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MA 2018-2\"/>
    </mc:Choice>
  </mc:AlternateContent>
  <xr:revisionPtr revIDLastSave="0" documentId="8_{1880EF28-740B-4F43-AC10-C8CF2773B9C5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7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F18" i="3"/>
  <c r="L18" i="3"/>
  <c r="R18" i="3"/>
  <c r="X18" i="3"/>
  <c r="X19" i="3"/>
  <c r="F19" i="3"/>
  <c r="L19" i="3"/>
  <c r="R19" i="3"/>
  <c r="X31" i="3" s="1"/>
  <c r="F20" i="3"/>
  <c r="L20" i="3"/>
  <c r="F21" i="3"/>
  <c r="L21" i="3"/>
  <c r="F22" i="3"/>
  <c r="L22" i="3"/>
  <c r="L24" i="3" s="1"/>
  <c r="L27" i="3" s="1"/>
  <c r="F27" i="3" s="1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7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L80" i="4"/>
  <c r="M80" i="4"/>
  <c r="M83" i="4"/>
  <c r="F81" i="4"/>
  <c r="G81" i="4"/>
  <c r="G83" i="4" s="1"/>
  <c r="H81" i="4"/>
  <c r="I81" i="4"/>
  <c r="J81" i="4"/>
  <c r="K81" i="4"/>
  <c r="L81" i="4"/>
  <c r="L83" i="4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9" i="2" s="1"/>
  <c r="G8" i="2"/>
  <c r="N7" i="2"/>
  <c r="O7" i="2"/>
  <c r="U7" i="2"/>
  <c r="W7" i="2"/>
  <c r="Y7" i="2"/>
  <c r="N8" i="2"/>
  <c r="N11" i="2" s="1"/>
  <c r="O8" i="2"/>
  <c r="U8" i="2"/>
  <c r="W8" i="2"/>
  <c r="Y8" i="2"/>
  <c r="G10" i="2"/>
  <c r="G11" i="2" s="1"/>
  <c r="G15" i="2" s="1"/>
  <c r="N9" i="2"/>
  <c r="U9" i="2"/>
  <c r="V9" i="2"/>
  <c r="W9" i="2"/>
  <c r="X9" i="2"/>
  <c r="Y9" i="2"/>
  <c r="Z9" i="2"/>
  <c r="N10" i="2"/>
  <c r="O10" i="2"/>
  <c r="N12" i="2"/>
  <c r="O12" i="2"/>
  <c r="O11" i="2" s="1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G26" i="2" s="1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 s="1"/>
  <c r="N45" i="2" s="1"/>
  <c r="M26" i="2"/>
  <c r="N26" i="2"/>
  <c r="O26" i="2"/>
  <c r="G27" i="2"/>
  <c r="M27" i="2"/>
  <c r="M28" i="2" s="1"/>
  <c r="N27" i="2"/>
  <c r="U27" i="2"/>
  <c r="W27" i="2"/>
  <c r="Y27" i="2"/>
  <c r="M30" i="2"/>
  <c r="N30" i="2"/>
  <c r="N29" i="2" s="1"/>
  <c r="O30" i="2"/>
  <c r="O29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 s="1"/>
  <c r="N28" i="2"/>
  <c r="N43" i="2"/>
  <c r="R27" i="3"/>
  <c r="X13" i="3"/>
  <c r="I17" i="4"/>
  <c r="K83" i="4"/>
  <c r="X27" i="3"/>
  <c r="R20" i="3"/>
  <c r="R12" i="3"/>
  <c r="R21" i="3" s="1"/>
  <c r="R30" i="3" s="1"/>
  <c r="J83" i="4"/>
  <c r="F83" i="4"/>
  <c r="O28" i="2"/>
  <c r="H83" i="4"/>
  <c r="I16" i="4"/>
  <c r="H16" i="4" l="1"/>
  <c r="M29" i="2"/>
  <c r="H17" i="4"/>
  <c r="G16" i="4"/>
</calcChain>
</file>

<file path=xl/connections.xml><?xml version="1.0" encoding="utf-8"?>
<connections xmlns="http://schemas.openxmlformats.org/spreadsheetml/2006/main">
  <connection id="1" name="W013172" type="6" refreshedVersion="4" background="1" saveData="1">
    <textPr prompt="0" codePage="850" sourceFile="C:\GMC\MA2R16C1 - copia\RUN_16C1\Wfiles\172\W01317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<sst xmlns="http://schemas.openxmlformats.org/spreadsheetml/2006/main" count="584" uniqueCount="342">
  <si>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</si>
  <si>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</si>
  <si>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</si>
  <si>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</si>
  <si>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</si>
  <si>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</si>
  <si>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</si>
  <si>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</si>
  <si>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</si>
  <si>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</si>
  <si>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</si>
  <si>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</si>
  <si>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</si>
  <si>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</si>
  <si>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</si>
  <si>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</si>
  <si>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</si>
  <si>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</si>
  <si>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</si>
  <si>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</si>
  <si>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</si>
  <si>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</si>
  <si>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</si>
  <si>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</si>
  <si>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</si>
  <si>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</si>
  <si>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</si>
  <si>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</si>
  <si>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</si>
  <si>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</si>
  <si>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</si>
  <si>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</si>
  <si>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</si>
  <si>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</si>
  <si>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</si>
  <si>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</si>
  <si>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</si>
  <si>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</si>
  <si>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</si>
  <si>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</si>
  <si>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</si>
  <si>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</si>
  <si>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</si>
  <si>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</si>
  <si>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</si>
  <si>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</si>
  <si>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</si>
  <si>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</si>
  <si>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</si>
  <si>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</si>
  <si>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</si>
  <si>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</si>
  <si>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</si>
  <si>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</si>
  <si>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</si>
  <si>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</si>
  <si>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</si>
  <si>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</si>
  <si>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</si>
  <si>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</si>
  <si>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</si>
  <si>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</si>
  <si>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</si>
  <si>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</si>
  <si>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</si>
  <si>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</si>
  <si>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</si>
  <si>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</si>
  <si>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</si>
  <si>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</si>
  <si>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</si>
  <si>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</si>
  <si>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</si>
  <si>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</si>
  <si>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</si>
  <si>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</si>
  <si>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</si>
  <si>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</si>
  <si>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</si>
  <si>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</si>
  <si>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</si>
  <si>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</si>
  <si>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</si>
  <si>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</si>
  <si>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</si>
  <si>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</si>
  <si>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</si>
  <si>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</si>
  <si>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</si>
  <si>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</si>
  <si>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</si>
  <si>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</si>
  <si>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</si>
  <si>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</si>
  <si>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</si>
  <si>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</si>
  <si>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</si>
  <si>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</si>
  <si>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</si>
  <si>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</si>
  <si>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</si>
  <si>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</si>
  <si>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</si>
  <si>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</si>
  <si>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</si>
  <si>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</si>
  <si>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</si>
  <si>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</si>
  <si>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</si>
  <si>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</si>
  <si>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</si>
  <si>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</si>
  <si>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</si>
  <si>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</si>
  <si>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</si>
  <si>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</si>
  <si>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</si>
  <si>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</si>
  <si>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</si>
  <si>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</si>
  <si>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</si>
  <si>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</si>
  <si>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</si>
  <si>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</si>
  <si>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</si>
  <si>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</si>
  <si>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</si>
  <si>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</si>
  <si>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</si>
  <si>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</si>
  <si>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</si>
  <si>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</si>
  <si>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</si>
  <si>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</si>
  <si>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</si>
  <si>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</si>
  <si>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</si>
  <si>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</si>
  <si>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</si>
  <si>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</si>
  <si>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</si>
  <si>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</si>
  <si>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</si>
  <si>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</si>
  <si>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</si>
  <si>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</si>
  <si>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</si>
  <si>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</si>
  <si>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</si>
  <si>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</si>
  <si>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</si>
  <si>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</si>
  <si>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</si>
  <si>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</si>
  <si>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</si>
  <si>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</si>
  <si>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</si>
  <si>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</si>
  <si>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</si>
  <si>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</si>
  <si>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</si>
  <si>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</si>
  <si>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</si>
  <si>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</si>
  <si>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</si>
  <si>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</si>
  <si>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</si>
  <si>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</si>
  <si>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</si>
  <si>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</si>
  <si>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</si>
  <si>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</si>
  <si>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</si>
  <si>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</si>
  <si>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</si>
  <si>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</si>
  <si>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</si>
  <si>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</si>
  <si>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</si>
  <si>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</si>
  <si>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</si>
  <si>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</si>
  <si>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</si>
  <si>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</si>
  <si>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</si>
  <si>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</si>
  <si>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</si>
  <si>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</si>
  <si>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</si>
  <si>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</si>
  <si>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</si>
  <si>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</si>
  <si>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</si>
  <si>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</si>
  <si>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</si>
  <si>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</si>
  <si>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</si>
  <si>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</si>
  <si>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</si>
  <si>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</si>
  <si>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</si>
  <si>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</si>
  <si>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</si>
  <si>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</si>
  <si>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</si>
  <si>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</si>
  <si>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</si>
  <si>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</si>
  <si>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</si>
  <si>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</si>
  <si>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</si>
  <si>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</si>
  <si>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</si>
  <si>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</si>
  <si>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</si>
  <si>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</si>
  <si>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</si>
  <si>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</si>
  <si>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</si>
  <si>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</si>
  <si>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</si>
  <si>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</si>
  <si>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</si>
  <si>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</si>
  <si>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</si>
  <si>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</si>
  <si>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</si>
  <si>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</si>
  <si>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</si>
  <si>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</si>
  <si>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</si>
  <si>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</si>
  <si>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</si>
  <si>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</si>
  <si>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</si>
  <si>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</si>
  <si>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</si>
  <si>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</si>
  <si>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</si>
  <si>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</si>
  <si>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</si>
  <si>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</si>
  <si>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</si>
  <si>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</si>
  <si>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</si>
  <si>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</si>
  <si>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</si>
  <si>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</si>
  <si>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</si>
  <si>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</si>
  <si>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</si>
  <si>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</si>
  <si>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</si>
  <si>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</si>
  <si>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</si>
  <si>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</si>
  <si>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</si>
  <si>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</si>
  <si>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</si>
  <si>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</si>
  <si>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</si>
  <si>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</si>
  <si>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</si>
  <si>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</si>
  <si>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</si>
  <si>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</si>
  <si>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</si>
  <si>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</si>
  <si>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</si>
  <si>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</si>
  <si>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</si>
  <si>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</si>
  <si>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</si>
  <si>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</si>
  <si>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</si>
  <si>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</si>
  <si>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</si>
  <si>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</si>
  <si>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</si>
  <si>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</si>
  <si>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</si>
  <si>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</si>
  <si>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</si>
  <si>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</si>
  <si>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</si>
  <si>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</si>
  <si>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</si>
  <si>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</si>
  <si>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</si>
  <si>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</si>
  <si>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</si>
  <si>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</si>
  <si>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</si>
  <si>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</si>
  <si>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</si>
  <si>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</si>
  <si>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</si>
  <si>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</si>
  <si>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</si>
  <si>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</si>
  <si>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</si>
  <si>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</si>
  <si>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</si>
  <si>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</si>
  <si>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</si>
  <si>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</si>
  <si>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</si>
  <si>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</si>
  <si>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</si>
  <si>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</si>
  <si>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</si>
  <si>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</si>
  <si>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</si>
  <si>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</si>
  <si>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</si>
  <si>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</si>
  <si>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</si>
  <si>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</si>
  <si>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</si>
  <si>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</si>
  <si>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</si>
  <si>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</si>
  <si>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</si>
  <si>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Línea Crédito/ Descubierto</t>
  </si>
  <si>
    <t xml:space="preserve">  16C1</t>
  </si>
  <si>
    <t>*</t>
  </si>
  <si>
    <t xml:space="preserve">   3.31</t>
  </si>
  <si>
    <t xml:space="preserve">   3.54</t>
  </si>
  <si>
    <t xml:space="preserve">   3.43</t>
  </si>
  <si>
    <t>Major</t>
  </si>
  <si>
    <t>Minor</t>
  </si>
  <si>
    <t>None</t>
  </si>
  <si>
    <t xml:space="preserve"> 93.5</t>
  </si>
  <si>
    <t>Not requested</t>
  </si>
  <si>
    <t xml:space="preserve"> Free info</t>
  </si>
  <si>
    <t>Asian companies are beginning to overtake Apple in the mobile</t>
  </si>
  <si>
    <t>phone market. Competition is fierce where technology and price</t>
  </si>
  <si>
    <t>attract users.</t>
  </si>
  <si>
    <t xml:space="preserve"> 032 01/09/2016</t>
  </si>
  <si>
    <t xml:space="preserve"> GBR 190201153826</t>
  </si>
  <si>
    <t>Roberto</t>
  </si>
  <si>
    <t>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</si>
</sst>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7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311</v>
      </c>
      <c r="H2" s="219"/>
    </row>
    <row r="3" spans="2:25">
      <c r="B3" t="str">
        <f>W!A861</f>
        <v>Roberto</v>
      </c>
      <c r="V3" s="2" t="s">
        <v>25</v>
      </c>
      <c r="W3" s="3" t="str">
        <f>W!A6</f>
        <v xml:space="preserve">  16C1</v>
      </c>
    </row>
    <row r="4" spans="2:25">
      <c r="B4" t="str">
        <f>W!A862</f>
        <v>NACA</v>
      </c>
    </row>
    <row r="5" spans="2:25" ht="17.399999999999999">
      <c r="B5">
        <f>W!A863</f>
        <v>0</v>
      </c>
      <c r="H5" s="4" t="s">
        <v>23</v>
      </c>
      <c r="J5" s="5"/>
      <c r="K5" s="5"/>
      <c r="L5" s="223">
        <f>W!$A1</f>
        <v>1</v>
      </c>
      <c r="M5" s="4" t="s">
        <v>24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2017</v>
      </c>
      <c r="Q9" s="7"/>
      <c r="R9" s="220" t="s">
        <v>26</v>
      </c>
      <c r="S9" s="15">
        <f>W!$A5</f>
        <v>2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314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1</v>
      </c>
      <c r="F14" s="44">
        <f>W!A11</f>
        <v>26</v>
      </c>
      <c r="G14" s="45"/>
      <c r="H14" s="44">
        <f>W!A14</f>
        <v>17</v>
      </c>
      <c r="I14" s="46"/>
      <c r="J14" s="44">
        <f>W!A17</f>
        <v>12</v>
      </c>
      <c r="K14" s="46"/>
      <c r="L14" s="19"/>
      <c r="M14" s="28"/>
      <c r="N14" s="19" t="s">
        <v>30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3</v>
      </c>
      <c r="E15" s="50">
        <f>W!A8</f>
        <v>1</v>
      </c>
      <c r="F15" s="44">
        <f>W!A12</f>
        <v>15</v>
      </c>
      <c r="G15" s="51"/>
      <c r="H15" s="44">
        <f>W!A15</f>
        <v>8</v>
      </c>
      <c r="I15" s="52"/>
      <c r="J15" s="44">
        <f>W!A18</f>
        <v>7</v>
      </c>
      <c r="K15" s="52"/>
      <c r="L15" s="19"/>
      <c r="M15" s="28"/>
      <c r="N15" s="19" t="s">
        <v>41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4</v>
      </c>
      <c r="E16" s="56">
        <f>W!A9</f>
        <v>1</v>
      </c>
      <c r="F16" s="57">
        <f>W!A13</f>
        <v>12</v>
      </c>
      <c r="G16" s="58"/>
      <c r="H16" s="57">
        <f>W!A16</f>
        <v>10</v>
      </c>
      <c r="I16" s="38"/>
      <c r="J16" s="57">
        <f>W!A19</f>
        <v>8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315</v>
      </c>
      <c r="G19" s="54">
        <f>W!B21</f>
        <v>0</v>
      </c>
      <c r="H19" s="63">
        <f>W!A24</f>
        <v>480</v>
      </c>
      <c r="I19" s="48">
        <f>W!B24</f>
        <v>0</v>
      </c>
      <c r="J19" s="63">
        <f>W!A27</f>
        <v>690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0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321</v>
      </c>
      <c r="G20" s="54">
        <f>W!B22</f>
        <v>0</v>
      </c>
      <c r="H20" s="44">
        <f>W!A25</f>
        <v>490</v>
      </c>
      <c r="I20" s="54">
        <f>W!B25</f>
        <v>0</v>
      </c>
      <c r="J20" s="44">
        <f>W!A28</f>
        <v>710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15</v>
      </c>
      <c r="Q20" s="72"/>
      <c r="R20" s="70"/>
      <c r="S20" s="28" t="s">
        <v>52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327</v>
      </c>
      <c r="G21" s="59">
        <f>W!B23</f>
        <v>0</v>
      </c>
      <c r="H21" s="57">
        <f>W!A26</f>
        <v>515</v>
      </c>
      <c r="I21" s="59">
        <f>W!B26</f>
        <v>0</v>
      </c>
      <c r="J21" s="57">
        <f>W!A29</f>
        <v>730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10</v>
      </c>
      <c r="Q21" s="75"/>
      <c r="R21" s="44"/>
      <c r="S21" s="28" t="s">
        <v>54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313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1139</v>
      </c>
      <c r="G24" s="48">
        <f>W!B31</f>
        <v>0</v>
      </c>
      <c r="H24" s="63">
        <f>W!A34</f>
        <v>849</v>
      </c>
      <c r="I24" s="48" t="str">
        <f>W!B34</f>
        <v>*</v>
      </c>
      <c r="J24" s="63">
        <f>W!A37</f>
        <v>415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470</v>
      </c>
      <c r="G25" s="54">
        <f>W!B32</f>
        <v>0</v>
      </c>
      <c r="H25" s="44">
        <f>W!A35</f>
        <v>445</v>
      </c>
      <c r="I25" s="54">
        <f>W!B35</f>
        <v>0</v>
      </c>
      <c r="J25" s="44">
        <f>W!A38</f>
        <v>284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857</v>
      </c>
      <c r="G26" s="59">
        <f>W!B33</f>
        <v>0</v>
      </c>
      <c r="H26" s="57">
        <f>W!A36</f>
        <v>442</v>
      </c>
      <c r="I26" s="59">
        <f>W!B36</f>
        <v>0</v>
      </c>
      <c r="J26" s="41">
        <f>W!A39</f>
        <v>314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108</v>
      </c>
      <c r="Q26" s="59">
        <f>W!B85</f>
        <v>0</v>
      </c>
      <c r="R26" s="78"/>
      <c r="S26" s="28" t="s">
        <v>318</v>
      </c>
      <c r="T26" s="18"/>
      <c r="U26" s="28"/>
      <c r="V26" s="28"/>
      <c r="W26" s="64">
        <f>W!A86</f>
        <v>6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28" t="s">
        <v>61</v>
      </c>
      <c r="N29" s="28"/>
      <c r="O29" s="28"/>
      <c r="P29" s="47">
        <f>W!A91</f>
        <v>440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4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10</v>
      </c>
      <c r="G30" s="52"/>
      <c r="H30" s="44">
        <f>W!A45</f>
        <v>10</v>
      </c>
      <c r="I30" s="52"/>
      <c r="J30" s="44">
        <f>W!A46</f>
        <v>10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118</v>
      </c>
      <c r="G31" s="49"/>
      <c r="H31" s="53">
        <f>W!A48</f>
        <v>168</v>
      </c>
      <c r="I31" s="49"/>
      <c r="J31" s="53">
        <f>W!A49</f>
        <v>330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3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319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0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322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A18" sqref="A18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1</v>
      </c>
      <c r="F1" s="224" t="s">
        <v>71</v>
      </c>
      <c r="H1" s="15">
        <f>W!A2</f>
        <v>3</v>
      </c>
      <c r="M1" s="225" t="s">
        <v>72</v>
      </c>
      <c r="T1" s="14" t="s">
        <v>21</v>
      </c>
      <c r="U1" s="15">
        <f>W!A4</f>
        <v>2017</v>
      </c>
      <c r="V1" s="7"/>
      <c r="W1" s="220" t="s">
        <v>26</v>
      </c>
      <c r="X1" s="15">
        <f>W!A5</f>
        <v>2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2466</v>
      </c>
      <c r="V6" s="115"/>
      <c r="W6" s="116">
        <f>W!A109</f>
        <v>1735</v>
      </c>
      <c r="X6" s="108"/>
      <c r="Y6" s="114">
        <f>W!A110</f>
        <v>1013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1000</v>
      </c>
      <c r="H7" s="102"/>
      <c r="I7" s="97"/>
      <c r="J7" s="101"/>
      <c r="K7" s="19" t="s">
        <v>110</v>
      </c>
      <c r="L7" s="97"/>
      <c r="M7" s="97"/>
      <c r="N7" s="118">
        <f>W!A191</f>
        <v>36</v>
      </c>
      <c r="O7" s="118">
        <f>W!A192</f>
        <v>24</v>
      </c>
      <c r="P7" s="102"/>
      <c r="R7" s="101"/>
      <c r="S7" s="19" t="s">
        <v>144</v>
      </c>
      <c r="T7" s="97"/>
      <c r="U7" s="114">
        <f>W!A111</f>
        <v>2526</v>
      </c>
      <c r="V7" s="115"/>
      <c r="W7" s="116">
        <f>W!A112</f>
        <v>1780</v>
      </c>
      <c r="X7" s="108"/>
      <c r="Y7" s="114">
        <f>W!A113</f>
        <v>1039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200</v>
      </c>
      <c r="H8" s="102"/>
      <c r="I8" s="97"/>
      <c r="J8" s="101"/>
      <c r="K8" s="19" t="s">
        <v>111</v>
      </c>
      <c r="L8" s="97"/>
      <c r="M8" s="97"/>
      <c r="N8" s="118">
        <f>W!A193</f>
        <v>0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60</v>
      </c>
      <c r="V8" s="115"/>
      <c r="W8" s="116">
        <f>W!A115</f>
        <v>44</v>
      </c>
      <c r="X8" s="108"/>
      <c r="Y8" s="114">
        <f>W!A116</f>
        <v>26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50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0</v>
      </c>
      <c r="V9" s="119">
        <f>W!B117</f>
        <v>0</v>
      </c>
      <c r="W9" s="116">
        <f>W!A118</f>
        <v>1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750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4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187.5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3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100</v>
      </c>
      <c r="H12" s="102"/>
      <c r="I12" s="97"/>
      <c r="J12" s="101"/>
      <c r="K12" s="19" t="s">
        <v>85</v>
      </c>
      <c r="L12" s="97"/>
      <c r="M12" s="97"/>
      <c r="N12" s="122">
        <f>W!A197</f>
        <v>36</v>
      </c>
      <c r="O12" s="122">
        <f>W!A198</f>
        <v>17</v>
      </c>
      <c r="P12" s="102"/>
      <c r="R12" s="101"/>
      <c r="S12" s="28" t="s">
        <v>148</v>
      </c>
      <c r="T12" s="97"/>
      <c r="U12" s="114">
        <f>W!A121</f>
        <v>1139</v>
      </c>
      <c r="V12" s="115"/>
      <c r="W12" s="114">
        <f>W!A124</f>
        <v>848</v>
      </c>
      <c r="X12" s="108"/>
      <c r="Y12" s="114">
        <f>W!A127</f>
        <v>415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360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470</v>
      </c>
      <c r="V13" s="115"/>
      <c r="W13" s="114">
        <f>W!A125</f>
        <v>445</v>
      </c>
      <c r="X13" s="108"/>
      <c r="Y13" s="114">
        <f>W!A128</f>
        <v>284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4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857</v>
      </c>
      <c r="V14" s="115"/>
      <c r="W14" s="114">
        <f>W!A126</f>
        <v>442</v>
      </c>
      <c r="X14" s="108"/>
      <c r="Y14" s="114">
        <f>W!A129</f>
        <v>314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310</v>
      </c>
      <c r="D15" s="97"/>
      <c r="E15" s="97"/>
      <c r="F15" s="97"/>
      <c r="G15" s="126">
        <f>G10-SUM(G11:G14)</f>
        <v>98.5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20736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322</v>
      </c>
      <c r="P17" s="119">
        <f>W!B307</f>
        <v>0</v>
      </c>
      <c r="R17" s="101"/>
      <c r="S17" s="28" t="s">
        <v>155</v>
      </c>
      <c r="T17" s="97"/>
      <c r="U17" s="114">
        <f>W!A131</f>
        <v>1483</v>
      </c>
      <c r="V17" s="115"/>
      <c r="W17" s="114">
        <f>W!A134</f>
        <v>786</v>
      </c>
      <c r="X17" s="108"/>
      <c r="Y17" s="114">
        <f>W!A137</f>
        <v>417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15665</v>
      </c>
      <c r="P18" s="102"/>
      <c r="R18" s="101"/>
      <c r="S18" s="123" t="s">
        <v>156</v>
      </c>
      <c r="T18" s="97"/>
      <c r="U18" s="114">
        <f>W!A132</f>
        <v>888</v>
      </c>
      <c r="V18" s="115"/>
      <c r="W18" s="114">
        <f>W!A135</f>
        <v>470</v>
      </c>
      <c r="X18" s="108"/>
      <c r="Y18" s="114">
        <f>W!A138</f>
        <v>257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901</v>
      </c>
      <c r="V19" s="115"/>
      <c r="W19" s="114">
        <f>W!A136</f>
        <v>478</v>
      </c>
      <c r="X19" s="108"/>
      <c r="Y19" s="114">
        <f>W!A139</f>
        <v>262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1437</v>
      </c>
      <c r="V22" s="115"/>
      <c r="W22" s="114">
        <f>W!A144</f>
        <v>786</v>
      </c>
      <c r="X22" s="108"/>
      <c r="Y22" s="114">
        <f>W!A147</f>
        <v>415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2304</v>
      </c>
      <c r="H23" s="128"/>
      <c r="I23" s="97"/>
      <c r="R23" s="101"/>
      <c r="S23" s="123" t="s">
        <v>156</v>
      </c>
      <c r="T23" s="97"/>
      <c r="U23" s="114">
        <f>W!A142</f>
        <v>858</v>
      </c>
      <c r="V23" s="115"/>
      <c r="W23" s="114">
        <f>W!A145</f>
        <v>470</v>
      </c>
      <c r="X23" s="108"/>
      <c r="Y23" s="114">
        <f>W!A148</f>
        <v>257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9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901</v>
      </c>
      <c r="V24" s="115"/>
      <c r="W24" s="114">
        <f>W!A146</f>
        <v>478</v>
      </c>
      <c r="X24" s="108"/>
      <c r="Y24" s="114">
        <f>W!A149</f>
        <v>262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1186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51</v>
      </c>
      <c r="H26" s="102"/>
      <c r="I26" s="97"/>
      <c r="J26" s="101"/>
      <c r="K26" s="19" t="s">
        <v>128</v>
      </c>
      <c r="L26" s="19"/>
      <c r="M26" s="118">
        <f>W!A321</f>
        <v>6</v>
      </c>
      <c r="N26" s="118">
        <f>W!A322</f>
        <v>4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93.5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23</v>
      </c>
      <c r="V27" s="115"/>
      <c r="W27" s="114">
        <f>W!A154</f>
        <v>0</v>
      </c>
      <c r="X27" s="108"/>
      <c r="Y27" s="114">
        <f>W!A157</f>
        <v>1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15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2072</v>
      </c>
      <c r="H30" s="102"/>
      <c r="I30" s="97"/>
      <c r="J30" s="101"/>
      <c r="K30" s="19" t="s">
        <v>127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31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0</v>
      </c>
      <c r="V31" s="115"/>
      <c r="W31" s="114">
        <f>W!A164</f>
        <v>107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0</v>
      </c>
      <c r="V32" s="115"/>
      <c r="W32" s="114">
        <f>W!A165</f>
        <v>154</v>
      </c>
      <c r="X32" s="108"/>
      <c r="Y32" s="114">
        <f>W!A168</f>
        <v>27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108</v>
      </c>
      <c r="V33" s="115"/>
      <c r="W33" s="114">
        <f>W!A166</f>
        <v>33</v>
      </c>
      <c r="X33" s="108"/>
      <c r="Y33" s="114">
        <f>W!A169</f>
        <v>52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1140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963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1328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94</v>
      </c>
      <c r="V36" s="119">
        <f>W!B171</f>
        <v>0</v>
      </c>
      <c r="W36" s="116">
        <f>W!A172</f>
        <v>45</v>
      </c>
      <c r="X36" s="119">
        <f>W!B172</f>
        <v>0</v>
      </c>
      <c r="Y36" s="116">
        <f>W!A173</f>
        <v>24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9</v>
      </c>
      <c r="N37" s="122">
        <f>W!A298</f>
        <v>5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Major</v>
      </c>
      <c r="V39" s="115"/>
      <c r="W39" s="232" t="str">
        <f>W!A178</f>
        <v>Minor</v>
      </c>
      <c r="X39" s="108"/>
      <c r="Y39" s="232" t="str">
        <f>W!A179</f>
        <v>None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1475</v>
      </c>
      <c r="V42" s="115"/>
      <c r="W42" s="116">
        <f>W!A182</f>
        <v>1770</v>
      </c>
      <c r="X42" s="108"/>
      <c r="Y42" s="114">
        <f>W!A183</f>
        <v>1016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19123</v>
      </c>
      <c r="H43" s="102"/>
      <c r="I43" s="97"/>
      <c r="J43" s="101"/>
      <c r="K43" s="18" t="s">
        <v>133</v>
      </c>
      <c r="N43" s="141">
        <f>0.00019*50*G10</f>
        <v>7.125</v>
      </c>
      <c r="P43" s="102"/>
      <c r="R43" s="101"/>
      <c r="S43" s="85" t="s">
        <v>160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11.846119999999999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122</v>
      </c>
      <c r="H45" s="102"/>
      <c r="I45" s="97"/>
      <c r="J45" s="101"/>
      <c r="K45" s="18" t="s">
        <v>135</v>
      </c>
      <c r="N45" s="141">
        <f>N43+N44</f>
        <v>18.971119999999999</v>
      </c>
      <c r="P45" s="102"/>
      <c r="R45" s="101"/>
      <c r="S45" s="85" t="s">
        <v>162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322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topLeftCell="A13" workbookViewId="0">
      <selection activeCell="O26" sqref="O26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1</v>
      </c>
      <c r="F1" s="224" t="s">
        <v>71</v>
      </c>
      <c r="G1" s="95"/>
      <c r="I1" s="15">
        <f>W!A2</f>
        <v>3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2017</v>
      </c>
      <c r="W1" s="220" t="s">
        <v>26</v>
      </c>
      <c r="X1" s="15">
        <f>W!A5</f>
        <v>2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118000</v>
      </c>
      <c r="G8" s="155"/>
      <c r="H8" s="144"/>
      <c r="I8" s="158" t="s">
        <v>192</v>
      </c>
      <c r="J8" s="144"/>
      <c r="K8" s="144"/>
      <c r="L8" s="160">
        <f>W!A241</f>
        <v>2634400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243</v>
      </c>
      <c r="Y8" s="155"/>
    </row>
    <row r="9" spans="2:26">
      <c r="B9" s="152"/>
      <c r="C9" s="144" t="s">
        <v>150</v>
      </c>
      <c r="D9" s="144"/>
      <c r="E9" s="144"/>
      <c r="F9" s="160">
        <f>W!A202</f>
        <v>46602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50000</v>
      </c>
      <c r="S9" s="155"/>
      <c r="T9" s="144"/>
      <c r="U9" s="158" t="s">
        <v>244</v>
      </c>
      <c r="V9" s="144"/>
      <c r="W9" s="144"/>
      <c r="X9" s="160">
        <f>W!A221</f>
        <v>2446760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31960</v>
      </c>
      <c r="G10" s="155"/>
      <c r="H10" s="144"/>
      <c r="I10" s="158" t="s">
        <v>193</v>
      </c>
      <c r="J10" s="144"/>
      <c r="K10" s="144"/>
      <c r="L10" s="160">
        <f>W!A242</f>
        <v>1265784</v>
      </c>
      <c r="M10" s="155"/>
      <c r="N10" s="144"/>
      <c r="O10" s="158" t="s">
        <v>218</v>
      </c>
      <c r="P10" s="144"/>
      <c r="Q10" s="163"/>
      <c r="R10" s="163">
        <f>W!A262</f>
        <v>375000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265829</v>
      </c>
      <c r="G11" s="155"/>
      <c r="H11" s="144"/>
      <c r="I11" s="231" t="s">
        <v>194</v>
      </c>
      <c r="L11" s="160">
        <f>W!A243</f>
        <v>0</v>
      </c>
      <c r="M11" s="155"/>
      <c r="N11" s="144"/>
      <c r="O11" s="158" t="s">
        <v>220</v>
      </c>
      <c r="P11" s="144"/>
      <c r="Q11" s="144"/>
      <c r="R11" s="165">
        <f>W!A263</f>
        <v>943540</v>
      </c>
      <c r="S11" s="155"/>
      <c r="T11" s="144"/>
      <c r="U11" s="158" t="s">
        <v>260</v>
      </c>
      <c r="V11" s="144"/>
      <c r="W11" s="144"/>
      <c r="X11" s="160">
        <f>W!A223</f>
        <v>1633611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26344</v>
      </c>
      <c r="G12" s="155"/>
      <c r="H12" s="144"/>
      <c r="I12" s="158" t="s">
        <v>195</v>
      </c>
      <c r="J12" s="144"/>
      <c r="K12" s="144"/>
      <c r="L12" s="160">
        <f>W!A244</f>
        <v>3014</v>
      </c>
      <c r="M12" s="155"/>
      <c r="N12" s="144"/>
      <c r="O12" s="158" t="s">
        <v>221</v>
      </c>
      <c r="P12" s="144"/>
      <c r="Q12" s="144"/>
      <c r="R12" s="160">
        <f>SUM(R9:R11)</f>
        <v>1368540</v>
      </c>
      <c r="S12" s="155"/>
      <c r="T12" s="144"/>
      <c r="U12" s="158" t="s">
        <v>245</v>
      </c>
      <c r="V12" s="144"/>
      <c r="W12" s="144"/>
      <c r="X12" s="166">
        <f>W!A224</f>
        <v>47884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18390</v>
      </c>
      <c r="G13" s="155"/>
      <c r="H13" s="144"/>
      <c r="I13" s="158" t="s">
        <v>197</v>
      </c>
      <c r="J13" s="144"/>
      <c r="K13" s="144"/>
      <c r="L13" s="160">
        <f>W!A245</f>
        <v>41203</v>
      </c>
      <c r="M13" s="155"/>
      <c r="N13" s="144"/>
      <c r="S13" s="155"/>
      <c r="T13" s="144"/>
      <c r="U13" s="231" t="s">
        <v>317</v>
      </c>
      <c r="X13" s="163">
        <f>X9+X10-X11-X12</f>
        <v>765265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30000</v>
      </c>
      <c r="G14" s="155"/>
      <c r="H14" s="144"/>
      <c r="I14" s="158" t="s">
        <v>196</v>
      </c>
      <c r="J14" s="144"/>
      <c r="K14" s="144"/>
      <c r="L14" s="160">
        <f>W!A246</f>
        <v>57610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20000</v>
      </c>
      <c r="G15" s="155"/>
      <c r="H15" s="144"/>
      <c r="I15" s="158" t="s">
        <v>320</v>
      </c>
      <c r="J15" s="144"/>
      <c r="K15" s="144"/>
      <c r="L15" s="160">
        <f>W!A247</f>
        <v>196190</v>
      </c>
      <c r="M15" s="155"/>
      <c r="N15" s="144"/>
      <c r="O15" s="158" t="s">
        <v>224</v>
      </c>
      <c r="P15" s="144"/>
      <c r="Q15" s="144"/>
      <c r="R15" s="160">
        <f>W!A265</f>
        <v>106163</v>
      </c>
      <c r="S15" s="155"/>
      <c r="T15" s="144"/>
      <c r="U15" s="161" t="s">
        <v>242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14000</v>
      </c>
      <c r="G16" s="155"/>
      <c r="H16" s="144"/>
      <c r="I16" s="158" t="s">
        <v>199</v>
      </c>
      <c r="J16" s="144"/>
      <c r="K16" s="144"/>
      <c r="L16" s="160">
        <f>W!A248</f>
        <v>5345</v>
      </c>
      <c r="M16" s="155"/>
      <c r="N16" s="144"/>
      <c r="O16" s="231" t="s">
        <v>225</v>
      </c>
      <c r="R16" s="160">
        <f>W!A266</f>
        <v>0</v>
      </c>
      <c r="S16" s="155"/>
      <c r="T16" s="144"/>
      <c r="U16" s="158" t="s">
        <v>246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5100</v>
      </c>
      <c r="G17" s="155"/>
      <c r="H17" s="144"/>
      <c r="I17" s="158" t="s">
        <v>198</v>
      </c>
      <c r="L17" s="160">
        <f>W!A249</f>
        <v>73800</v>
      </c>
      <c r="M17" s="155"/>
      <c r="N17" s="144"/>
      <c r="O17" s="158" t="s">
        <v>226</v>
      </c>
      <c r="P17" s="144"/>
      <c r="Q17" s="144"/>
      <c r="R17" s="160">
        <f>W!A267</f>
        <v>53152</v>
      </c>
      <c r="S17" s="155"/>
      <c r="T17" s="144"/>
      <c r="U17" s="158" t="s">
        <v>247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12491</v>
      </c>
      <c r="G18" s="155"/>
      <c r="H18" s="144"/>
      <c r="I18" s="171" t="s">
        <v>200</v>
      </c>
      <c r="J18" s="144"/>
      <c r="K18" s="144"/>
      <c r="L18" s="166">
        <f>W!A250</f>
        <v>159315</v>
      </c>
      <c r="M18" s="155"/>
      <c r="N18" s="144"/>
      <c r="O18" s="158" t="s">
        <v>227</v>
      </c>
      <c r="P18" s="144"/>
      <c r="Q18" s="144"/>
      <c r="R18" s="160">
        <f>W!A268</f>
        <v>1529145</v>
      </c>
      <c r="S18" s="155"/>
      <c r="T18" s="144"/>
      <c r="U18" s="158" t="s">
        <v>248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0</v>
      </c>
      <c r="G19" s="155"/>
      <c r="H19" s="144"/>
      <c r="I19" s="158" t="s">
        <v>201</v>
      </c>
      <c r="J19" s="144"/>
      <c r="K19" s="144"/>
      <c r="L19" s="167">
        <f>W!A251</f>
        <v>1483631</v>
      </c>
      <c r="M19" s="155"/>
      <c r="N19" s="144"/>
      <c r="O19" s="158" t="s">
        <v>229</v>
      </c>
      <c r="P19" s="144"/>
      <c r="Q19" s="144"/>
      <c r="R19" s="166">
        <f>W!A269</f>
        <v>2607117</v>
      </c>
      <c r="S19" s="155"/>
      <c r="T19" s="144"/>
      <c r="U19" s="231" t="s">
        <v>249</v>
      </c>
      <c r="X19" s="163">
        <f>X16+X17-X18</f>
        <v>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5864</v>
      </c>
      <c r="G20" s="155"/>
      <c r="H20" s="144"/>
      <c r="I20" s="158" t="s">
        <v>202</v>
      </c>
      <c r="J20" s="144"/>
      <c r="K20" s="144"/>
      <c r="L20" s="160">
        <f>W!A252</f>
        <v>1150769</v>
      </c>
      <c r="M20" s="155"/>
      <c r="N20" s="144"/>
      <c r="O20" s="231" t="s">
        <v>230</v>
      </c>
      <c r="R20" s="168">
        <f>SUM(R15:R19)</f>
        <v>4295577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0</v>
      </c>
      <c r="G21" s="155"/>
      <c r="H21" s="144"/>
      <c r="I21" s="158" t="s">
        <v>203</v>
      </c>
      <c r="J21" s="144"/>
      <c r="K21" s="144"/>
      <c r="L21" s="160">
        <f>W!A217</f>
        <v>718338</v>
      </c>
      <c r="M21" s="155"/>
      <c r="N21" s="144"/>
      <c r="O21" s="158" t="s">
        <v>222</v>
      </c>
      <c r="P21" s="144"/>
      <c r="Q21" s="144"/>
      <c r="R21" s="160">
        <f>R12+R20</f>
        <v>5664117</v>
      </c>
      <c r="S21" s="155"/>
      <c r="T21" s="144"/>
      <c r="U21" s="161" t="s">
        <v>241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108000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250</v>
      </c>
      <c r="X22" s="160">
        <f>W!A228</f>
        <v>540584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15758</v>
      </c>
      <c r="G23" s="155"/>
      <c r="H23" s="144"/>
      <c r="I23" s="158" t="s">
        <v>205</v>
      </c>
      <c r="J23" s="144"/>
      <c r="K23" s="144"/>
      <c r="L23" s="165">
        <f>W!A254</f>
        <v>24194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251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718338</v>
      </c>
      <c r="G24" s="155"/>
      <c r="H24" s="144"/>
      <c r="I24" s="231" t="s">
        <v>206</v>
      </c>
      <c r="L24" s="160">
        <f>L20-L21+L22-L23</f>
        <v>408237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252</v>
      </c>
      <c r="V24" s="144"/>
      <c r="W24" s="144"/>
      <c r="X24" s="160">
        <f>W!A230</f>
        <v>176000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241788</v>
      </c>
      <c r="S25" s="155"/>
      <c r="T25" s="144"/>
      <c r="U25" s="158" t="s">
        <v>253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0</v>
      </c>
      <c r="M26" s="155"/>
      <c r="N26" s="144"/>
      <c r="O26" s="158" t="s">
        <v>323</v>
      </c>
      <c r="P26" s="144"/>
      <c r="Q26" s="144"/>
      <c r="R26" s="166">
        <f>W!A273</f>
        <v>0</v>
      </c>
      <c r="S26" s="155"/>
      <c r="T26" s="144"/>
      <c r="U26" s="158" t="s">
        <v>254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408237</v>
      </c>
      <c r="G27" s="155"/>
      <c r="H27" s="144"/>
      <c r="I27" s="231" t="s">
        <v>209</v>
      </c>
      <c r="J27" s="144"/>
      <c r="K27" s="144"/>
      <c r="L27" s="163">
        <f>L24+L25-L26</f>
        <v>408237</v>
      </c>
      <c r="M27" s="155"/>
      <c r="N27" s="144"/>
      <c r="O27" s="171" t="s">
        <v>239</v>
      </c>
      <c r="P27" s="144"/>
      <c r="Q27" s="144"/>
      <c r="R27" s="160">
        <f>SUM(R24:R26)</f>
        <v>241788</v>
      </c>
      <c r="S27" s="155"/>
      <c r="T27" s="144"/>
      <c r="U27" s="231" t="s">
        <v>255</v>
      </c>
      <c r="X27" s="163">
        <f>X22-X23-X24+X25-X26</f>
        <v>364584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193738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234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601975</v>
      </c>
      <c r="G29" s="155"/>
      <c r="H29" s="144"/>
      <c r="I29" s="158" t="s">
        <v>211</v>
      </c>
      <c r="J29" s="144"/>
      <c r="K29" s="144"/>
      <c r="L29" s="160">
        <f>W!A256</f>
        <v>408237</v>
      </c>
      <c r="M29" s="155"/>
      <c r="N29" s="144"/>
      <c r="S29" s="155"/>
      <c r="U29" s="158" t="s">
        <v>256</v>
      </c>
      <c r="V29" s="144"/>
      <c r="W29" s="144"/>
      <c r="X29" s="163">
        <f>W!A233</f>
        <v>1129849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8.4346487603305782</v>
      </c>
      <c r="M30" s="155"/>
      <c r="N30" s="144"/>
      <c r="O30" s="158" t="s">
        <v>240</v>
      </c>
      <c r="P30" s="144"/>
      <c r="Q30" s="144"/>
      <c r="R30" s="160">
        <f>R21-R27-R28</f>
        <v>5422329</v>
      </c>
      <c r="S30" s="155"/>
      <c r="U30" s="231" t="s">
        <v>257</v>
      </c>
      <c r="V30" s="144"/>
      <c r="W30" s="144"/>
      <c r="X30" s="165">
        <f>W!A234</f>
        <v>1477268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2607117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176000</v>
      </c>
      <c r="M32" s="155"/>
      <c r="N32" s="144"/>
      <c r="O32" s="161" t="s">
        <v>235</v>
      </c>
      <c r="S32" s="155"/>
      <c r="U32" s="91" t="s">
        <v>321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0</v>
      </c>
      <c r="G33" s="155"/>
      <c r="H33" s="144"/>
      <c r="I33" s="158" t="s">
        <v>215</v>
      </c>
      <c r="J33" s="144"/>
      <c r="K33" s="144"/>
      <c r="L33" s="160">
        <f>L29-L32</f>
        <v>232237</v>
      </c>
      <c r="M33" s="155"/>
      <c r="O33" s="171" t="s">
        <v>236</v>
      </c>
      <c r="P33" s="144"/>
      <c r="Q33" s="144"/>
      <c r="R33" s="160">
        <f>W!A275</f>
        <v>4840000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2658518</v>
      </c>
      <c r="G34" s="155"/>
      <c r="H34" s="144"/>
      <c r="I34" s="91" t="s">
        <v>216</v>
      </c>
      <c r="J34" s="144"/>
      <c r="K34" s="144"/>
      <c r="L34" s="166">
        <f>W!A260</f>
        <v>217468</v>
      </c>
      <c r="M34" s="155"/>
      <c r="O34" s="91" t="s">
        <v>238</v>
      </c>
      <c r="R34" s="160">
        <f>W!A276</f>
        <v>132624</v>
      </c>
      <c r="S34" s="155"/>
      <c r="U34" s="158" t="s">
        <v>258</v>
      </c>
      <c r="V34" s="144"/>
      <c r="W34" s="144"/>
      <c r="X34" s="163">
        <f>W!A238</f>
        <v>1427000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449705</v>
      </c>
      <c r="M35" s="155"/>
      <c r="O35" s="158" t="s">
        <v>237</v>
      </c>
      <c r="P35" s="144"/>
      <c r="Q35" s="144"/>
      <c r="R35" s="166">
        <f>R36-R33-R34</f>
        <v>449705</v>
      </c>
      <c r="S35" s="155"/>
      <c r="U35" s="158" t="s">
        <v>259</v>
      </c>
      <c r="V35" s="144"/>
      <c r="W35" s="144"/>
      <c r="X35" s="163">
        <f>W!A239</f>
        <v>1648000</v>
      </c>
      <c r="Y35" s="155"/>
    </row>
    <row r="36" spans="1:25">
      <c r="B36" s="152"/>
      <c r="G36" s="155"/>
      <c r="M36" s="155"/>
      <c r="O36" s="158" t="s">
        <v>299</v>
      </c>
      <c r="P36" s="144"/>
      <c r="Q36" s="144"/>
      <c r="R36" s="160">
        <f>W!A277</f>
        <v>5422329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322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topLeftCell="A58" workbookViewId="0">
      <selection activeCell="C75" sqref="C75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312</v>
      </c>
      <c r="C1" s="22"/>
      <c r="F1" s="181"/>
      <c r="G1" s="225" t="s">
        <v>261</v>
      </c>
      <c r="I1" s="14" t="s">
        <v>22</v>
      </c>
      <c r="J1" s="15">
        <f>W!$A1</f>
        <v>1</v>
      </c>
      <c r="K1" s="14" t="s">
        <v>21</v>
      </c>
      <c r="L1" s="15">
        <f>W!$A4</f>
        <v>2017</v>
      </c>
      <c r="M1" s="14" t="s">
        <v>26</v>
      </c>
      <c r="N1" s="226">
        <f>W!$A5</f>
        <v>2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316</v>
      </c>
      <c r="D4" s="107"/>
      <c r="E4" s="107"/>
      <c r="F4" s="97"/>
      <c r="G4" s="35" t="s">
        <v>123</v>
      </c>
      <c r="H4" s="182" t="s">
        <v>3</v>
      </c>
      <c r="I4" s="28" t="s">
        <v>262</v>
      </c>
      <c r="K4" s="97"/>
      <c r="L4" s="97"/>
      <c r="M4" s="97"/>
      <c r="N4" s="102"/>
    </row>
    <row r="5" spans="2:14">
      <c r="B5" s="101"/>
      <c r="C5" s="127" t="s">
        <v>263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264</v>
      </c>
      <c r="D6" s="97"/>
      <c r="E6" s="97"/>
      <c r="F6" s="97"/>
      <c r="G6" s="183">
        <f>W!A507/10</f>
        <v>9.1999999999999993</v>
      </c>
      <c r="H6" s="183">
        <f>W!A508/10</f>
        <v>5</v>
      </c>
      <c r="I6" s="184"/>
      <c r="K6" s="108"/>
      <c r="L6" s="116"/>
      <c r="M6" s="97"/>
      <c r="N6" s="102"/>
    </row>
    <row r="7" spans="2:14">
      <c r="B7" s="101"/>
      <c r="C7" s="28" t="s">
        <v>265</v>
      </c>
      <c r="D7" s="97"/>
      <c r="E7" s="97"/>
      <c r="F7" s="97"/>
      <c r="G7" s="182">
        <f>W!A509</f>
        <v>1337</v>
      </c>
      <c r="H7" s="182">
        <f>W!A510</f>
        <v>1992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315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266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267</v>
      </c>
      <c r="J10" s="28"/>
      <c r="K10" s="116"/>
      <c r="L10" s="185">
        <f>W!A511/100</f>
        <v>0.89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268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274</v>
      </c>
      <c r="D15" s="97"/>
      <c r="E15" s="97"/>
      <c r="F15" s="97"/>
      <c r="G15" s="28" t="s">
        <v>138</v>
      </c>
      <c r="H15" s="66" t="s">
        <v>269</v>
      </c>
      <c r="I15" s="35" t="s">
        <v>270</v>
      </c>
      <c r="K15" s="108"/>
      <c r="L15" s="116"/>
      <c r="M15" s="97"/>
      <c r="N15" s="102"/>
    </row>
    <row r="16" spans="2:14">
      <c r="B16" s="101"/>
      <c r="C16" s="85" t="s">
        <v>275</v>
      </c>
      <c r="D16" s="97"/>
      <c r="E16" s="97"/>
      <c r="F16" s="97"/>
      <c r="G16" s="227">
        <f>INT(L10*G20/1000) + 60</f>
        <v>123</v>
      </c>
      <c r="H16" s="227">
        <f>INT(L10*2*G20/1000) + 75</f>
        <v>202</v>
      </c>
      <c r="I16" s="227">
        <f>INT(L10*3*G20/1000) + 120</f>
        <v>311</v>
      </c>
      <c r="K16" s="116"/>
      <c r="L16" s="116"/>
      <c r="M16" s="116"/>
      <c r="N16" s="102"/>
    </row>
    <row r="17" spans="2:14">
      <c r="B17" s="101"/>
      <c r="C17" s="85" t="s">
        <v>276</v>
      </c>
      <c r="E17" s="97"/>
      <c r="F17" s="97"/>
      <c r="G17" s="227">
        <f>INT(L10*1.5*G20/1000) + 60</f>
        <v>155</v>
      </c>
      <c r="H17" s="227">
        <f>INT(L10*1.5*2*G20/1000) + 75</f>
        <v>266</v>
      </c>
      <c r="I17" s="227">
        <f>INT(L10*1.5*3*G20/1000) + 120</f>
        <v>406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272</v>
      </c>
      <c r="I19" s="35" t="s">
        <v>271</v>
      </c>
      <c r="K19" s="116"/>
      <c r="L19" s="116"/>
      <c r="M19" s="97"/>
      <c r="N19" s="102"/>
    </row>
    <row r="20" spans="2:14">
      <c r="B20" s="101"/>
      <c r="C20" s="85" t="s">
        <v>273</v>
      </c>
      <c r="D20" s="97"/>
      <c r="G20" s="187">
        <f>W!A515</f>
        <v>71607</v>
      </c>
      <c r="H20" s="187">
        <f>W!A516</f>
        <v>70927</v>
      </c>
      <c r="I20" s="187">
        <f>W!A517</f>
        <v>68907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277</v>
      </c>
      <c r="D23" s="97"/>
      <c r="E23" s="97"/>
      <c r="F23" s="188" t="str">
        <f>W!A681</f>
        <v>Asian companies are beginning to overtake Apple in the mobile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phone market. Competition is fierce where technology and price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attract users.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278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279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280</v>
      </c>
      <c r="D35" s="97"/>
      <c r="E35" s="97"/>
      <c r="F35" s="196">
        <f>W!A522/100</f>
        <v>89.39</v>
      </c>
      <c r="G35" s="196">
        <f>W!A542/100</f>
        <v>89.82</v>
      </c>
      <c r="H35" s="196">
        <f>W!A562/100</f>
        <v>127.06</v>
      </c>
      <c r="I35" s="196">
        <f>W!A582/100</f>
        <v>120.68</v>
      </c>
      <c r="J35" s="196">
        <f>W!A602/100</f>
        <v>52.42</v>
      </c>
      <c r="K35" s="196">
        <f>W!A622/100</f>
        <v>110.83</v>
      </c>
      <c r="L35" s="196">
        <f>W!A642/100</f>
        <v>93.66</v>
      </c>
      <c r="M35" s="196">
        <f>W!A662/100</f>
        <v>88.89</v>
      </c>
      <c r="N35" s="195"/>
    </row>
    <row r="36" spans="2:17">
      <c r="B36" s="101"/>
      <c r="C36" s="19" t="s">
        <v>281</v>
      </c>
      <c r="D36" s="97"/>
      <c r="E36" s="97"/>
      <c r="F36" s="196">
        <f>W!A523</f>
        <v>3575600</v>
      </c>
      <c r="G36" s="196">
        <f>W!A543</f>
        <v>3592800</v>
      </c>
      <c r="H36" s="196">
        <f>W!A563</f>
        <v>6149704</v>
      </c>
      <c r="I36" s="196">
        <f>W!A583</f>
        <v>5840912</v>
      </c>
      <c r="J36" s="196">
        <f>W!A603</f>
        <v>2306480</v>
      </c>
      <c r="K36" s="196">
        <f>W!A623</f>
        <v>5319840</v>
      </c>
      <c r="L36" s="196">
        <f>W!A643</f>
        <v>3746400</v>
      </c>
      <c r="M36" s="196">
        <f>W!A663</f>
        <v>3448932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282</v>
      </c>
      <c r="D38" s="97"/>
      <c r="E38" s="97"/>
      <c r="F38" s="196">
        <f>W!A524</f>
        <v>0</v>
      </c>
      <c r="G38" s="196">
        <f>W!A544</f>
        <v>0</v>
      </c>
      <c r="H38" s="196">
        <f>W!A564</f>
        <v>4</v>
      </c>
      <c r="I38" s="196">
        <f>W!A584</f>
        <v>4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283</v>
      </c>
      <c r="D39" s="97"/>
      <c r="E39" s="97"/>
      <c r="F39" s="196">
        <f>W!A525</f>
        <v>3575600</v>
      </c>
      <c r="G39" s="196">
        <f>W!A545</f>
        <v>3568441</v>
      </c>
      <c r="H39" s="196">
        <f>W!A565</f>
        <v>5435405</v>
      </c>
      <c r="I39" s="196">
        <f>W!A585</f>
        <v>5068228</v>
      </c>
      <c r="J39" s="196">
        <f>W!A605</f>
        <v>1913456</v>
      </c>
      <c r="K39" s="196">
        <f>W!A625</f>
        <v>4461238</v>
      </c>
      <c r="L39" s="196">
        <f>W!A645</f>
        <v>3746400</v>
      </c>
      <c r="M39" s="196">
        <f>W!A665</f>
        <v>3573884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292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284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288</v>
      </c>
      <c r="D43" s="97"/>
      <c r="E43" s="97"/>
      <c r="F43" s="196">
        <f>W!A526</f>
        <v>325</v>
      </c>
      <c r="G43" s="196">
        <f>W!A546</f>
        <v>325</v>
      </c>
      <c r="H43" s="196">
        <f>W!A566</f>
        <v>315</v>
      </c>
      <c r="I43" s="196">
        <f>W!A586</f>
        <v>293</v>
      </c>
      <c r="J43" s="196">
        <f>W!A606</f>
        <v>0</v>
      </c>
      <c r="K43" s="196">
        <f>W!A626</f>
        <v>325</v>
      </c>
      <c r="L43" s="196">
        <f>W!A646</f>
        <v>325</v>
      </c>
      <c r="M43" s="196">
        <f>W!A666</f>
        <v>310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330</v>
      </c>
      <c r="G44" s="196">
        <f>W!A547</f>
        <v>330</v>
      </c>
      <c r="H44" s="196">
        <f>W!A567</f>
        <v>321</v>
      </c>
      <c r="I44" s="196">
        <f>W!A587</f>
        <v>311</v>
      </c>
      <c r="J44" s="196">
        <f>W!A607</f>
        <v>0</v>
      </c>
      <c r="K44" s="196">
        <f>W!A627</f>
        <v>335</v>
      </c>
      <c r="L44" s="196">
        <f>W!A647</f>
        <v>335</v>
      </c>
      <c r="M44" s="196">
        <f>W!A667</f>
        <v>315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370</v>
      </c>
      <c r="G45" s="196">
        <f>W!A548</f>
        <v>330</v>
      </c>
      <c r="H45" s="196">
        <f>W!A568</f>
        <v>327</v>
      </c>
      <c r="I45" s="196">
        <f>W!A588</f>
        <v>338</v>
      </c>
      <c r="J45" s="196">
        <f>W!A608</f>
        <v>0</v>
      </c>
      <c r="K45" s="196">
        <f>W!A628</f>
        <v>310</v>
      </c>
      <c r="L45" s="196">
        <f>W!A648</f>
        <v>340</v>
      </c>
      <c r="M45" s="196">
        <f>W!A668</f>
        <v>301</v>
      </c>
      <c r="N45" s="195"/>
    </row>
    <row r="46" spans="2:17">
      <c r="B46" s="101"/>
      <c r="C46" s="19" t="s">
        <v>289</v>
      </c>
      <c r="D46" s="97"/>
      <c r="E46" s="97"/>
      <c r="F46" s="196">
        <f>W!A529</f>
        <v>475</v>
      </c>
      <c r="G46" s="196">
        <f>W!A549</f>
        <v>480</v>
      </c>
      <c r="H46" s="196">
        <f>W!A569</f>
        <v>480</v>
      </c>
      <c r="I46" s="196">
        <f>W!A589</f>
        <v>441</v>
      </c>
      <c r="J46" s="196">
        <f>W!A609</f>
        <v>0</v>
      </c>
      <c r="K46" s="196">
        <f>W!A629</f>
        <v>500</v>
      </c>
      <c r="L46" s="196">
        <f>W!A649</f>
        <v>510</v>
      </c>
      <c r="M46" s="196">
        <f>W!A669</f>
        <v>460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475</v>
      </c>
      <c r="G47" s="196">
        <f>W!A550</f>
        <v>480</v>
      </c>
      <c r="H47" s="196">
        <f>W!A570</f>
        <v>490</v>
      </c>
      <c r="I47" s="196">
        <f>W!A590</f>
        <v>446</v>
      </c>
      <c r="J47" s="196">
        <f>W!A610</f>
        <v>0</v>
      </c>
      <c r="K47" s="196">
        <f>W!A630</f>
        <v>500</v>
      </c>
      <c r="L47" s="196">
        <f>W!A650</f>
        <v>510</v>
      </c>
      <c r="M47" s="196">
        <f>W!A670</f>
        <v>465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570</v>
      </c>
      <c r="G48" s="196">
        <f>W!A551</f>
        <v>540</v>
      </c>
      <c r="H48" s="196">
        <f>W!A571</f>
        <v>515</v>
      </c>
      <c r="I48" s="196">
        <f>W!A591</f>
        <v>522</v>
      </c>
      <c r="J48" s="196">
        <f>W!A611</f>
        <v>0</v>
      </c>
      <c r="K48" s="196">
        <f>W!A631</f>
        <v>450</v>
      </c>
      <c r="L48" s="196">
        <f>W!A651</f>
        <v>550</v>
      </c>
      <c r="M48" s="196">
        <f>W!A671</f>
        <v>445</v>
      </c>
      <c r="N48" s="195"/>
    </row>
    <row r="49" spans="2:14">
      <c r="B49" s="101"/>
      <c r="C49" s="19" t="s">
        <v>290</v>
      </c>
      <c r="D49" s="97"/>
      <c r="E49" s="97"/>
      <c r="F49" s="196">
        <f>W!A532</f>
        <v>675</v>
      </c>
      <c r="G49" s="196">
        <f>W!A552</f>
        <v>700</v>
      </c>
      <c r="H49" s="196">
        <f>W!A572</f>
        <v>690</v>
      </c>
      <c r="I49" s="196">
        <f>W!A592</f>
        <v>630</v>
      </c>
      <c r="J49" s="196">
        <f>W!A612</f>
        <v>0</v>
      </c>
      <c r="K49" s="196">
        <f>W!A632</f>
        <v>700</v>
      </c>
      <c r="L49" s="196">
        <f>W!A652</f>
        <v>720</v>
      </c>
      <c r="M49" s="196">
        <f>W!A672</f>
        <v>672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705</v>
      </c>
      <c r="G50" s="196">
        <f>W!A553</f>
        <v>700</v>
      </c>
      <c r="H50" s="196">
        <f>W!A573</f>
        <v>710</v>
      </c>
      <c r="I50" s="196">
        <f>W!A593</f>
        <v>666</v>
      </c>
      <c r="J50" s="196">
        <f>W!A613</f>
        <v>0</v>
      </c>
      <c r="K50" s="196">
        <f>W!A633</f>
        <v>725</v>
      </c>
      <c r="L50" s="196">
        <f>W!A653</f>
        <v>730</v>
      </c>
      <c r="M50" s="196">
        <f>W!A673</f>
        <v>695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760</v>
      </c>
      <c r="H51" s="196">
        <f>W!A574</f>
        <v>730</v>
      </c>
      <c r="I51" s="196">
        <f>W!A594</f>
        <v>747</v>
      </c>
      <c r="J51" s="196">
        <f>W!A614</f>
        <v>0</v>
      </c>
      <c r="K51" s="196">
        <f>W!A634</f>
        <v>700</v>
      </c>
      <c r="L51" s="196">
        <f>W!A654</f>
        <v>740</v>
      </c>
      <c r="M51" s="196">
        <f>W!A674</f>
        <v>649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285</v>
      </c>
      <c r="D53" s="97"/>
      <c r="E53" s="97"/>
      <c r="F53" s="196">
        <f>W!A535</f>
        <v>68</v>
      </c>
      <c r="G53" s="196">
        <f>W!A555</f>
        <v>49</v>
      </c>
      <c r="H53" s="196">
        <f>W!A575</f>
        <v>56</v>
      </c>
      <c r="I53" s="196">
        <f>W!A595</f>
        <v>64</v>
      </c>
      <c r="J53" s="196">
        <f>W!A615</f>
        <v>38</v>
      </c>
      <c r="K53" s="196">
        <f>W!A635</f>
        <v>77</v>
      </c>
      <c r="L53" s="196">
        <f>W!A655</f>
        <v>75</v>
      </c>
      <c r="M53" s="196">
        <f>W!A675</f>
        <v>102</v>
      </c>
      <c r="N53" s="195"/>
    </row>
    <row r="54" spans="2:14">
      <c r="B54" s="101"/>
      <c r="C54" s="123" t="s">
        <v>286</v>
      </c>
      <c r="D54" s="97"/>
      <c r="E54" s="97"/>
      <c r="F54" s="196">
        <f>W!A536</f>
        <v>1300</v>
      </c>
      <c r="G54" s="196">
        <f>W!A556</f>
        <v>1270</v>
      </c>
      <c r="H54" s="196">
        <f>W!A576</f>
        <v>1231</v>
      </c>
      <c r="I54" s="196">
        <f>W!A596</f>
        <v>1270</v>
      </c>
      <c r="J54" s="196">
        <f>W!A616</f>
        <v>1235</v>
      </c>
      <c r="K54" s="196">
        <f>W!A636</f>
        <v>1280</v>
      </c>
      <c r="L54" s="196">
        <f>W!A656</f>
        <v>1280</v>
      </c>
      <c r="M54" s="196">
        <f>W!A676</f>
        <v>1252</v>
      </c>
      <c r="N54" s="195"/>
    </row>
    <row r="55" spans="2:14">
      <c r="B55" s="101"/>
      <c r="C55" s="97" t="s">
        <v>287</v>
      </c>
      <c r="D55" s="97"/>
      <c r="E55" s="97"/>
      <c r="F55" s="196">
        <f>W!A537</f>
        <v>4</v>
      </c>
      <c r="G55" s="196">
        <f>W!A557</f>
        <v>5</v>
      </c>
      <c r="H55" s="196">
        <f>W!A577</f>
        <v>10</v>
      </c>
      <c r="I55" s="196">
        <f>W!A597</f>
        <v>14</v>
      </c>
      <c r="J55" s="196">
        <f>W!A617</f>
        <v>4</v>
      </c>
      <c r="K55" s="196">
        <f>W!A637</f>
        <v>11</v>
      </c>
      <c r="L55" s="196">
        <f>W!A657</f>
        <v>9</v>
      </c>
      <c r="M55" s="196">
        <f>W!A677</f>
        <v>6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322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291</v>
      </c>
      <c r="I61" s="14" t="s">
        <v>22</v>
      </c>
      <c r="J61" s="15">
        <f>W!$A59</f>
        <v>0</v>
      </c>
      <c r="K61" s="14" t="s">
        <v>21</v>
      </c>
      <c r="L61" s="15">
        <f>W!$A62</f>
        <v>11</v>
      </c>
      <c r="M61" s="14" t="s">
        <v>26</v>
      </c>
      <c r="N61" s="226">
        <f>W!$A63</f>
        <v>9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293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294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295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296</v>
      </c>
      <c r="D67" s="97"/>
      <c r="E67" s="97"/>
      <c r="F67" s="196">
        <f>W!A702</f>
        <v>1784698</v>
      </c>
      <c r="G67" s="196">
        <f>W!A722</f>
        <v>1338540</v>
      </c>
      <c r="H67" s="196">
        <f>W!A742</f>
        <v>1368540</v>
      </c>
      <c r="I67" s="196">
        <f>W!A762</f>
        <v>1353540</v>
      </c>
      <c r="J67" s="196">
        <f>W!A782</f>
        <v>300000</v>
      </c>
      <c r="K67" s="196">
        <f>W!A802</f>
        <v>1393540</v>
      </c>
      <c r="L67" s="196">
        <f>W!A822</f>
        <v>1393540</v>
      </c>
      <c r="M67" s="196">
        <f>W!A842</f>
        <v>1879698</v>
      </c>
      <c r="N67" s="102"/>
    </row>
    <row r="68" spans="2:14">
      <c r="B68" s="101"/>
      <c r="C68" s="19" t="s">
        <v>298</v>
      </c>
      <c r="D68" s="97"/>
      <c r="E68" s="97"/>
      <c r="F68" s="196">
        <f>W!A703</f>
        <v>579039</v>
      </c>
      <c r="G68" s="196">
        <f>W!A723</f>
        <v>392830</v>
      </c>
      <c r="H68" s="196">
        <f>W!A743</f>
        <v>159315</v>
      </c>
      <c r="I68" s="196">
        <f>W!A763</f>
        <v>34480</v>
      </c>
      <c r="J68" s="196">
        <f>W!A783</f>
        <v>412173</v>
      </c>
      <c r="K68" s="196">
        <f>W!A803</f>
        <v>463202</v>
      </c>
      <c r="L68" s="196">
        <f>W!A823</f>
        <v>982090</v>
      </c>
      <c r="M68" s="196">
        <f>W!A843</f>
        <v>401927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645133</v>
      </c>
      <c r="G69" s="196">
        <f>W!A724</f>
        <v>542471</v>
      </c>
      <c r="H69" s="196">
        <f>W!A744</f>
        <v>1529145</v>
      </c>
      <c r="I69" s="196">
        <f>W!A764</f>
        <v>1759448</v>
      </c>
      <c r="J69" s="196">
        <f>W!A784</f>
        <v>32661</v>
      </c>
      <c r="K69" s="196">
        <f>W!A804</f>
        <v>1760040</v>
      </c>
      <c r="L69" s="196">
        <f>W!A824</f>
        <v>1088827</v>
      </c>
      <c r="M69" s="196">
        <f>W!A844</f>
        <v>1197787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1150000</v>
      </c>
      <c r="G70" s="196">
        <f>W!A725</f>
        <v>1424395</v>
      </c>
      <c r="H70" s="196">
        <f>W!A745</f>
        <v>2607117</v>
      </c>
      <c r="I70" s="196">
        <f>W!A765</f>
        <v>2392337</v>
      </c>
      <c r="J70" s="196">
        <f>W!A785</f>
        <v>2207259</v>
      </c>
      <c r="K70" s="196">
        <f>W!A805</f>
        <v>1539406</v>
      </c>
      <c r="L70" s="196">
        <f>W!A825</f>
        <v>269562</v>
      </c>
      <c r="M70" s="196">
        <f>W!A845</f>
        <v>457605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297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107279</v>
      </c>
      <c r="G74" s="196">
        <f>W!A729</f>
        <v>253778</v>
      </c>
      <c r="H74" s="196">
        <f>W!A749</f>
        <v>241788</v>
      </c>
      <c r="I74" s="196">
        <f>W!A769</f>
        <v>422504</v>
      </c>
      <c r="J74" s="196">
        <f>W!A789</f>
        <v>30500</v>
      </c>
      <c r="K74" s="196">
        <f>W!A809</f>
        <v>361549</v>
      </c>
      <c r="L74" s="196">
        <f>W!A829</f>
        <v>381837</v>
      </c>
      <c r="M74" s="196">
        <f>W!A849</f>
        <v>626092</v>
      </c>
      <c r="N74" s="102"/>
    </row>
    <row r="75" spans="2:14">
      <c r="B75" s="101"/>
      <c r="C75" s="198" t="s">
        <v>323</v>
      </c>
      <c r="D75" s="97"/>
      <c r="E75" s="97"/>
      <c r="F75" s="196">
        <f>W!A710</f>
        <v>501708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234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235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236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4840000</v>
      </c>
      <c r="I80" s="196">
        <f>W!A774</f>
        <v>4840000</v>
      </c>
      <c r="J80" s="196">
        <f>W!A794</f>
        <v>4400000</v>
      </c>
      <c r="K80" s="196">
        <f>W!A814</f>
        <v>4800000</v>
      </c>
      <c r="L80" s="196">
        <f>W!A834</f>
        <v>4000000</v>
      </c>
      <c r="M80" s="196">
        <f>W!A854</f>
        <v>3880000</v>
      </c>
      <c r="N80" s="102"/>
    </row>
    <row r="81" spans="2:14">
      <c r="B81" s="101"/>
      <c r="C81" s="19" t="s">
        <v>238</v>
      </c>
      <c r="D81" s="97"/>
      <c r="E81" s="97"/>
      <c r="F81" s="196">
        <f>W!A715</f>
        <v>0</v>
      </c>
      <c r="G81" s="196">
        <f>W!A735</f>
        <v>22120</v>
      </c>
      <c r="H81" s="196">
        <f>W!A755</f>
        <v>132624</v>
      </c>
      <c r="I81" s="196">
        <f>W!A775</f>
        <v>120843</v>
      </c>
      <c r="J81" s="196">
        <f>W!A795</f>
        <v>32040</v>
      </c>
      <c r="K81" s="196">
        <f>W!A815</f>
        <v>51079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237</v>
      </c>
      <c r="D82" s="97"/>
      <c r="E82" s="97"/>
      <c r="F82" s="196">
        <f>W!A716</f>
        <v>-450117</v>
      </c>
      <c r="G82" s="196">
        <f>W!A736</f>
        <v>-577662</v>
      </c>
      <c r="H82" s="196">
        <f>W!A756</f>
        <v>449705</v>
      </c>
      <c r="I82" s="196">
        <f>W!A776</f>
        <v>156458</v>
      </c>
      <c r="J82" s="196">
        <f>W!A796</f>
        <v>-1510447</v>
      </c>
      <c r="K82" s="196">
        <f>W!A816</f>
        <v>-56440</v>
      </c>
      <c r="L82" s="196">
        <f>W!A836</f>
        <v>-647818</v>
      </c>
      <c r="M82" s="196">
        <f>W!A856</f>
        <v>-569075</v>
      </c>
      <c r="N82" s="102"/>
    </row>
    <row r="83" spans="2:14" ht="12">
      <c r="B83" s="101"/>
      <c r="C83" s="107" t="s">
        <v>299</v>
      </c>
      <c r="D83" s="97"/>
      <c r="E83" s="97"/>
      <c r="F83" s="196">
        <f t="shared" ref="F83:M83" si="0">SUM(F80:F82)</f>
        <v>3549883</v>
      </c>
      <c r="G83" s="196">
        <f t="shared" si="0"/>
        <v>3444458</v>
      </c>
      <c r="H83" s="196">
        <f t="shared" si="0"/>
        <v>5422329</v>
      </c>
      <c r="I83" s="196">
        <f t="shared" si="0"/>
        <v>5117301</v>
      </c>
      <c r="J83" s="196">
        <f t="shared" si="0"/>
        <v>2921593</v>
      </c>
      <c r="K83" s="196">
        <f t="shared" si="0"/>
        <v>4794639</v>
      </c>
      <c r="L83" s="196">
        <f t="shared" si="0"/>
        <v>3352182</v>
      </c>
      <c r="M83" s="196">
        <f t="shared" si="0"/>
        <v>3310925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300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301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288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289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290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309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308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302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303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304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305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306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307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322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4.5546875" bestFit="1" customWidth="1"/>
    <col min="2" max="2" width="1.6640625" style="205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2017</v>
      </c>
    </row>
    <row r="5" spans="1:1">
      <c r="A5">
        <v>2</v>
      </c>
    </row>
    <row r="6" spans="1:1">
      <c r="A6" t="s">
        <v>324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26</v>
      </c>
    </row>
    <row r="12" spans="1:1">
      <c r="A12">
        <v>15</v>
      </c>
    </row>
    <row r="13" spans="1:1">
      <c r="A13">
        <v>12</v>
      </c>
    </row>
    <row r="14" spans="1:1">
      <c r="A14">
        <v>17</v>
      </c>
    </row>
    <row r="15" spans="1:1">
      <c r="A15">
        <v>8</v>
      </c>
    </row>
    <row r="16" spans="1:1">
      <c r="A16">
        <v>10</v>
      </c>
    </row>
    <row r="17" spans="1:1">
      <c r="A17">
        <v>12</v>
      </c>
    </row>
    <row r="18" spans="1:1">
      <c r="A18">
        <v>7</v>
      </c>
    </row>
    <row r="19" spans="1:1">
      <c r="A19">
        <v>8</v>
      </c>
    </row>
    <row r="20" spans="1:1">
      <c r="A20">
        <v>0</v>
      </c>
    </row>
    <row r="21" spans="1:1">
      <c r="A21">
        <v>315</v>
      </c>
    </row>
    <row r="22" spans="1:1">
      <c r="A22">
        <v>321</v>
      </c>
    </row>
    <row r="23" spans="1:1">
      <c r="A23">
        <v>327</v>
      </c>
    </row>
    <row r="24" spans="1:1">
      <c r="A24">
        <v>480</v>
      </c>
    </row>
    <row r="25" spans="1:1">
      <c r="A25">
        <v>490</v>
      </c>
    </row>
    <row r="26" spans="1:1">
      <c r="A26">
        <v>515</v>
      </c>
    </row>
    <row r="27" spans="1:1">
      <c r="A27">
        <v>690</v>
      </c>
    </row>
    <row r="28" spans="1:1">
      <c r="A28">
        <v>710</v>
      </c>
    </row>
    <row r="29" spans="1:1">
      <c r="A29">
        <v>730</v>
      </c>
    </row>
    <row r="30" spans="1:1">
      <c r="A30">
        <v>0</v>
      </c>
    </row>
    <row r="31" spans="1:1">
      <c r="A31">
        <v>1139</v>
      </c>
    </row>
    <row r="32" spans="1:1">
      <c r="A32">
        <v>470</v>
      </c>
    </row>
    <row r="33" spans="1:2">
      <c r="A33">
        <v>857</v>
      </c>
    </row>
    <row r="34" spans="1:2">
      <c r="A34">
        <v>849</v>
      </c>
      <c r="B34" s="205" t="s">
        <v>325</v>
      </c>
    </row>
    <row r="35" spans="1:2">
      <c r="A35">
        <v>445</v>
      </c>
    </row>
    <row r="36" spans="1:2">
      <c r="A36">
        <v>442</v>
      </c>
    </row>
    <row r="37" spans="1:2">
      <c r="A37">
        <v>415</v>
      </c>
    </row>
    <row r="38" spans="1:2">
      <c r="A38">
        <v>284</v>
      </c>
    </row>
    <row r="39" spans="1:2">
      <c r="A39">
        <v>314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1</v>
      </c>
    </row>
    <row r="44" spans="1:2">
      <c r="A44">
        <v>10</v>
      </c>
    </row>
    <row r="45" spans="1:2">
      <c r="A45">
        <v>10</v>
      </c>
    </row>
    <row r="46" spans="1:2">
      <c r="A46">
        <v>10</v>
      </c>
    </row>
    <row r="47" spans="1:2">
      <c r="A47">
        <v>118</v>
      </c>
    </row>
    <row r="48" spans="1:2">
      <c r="A48">
        <v>168</v>
      </c>
    </row>
    <row r="49" spans="1:1">
      <c r="A49">
        <v>330</v>
      </c>
    </row>
    <row r="50" spans="1:1">
      <c r="A50">
        <v>0</v>
      </c>
    </row>
    <row r="51" spans="1:1">
      <c r="A51">
        <v>3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</v>
      </c>
    </row>
    <row r="62" spans="1:1">
      <c r="A62">
        <v>11</v>
      </c>
    </row>
    <row r="63" spans="1:1">
      <c r="A63">
        <v>9</v>
      </c>
    </row>
    <row r="64" spans="1:1">
      <c r="A64">
        <v>4</v>
      </c>
    </row>
    <row r="65" spans="1:1">
      <c r="A65">
        <v>9</v>
      </c>
    </row>
    <row r="66" spans="1:1">
      <c r="A66">
        <v>9</v>
      </c>
    </row>
    <row r="67" spans="1:1">
      <c r="A67">
        <v>0</v>
      </c>
    </row>
    <row r="68" spans="1:1">
      <c r="A68">
        <v>10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1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108</v>
      </c>
    </row>
    <row r="86" spans="1:1">
      <c r="A86">
        <v>6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440</v>
      </c>
    </row>
    <row r="92" spans="1:1">
      <c r="A92">
        <v>4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125</v>
      </c>
    </row>
    <row r="103" spans="1:1">
      <c r="A103">
        <v>130</v>
      </c>
    </row>
    <row r="104" spans="1:1">
      <c r="A104">
        <v>128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2466</v>
      </c>
    </row>
    <row r="109" spans="1:1">
      <c r="A109">
        <v>1735</v>
      </c>
    </row>
    <row r="110" spans="1:1">
      <c r="A110">
        <v>1013</v>
      </c>
    </row>
    <row r="111" spans="1:1">
      <c r="A111">
        <v>2526</v>
      </c>
    </row>
    <row r="112" spans="1:1">
      <c r="A112">
        <v>1780</v>
      </c>
    </row>
    <row r="113" spans="1:1">
      <c r="A113">
        <v>1039</v>
      </c>
    </row>
    <row r="114" spans="1:1">
      <c r="A114">
        <v>60</v>
      </c>
    </row>
    <row r="115" spans="1:1">
      <c r="A115">
        <v>44</v>
      </c>
    </row>
    <row r="116" spans="1:1">
      <c r="A116">
        <v>26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999</v>
      </c>
    </row>
    <row r="121" spans="1:1">
      <c r="A121">
        <v>1139</v>
      </c>
    </row>
    <row r="122" spans="1:1">
      <c r="A122">
        <v>470</v>
      </c>
    </row>
    <row r="123" spans="1:1">
      <c r="A123">
        <v>857</v>
      </c>
    </row>
    <row r="124" spans="1:1">
      <c r="A124">
        <v>848</v>
      </c>
    </row>
    <row r="125" spans="1:1">
      <c r="A125">
        <v>445</v>
      </c>
    </row>
    <row r="126" spans="1:1">
      <c r="A126">
        <v>442</v>
      </c>
    </row>
    <row r="127" spans="1:1">
      <c r="A127">
        <v>415</v>
      </c>
    </row>
    <row r="128" spans="1:1">
      <c r="A128">
        <v>284</v>
      </c>
    </row>
    <row r="129" spans="1:1">
      <c r="A129">
        <v>314</v>
      </c>
    </row>
    <row r="130" spans="1:1">
      <c r="A130">
        <v>999</v>
      </c>
    </row>
    <row r="131" spans="1:1">
      <c r="A131">
        <v>1483</v>
      </c>
    </row>
    <row r="132" spans="1:1">
      <c r="A132">
        <v>888</v>
      </c>
    </row>
    <row r="133" spans="1:1">
      <c r="A133">
        <v>901</v>
      </c>
    </row>
    <row r="134" spans="1:1">
      <c r="A134">
        <v>786</v>
      </c>
    </row>
    <row r="135" spans="1:1">
      <c r="A135">
        <v>470</v>
      </c>
    </row>
    <row r="136" spans="1:1">
      <c r="A136">
        <v>478</v>
      </c>
    </row>
    <row r="137" spans="1:1">
      <c r="A137">
        <v>417</v>
      </c>
    </row>
    <row r="138" spans="1:1">
      <c r="A138">
        <v>257</v>
      </c>
    </row>
    <row r="139" spans="1:1">
      <c r="A139">
        <v>262</v>
      </c>
    </row>
    <row r="140" spans="1:1">
      <c r="A140">
        <v>999</v>
      </c>
    </row>
    <row r="141" spans="1:1">
      <c r="A141">
        <v>1437</v>
      </c>
    </row>
    <row r="142" spans="1:1">
      <c r="A142">
        <v>858</v>
      </c>
    </row>
    <row r="143" spans="1:1">
      <c r="A143">
        <v>901</v>
      </c>
    </row>
    <row r="144" spans="1:1">
      <c r="A144">
        <v>786</v>
      </c>
    </row>
    <row r="145" spans="1:1">
      <c r="A145">
        <v>470</v>
      </c>
    </row>
    <row r="146" spans="1:1">
      <c r="A146">
        <v>478</v>
      </c>
    </row>
    <row r="147" spans="1:1">
      <c r="A147">
        <v>415</v>
      </c>
    </row>
    <row r="148" spans="1:1">
      <c r="A148">
        <v>257</v>
      </c>
    </row>
    <row r="149" spans="1:1">
      <c r="A149">
        <v>262</v>
      </c>
    </row>
    <row r="150" spans="1:1">
      <c r="A150">
        <v>999</v>
      </c>
    </row>
    <row r="151" spans="1:1">
      <c r="A151">
        <v>23</v>
      </c>
    </row>
    <row r="152" spans="1:1">
      <c r="A152">
        <v>15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108</v>
      </c>
    </row>
    <row r="164" spans="1:1">
      <c r="A164">
        <v>107</v>
      </c>
    </row>
    <row r="165" spans="1:1">
      <c r="A165">
        <v>154</v>
      </c>
    </row>
    <row r="166" spans="1:1">
      <c r="A166">
        <v>33</v>
      </c>
    </row>
    <row r="167" spans="1:1">
      <c r="A167">
        <v>0</v>
      </c>
    </row>
    <row r="168" spans="1:1">
      <c r="A168">
        <v>27</v>
      </c>
    </row>
    <row r="169" spans="1:1">
      <c r="A169">
        <v>52</v>
      </c>
    </row>
    <row r="170" spans="1:1">
      <c r="A170">
        <v>999</v>
      </c>
    </row>
    <row r="171" spans="1:1">
      <c r="A171">
        <v>94</v>
      </c>
    </row>
    <row r="172" spans="1:1">
      <c r="A172">
        <v>45</v>
      </c>
    </row>
    <row r="173" spans="1:1">
      <c r="A173">
        <v>24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330</v>
      </c>
    </row>
    <row r="179" spans="1:1">
      <c r="A179" t="s">
        <v>331</v>
      </c>
    </row>
    <row r="180" spans="1:1">
      <c r="A180">
        <v>999</v>
      </c>
    </row>
    <row r="181" spans="1:1">
      <c r="A181">
        <v>1475</v>
      </c>
    </row>
    <row r="182" spans="1:1">
      <c r="A182">
        <v>1770</v>
      </c>
    </row>
    <row r="183" spans="1:1">
      <c r="A183">
        <v>1016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36</v>
      </c>
    </row>
    <row r="192" spans="1:1">
      <c r="A192">
        <v>24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4</v>
      </c>
    </row>
    <row r="197" spans="1:1">
      <c r="A197">
        <v>36</v>
      </c>
    </row>
    <row r="198" spans="1:1">
      <c r="A198">
        <v>17</v>
      </c>
    </row>
    <row r="199" spans="1:1">
      <c r="A199">
        <v>999</v>
      </c>
    </row>
    <row r="200" spans="1:1">
      <c r="A200">
        <v>999</v>
      </c>
    </row>
    <row r="201" spans="1:1">
      <c r="A201">
        <v>118000</v>
      </c>
    </row>
    <row r="202" spans="1:1">
      <c r="A202">
        <v>46602</v>
      </c>
    </row>
    <row r="203" spans="1:1">
      <c r="A203">
        <v>31960</v>
      </c>
    </row>
    <row r="204" spans="1:1">
      <c r="A204">
        <v>265829</v>
      </c>
    </row>
    <row r="205" spans="1:1">
      <c r="A205">
        <v>26344</v>
      </c>
    </row>
    <row r="206" spans="1:1">
      <c r="A206">
        <v>18390</v>
      </c>
    </row>
    <row r="207" spans="1:1">
      <c r="A207">
        <v>30000</v>
      </c>
    </row>
    <row r="208" spans="1:1">
      <c r="A208">
        <v>20000</v>
      </c>
    </row>
    <row r="209" spans="1:1">
      <c r="A209">
        <v>14000</v>
      </c>
    </row>
    <row r="210" spans="1:1">
      <c r="A210">
        <v>5100</v>
      </c>
    </row>
    <row r="211" spans="1:1">
      <c r="A211">
        <v>12491</v>
      </c>
    </row>
    <row r="212" spans="1:1">
      <c r="A212">
        <v>0</v>
      </c>
    </row>
    <row r="213" spans="1:1">
      <c r="A213">
        <v>5864</v>
      </c>
    </row>
    <row r="214" spans="1:1">
      <c r="A214">
        <v>0</v>
      </c>
    </row>
    <row r="215" spans="1:1">
      <c r="A215">
        <v>108000</v>
      </c>
    </row>
    <row r="216" spans="1:1">
      <c r="A216">
        <v>15758</v>
      </c>
    </row>
    <row r="217" spans="1:1">
      <c r="A217">
        <v>718338</v>
      </c>
    </row>
    <row r="218" spans="1:1">
      <c r="A218">
        <v>2446760</v>
      </c>
    </row>
    <row r="219" spans="1:1">
      <c r="A219">
        <v>0</v>
      </c>
    </row>
    <row r="220" spans="1:1">
      <c r="A220">
        <v>2658518</v>
      </c>
    </row>
    <row r="221" spans="1:1">
      <c r="A221">
        <v>2446760</v>
      </c>
    </row>
    <row r="222" spans="1:1">
      <c r="A222">
        <v>0</v>
      </c>
    </row>
    <row r="223" spans="1:1">
      <c r="A223">
        <v>1633611</v>
      </c>
    </row>
    <row r="224" spans="1:1">
      <c r="A224">
        <v>47884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540584</v>
      </c>
    </row>
    <row r="229" spans="1:1">
      <c r="A229">
        <v>0</v>
      </c>
    </row>
    <row r="230" spans="1:1">
      <c r="A230">
        <v>176000</v>
      </c>
    </row>
    <row r="231" spans="1:1">
      <c r="A231">
        <v>0</v>
      </c>
    </row>
    <row r="232" spans="1:1">
      <c r="A232">
        <v>0</v>
      </c>
    </row>
    <row r="233" spans="1:1">
      <c r="A233">
        <v>1129849</v>
      </c>
    </row>
    <row r="234" spans="1:1">
      <c r="A234">
        <v>1477268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1427000</v>
      </c>
    </row>
    <row r="239" spans="1:1">
      <c r="A239">
        <v>1648000</v>
      </c>
    </row>
    <row r="240" spans="1:1">
      <c r="A240">
        <v>193738</v>
      </c>
    </row>
    <row r="241" spans="1:1">
      <c r="A241">
        <v>2634400</v>
      </c>
    </row>
    <row r="242" spans="1:1">
      <c r="A242">
        <v>1265784</v>
      </c>
    </row>
    <row r="243" spans="1:1">
      <c r="A243">
        <v>0</v>
      </c>
    </row>
    <row r="244" spans="1:1">
      <c r="A244">
        <v>3014</v>
      </c>
    </row>
    <row r="245" spans="1:1">
      <c r="A245">
        <v>41203</v>
      </c>
    </row>
    <row r="246" spans="1:1">
      <c r="A246">
        <v>57610</v>
      </c>
    </row>
    <row r="247" spans="1:1">
      <c r="A247">
        <v>196190</v>
      </c>
    </row>
    <row r="248" spans="1:1">
      <c r="A248">
        <v>5345</v>
      </c>
    </row>
    <row r="249" spans="1:1">
      <c r="A249">
        <v>73800</v>
      </c>
    </row>
    <row r="250" spans="1:1">
      <c r="A250">
        <v>159315</v>
      </c>
    </row>
    <row r="251" spans="1:1">
      <c r="A251">
        <v>1483631</v>
      </c>
    </row>
    <row r="252" spans="1:1">
      <c r="A252">
        <v>1150769</v>
      </c>
    </row>
    <row r="253" spans="1:1">
      <c r="A253">
        <v>0</v>
      </c>
    </row>
    <row r="254" spans="1:1">
      <c r="A254">
        <v>24194</v>
      </c>
    </row>
    <row r="255" spans="1:1">
      <c r="A255">
        <v>0</v>
      </c>
    </row>
    <row r="256" spans="1:1">
      <c r="A256">
        <v>408237</v>
      </c>
    </row>
    <row r="257" spans="1:1">
      <c r="A257">
        <v>601975</v>
      </c>
    </row>
    <row r="258" spans="1:1">
      <c r="A258">
        <v>999</v>
      </c>
    </row>
    <row r="259" spans="1:1">
      <c r="A259">
        <v>999</v>
      </c>
    </row>
    <row r="260" spans="1:1">
      <c r="A260">
        <v>217468</v>
      </c>
    </row>
    <row r="261" spans="1:1">
      <c r="A261">
        <v>50000</v>
      </c>
    </row>
    <row r="262" spans="1:1">
      <c r="A262">
        <v>375000</v>
      </c>
    </row>
    <row r="263" spans="1:1">
      <c r="A263">
        <v>943540</v>
      </c>
    </row>
    <row r="264" spans="1:1">
      <c r="A264">
        <v>0</v>
      </c>
    </row>
    <row r="265" spans="1:1">
      <c r="A265">
        <v>106163</v>
      </c>
    </row>
    <row r="266" spans="1:1">
      <c r="A266">
        <v>0</v>
      </c>
    </row>
    <row r="267" spans="1:1">
      <c r="A267">
        <v>53152</v>
      </c>
    </row>
    <row r="268" spans="1:1">
      <c r="A268">
        <v>1529145</v>
      </c>
    </row>
    <row r="269" spans="1:1">
      <c r="A269">
        <v>2607117</v>
      </c>
    </row>
    <row r="270" spans="1:1">
      <c r="A270">
        <v>0</v>
      </c>
    </row>
    <row r="271" spans="1:1">
      <c r="A271">
        <v>0</v>
      </c>
    </row>
    <row r="272" spans="1:1">
      <c r="A272">
        <v>241788</v>
      </c>
    </row>
    <row r="273" spans="1:1">
      <c r="A273">
        <v>0</v>
      </c>
    </row>
    <row r="274" spans="1:1">
      <c r="A274">
        <v>0</v>
      </c>
    </row>
    <row r="275" spans="1:1">
      <c r="A275">
        <v>4840000</v>
      </c>
    </row>
    <row r="276" spans="1:1">
      <c r="A276">
        <v>132624</v>
      </c>
    </row>
    <row r="277" spans="1:1">
      <c r="A277">
        <v>5422329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750</v>
      </c>
    </row>
    <row r="285" spans="1:1">
      <c r="A285">
        <v>100</v>
      </c>
    </row>
    <row r="286" spans="1:1">
      <c r="A286">
        <v>360</v>
      </c>
    </row>
    <row r="287" spans="1:1">
      <c r="A287">
        <v>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9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6</v>
      </c>
    </row>
    <row r="301" spans="1:1">
      <c r="A301">
        <v>2304</v>
      </c>
    </row>
    <row r="302" spans="1:1">
      <c r="A302">
        <v>9</v>
      </c>
    </row>
    <row r="303" spans="1:1">
      <c r="A303">
        <v>1186</v>
      </c>
    </row>
    <row r="304" spans="1:1">
      <c r="A304" t="s">
        <v>332</v>
      </c>
    </row>
    <row r="305" spans="1:1">
      <c r="A305">
        <v>20736</v>
      </c>
    </row>
    <row r="306" spans="1:1">
      <c r="A306">
        <v>322</v>
      </c>
    </row>
    <row r="307" spans="1:1">
      <c r="A307">
        <v>15665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2072</v>
      </c>
    </row>
    <row r="312" spans="1:1">
      <c r="A312">
        <v>31</v>
      </c>
    </row>
    <row r="313" spans="1:1">
      <c r="A313">
        <v>0</v>
      </c>
    </row>
    <row r="314" spans="1:1">
      <c r="A314">
        <v>0</v>
      </c>
    </row>
    <row r="315" spans="1:1">
      <c r="A315">
        <v>1140</v>
      </c>
    </row>
    <row r="316" spans="1:1">
      <c r="A316">
        <v>963</v>
      </c>
    </row>
    <row r="317" spans="1:1">
      <c r="A317">
        <v>0</v>
      </c>
    </row>
    <row r="318" spans="1:1">
      <c r="A318">
        <v>10</v>
      </c>
    </row>
    <row r="319" spans="1:1">
      <c r="A319">
        <v>19123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10</v>
      </c>
    </row>
    <row r="328" spans="1:1">
      <c r="A328">
        <v>10</v>
      </c>
    </row>
    <row r="329" spans="1:1">
      <c r="A329">
        <v>122</v>
      </c>
    </row>
    <row r="330" spans="1:1">
      <c r="A330" s="205" t="s">
        <v>333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333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334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92</v>
      </c>
    </row>
    <row r="508" spans="1:1">
      <c r="A508">
        <v>50</v>
      </c>
    </row>
    <row r="509" spans="1:1">
      <c r="A509">
        <v>1337</v>
      </c>
    </row>
    <row r="510" spans="1:1">
      <c r="A510">
        <v>1992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63730</v>
      </c>
    </row>
    <row r="515" spans="1:1">
      <c r="A515">
        <v>71607</v>
      </c>
    </row>
    <row r="516" spans="1:1">
      <c r="A516">
        <v>70927</v>
      </c>
    </row>
    <row r="517" spans="1:1">
      <c r="A517">
        <v>68907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8939</v>
      </c>
    </row>
    <row r="523" spans="1:1">
      <c r="A523">
        <v>3575600</v>
      </c>
    </row>
    <row r="524" spans="1:1">
      <c r="A524">
        <v>0</v>
      </c>
    </row>
    <row r="525" spans="1:1">
      <c r="A525">
        <v>3575600</v>
      </c>
    </row>
    <row r="526" spans="1:1">
      <c r="A526">
        <v>325</v>
      </c>
    </row>
    <row r="527" spans="1:1">
      <c r="A527">
        <v>330</v>
      </c>
    </row>
    <row r="528" spans="1:1">
      <c r="A528">
        <v>370</v>
      </c>
    </row>
    <row r="529" spans="1:1">
      <c r="A529">
        <v>475</v>
      </c>
    </row>
    <row r="530" spans="1:1">
      <c r="A530">
        <v>475</v>
      </c>
    </row>
    <row r="531" spans="1:1">
      <c r="A531">
        <v>570</v>
      </c>
    </row>
    <row r="532" spans="1:1">
      <c r="A532">
        <v>675</v>
      </c>
    </row>
    <row r="533" spans="1:1">
      <c r="A533">
        <v>705</v>
      </c>
    </row>
    <row r="534" spans="1:1">
      <c r="A534">
        <v>830</v>
      </c>
    </row>
    <row r="535" spans="1:1">
      <c r="A535">
        <v>68</v>
      </c>
    </row>
    <row r="536" spans="1:1">
      <c r="A536">
        <v>1300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8982</v>
      </c>
    </row>
    <row r="543" spans="1:1">
      <c r="A543">
        <v>3592800</v>
      </c>
    </row>
    <row r="544" spans="1:1">
      <c r="A544">
        <v>0</v>
      </c>
    </row>
    <row r="545" spans="1:2">
      <c r="A545">
        <v>3568441</v>
      </c>
    </row>
    <row r="546" spans="1:2">
      <c r="A546">
        <v>325</v>
      </c>
    </row>
    <row r="547" spans="1:2">
      <c r="A547">
        <v>330</v>
      </c>
    </row>
    <row r="548" spans="1:2">
      <c r="A548">
        <v>330</v>
      </c>
    </row>
    <row r="549" spans="1:2">
      <c r="A549">
        <v>480</v>
      </c>
    </row>
    <row r="550" spans="1:2">
      <c r="A550">
        <v>480</v>
      </c>
    </row>
    <row r="551" spans="1:2">
      <c r="A551">
        <v>540</v>
      </c>
    </row>
    <row r="552" spans="1:2">
      <c r="A552">
        <v>700</v>
      </c>
    </row>
    <row r="553" spans="1:2">
      <c r="A553">
        <v>700</v>
      </c>
      <c r="B553"/>
    </row>
    <row r="554" spans="1:2">
      <c r="A554">
        <v>760</v>
      </c>
      <c r="B554"/>
    </row>
    <row r="555" spans="1:2">
      <c r="A555">
        <v>49</v>
      </c>
      <c r="B555"/>
    </row>
    <row r="556" spans="1:2">
      <c r="A556">
        <v>1270</v>
      </c>
      <c r="B556"/>
    </row>
    <row r="557" spans="1:2">
      <c r="A557">
        <v>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12706</v>
      </c>
    </row>
    <row r="563" spans="1:1">
      <c r="A563">
        <v>6149704</v>
      </c>
    </row>
    <row r="564" spans="1:1">
      <c r="A564">
        <v>4</v>
      </c>
    </row>
    <row r="565" spans="1:1">
      <c r="A565">
        <v>5435405</v>
      </c>
    </row>
    <row r="566" spans="1:1">
      <c r="A566">
        <v>315</v>
      </c>
    </row>
    <row r="567" spans="1:1">
      <c r="A567">
        <v>321</v>
      </c>
    </row>
    <row r="568" spans="1:1">
      <c r="A568">
        <v>327</v>
      </c>
    </row>
    <row r="569" spans="1:1">
      <c r="A569">
        <v>480</v>
      </c>
    </row>
    <row r="570" spans="1:1">
      <c r="A570">
        <v>490</v>
      </c>
    </row>
    <row r="571" spans="1:1">
      <c r="A571">
        <v>515</v>
      </c>
    </row>
    <row r="572" spans="1:1">
      <c r="A572">
        <v>690</v>
      </c>
    </row>
    <row r="573" spans="1:1">
      <c r="A573">
        <v>710</v>
      </c>
    </row>
    <row r="574" spans="1:1">
      <c r="A574">
        <v>730</v>
      </c>
    </row>
    <row r="575" spans="1:1">
      <c r="A575">
        <v>56</v>
      </c>
    </row>
    <row r="576" spans="1:1">
      <c r="A576">
        <v>1231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12068</v>
      </c>
    </row>
    <row r="583" spans="1:1">
      <c r="A583">
        <v>5840912</v>
      </c>
    </row>
    <row r="584" spans="1:1">
      <c r="A584">
        <v>4</v>
      </c>
    </row>
    <row r="585" spans="1:1">
      <c r="A585">
        <v>5068228</v>
      </c>
    </row>
    <row r="586" spans="1:1">
      <c r="A586">
        <v>293</v>
      </c>
    </row>
    <row r="587" spans="1:1">
      <c r="A587">
        <v>311</v>
      </c>
    </row>
    <row r="588" spans="1:1">
      <c r="A588">
        <v>338</v>
      </c>
    </row>
    <row r="589" spans="1:1">
      <c r="A589">
        <v>441</v>
      </c>
    </row>
    <row r="590" spans="1:1">
      <c r="A590">
        <v>446</v>
      </c>
    </row>
    <row r="591" spans="1:1">
      <c r="A591">
        <v>522</v>
      </c>
    </row>
    <row r="592" spans="1:1">
      <c r="A592">
        <v>630</v>
      </c>
    </row>
    <row r="593" spans="1:1">
      <c r="A593">
        <v>666</v>
      </c>
    </row>
    <row r="594" spans="1:1">
      <c r="A594">
        <v>747</v>
      </c>
    </row>
    <row r="595" spans="1:1">
      <c r="A595">
        <v>64</v>
      </c>
    </row>
    <row r="596" spans="1:1">
      <c r="A596">
        <v>1270</v>
      </c>
    </row>
    <row r="597" spans="1:1">
      <c r="A597">
        <v>14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5242</v>
      </c>
    </row>
    <row r="603" spans="1:1">
      <c r="A603">
        <v>2306480</v>
      </c>
    </row>
    <row r="604" spans="1:1">
      <c r="A604">
        <v>0</v>
      </c>
    </row>
    <row r="605" spans="1:1">
      <c r="A605">
        <v>1913456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38</v>
      </c>
    </row>
    <row r="616" spans="1:1">
      <c r="A616">
        <v>1235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11083</v>
      </c>
    </row>
    <row r="623" spans="1:1">
      <c r="A623">
        <v>5319840</v>
      </c>
    </row>
    <row r="624" spans="1:1">
      <c r="A624">
        <v>0</v>
      </c>
    </row>
    <row r="625" spans="1:1">
      <c r="A625">
        <v>4461238</v>
      </c>
    </row>
    <row r="626" spans="1:1">
      <c r="A626">
        <v>325</v>
      </c>
    </row>
    <row r="627" spans="1:1">
      <c r="A627">
        <v>335</v>
      </c>
    </row>
    <row r="628" spans="1:1">
      <c r="A628">
        <v>310</v>
      </c>
    </row>
    <row r="629" spans="1:1">
      <c r="A629">
        <v>500</v>
      </c>
    </row>
    <row r="630" spans="1:1">
      <c r="A630">
        <v>500</v>
      </c>
    </row>
    <row r="631" spans="1:1">
      <c r="A631">
        <v>450</v>
      </c>
    </row>
    <row r="632" spans="1:1">
      <c r="A632">
        <v>700</v>
      </c>
    </row>
    <row r="633" spans="1:1">
      <c r="A633">
        <v>725</v>
      </c>
    </row>
    <row r="634" spans="1:1">
      <c r="A634">
        <v>700</v>
      </c>
    </row>
    <row r="635" spans="1:1">
      <c r="A635">
        <v>77</v>
      </c>
    </row>
    <row r="636" spans="1:1">
      <c r="A636">
        <v>1280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9366</v>
      </c>
    </row>
    <row r="643" spans="1:1">
      <c r="A643">
        <v>3746400</v>
      </c>
    </row>
    <row r="644" spans="1:1">
      <c r="A644">
        <v>0</v>
      </c>
    </row>
    <row r="645" spans="1:1">
      <c r="A645">
        <v>3746400</v>
      </c>
    </row>
    <row r="646" spans="1:1">
      <c r="A646">
        <v>325</v>
      </c>
    </row>
    <row r="647" spans="1:1">
      <c r="A647">
        <v>335</v>
      </c>
    </row>
    <row r="648" spans="1:1">
      <c r="A648">
        <v>340</v>
      </c>
    </row>
    <row r="649" spans="1:1">
      <c r="A649">
        <v>510</v>
      </c>
    </row>
    <row r="650" spans="1:1">
      <c r="A650">
        <v>510</v>
      </c>
    </row>
    <row r="651" spans="1:1">
      <c r="A651">
        <v>550</v>
      </c>
    </row>
    <row r="652" spans="1:1">
      <c r="A652">
        <v>720</v>
      </c>
    </row>
    <row r="653" spans="1:1">
      <c r="A653">
        <v>730</v>
      </c>
    </row>
    <row r="654" spans="1:1">
      <c r="A654">
        <v>740</v>
      </c>
    </row>
    <row r="655" spans="1:1">
      <c r="A655">
        <v>75</v>
      </c>
    </row>
    <row r="656" spans="1:1">
      <c r="A656">
        <v>1280</v>
      </c>
    </row>
    <row r="657" spans="1:1">
      <c r="A657">
        <v>9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8889</v>
      </c>
    </row>
    <row r="663" spans="1:1">
      <c r="A663">
        <v>3448932</v>
      </c>
    </row>
    <row r="664" spans="1:1">
      <c r="A664">
        <v>0</v>
      </c>
    </row>
    <row r="665" spans="1:1">
      <c r="A665">
        <v>3573884</v>
      </c>
    </row>
    <row r="666" spans="1:1">
      <c r="A666">
        <v>310</v>
      </c>
    </row>
    <row r="667" spans="1:1">
      <c r="A667">
        <v>315</v>
      </c>
    </row>
    <row r="668" spans="1:1">
      <c r="A668">
        <v>301</v>
      </c>
    </row>
    <row r="669" spans="1:1">
      <c r="A669">
        <v>460</v>
      </c>
    </row>
    <row r="670" spans="1:1">
      <c r="A670">
        <v>465</v>
      </c>
    </row>
    <row r="671" spans="1:1">
      <c r="A671">
        <v>445</v>
      </c>
    </row>
    <row r="672" spans="1:1">
      <c r="A672">
        <v>672</v>
      </c>
    </row>
    <row r="673" spans="1:1">
      <c r="A673">
        <v>695</v>
      </c>
    </row>
    <row r="674" spans="1:1">
      <c r="A674">
        <v>649</v>
      </c>
    </row>
    <row r="675" spans="1:1">
      <c r="A675">
        <v>102</v>
      </c>
    </row>
    <row r="676" spans="1:1">
      <c r="A676">
        <v>1252</v>
      </c>
    </row>
    <row r="677" spans="1:1">
      <c r="A677">
        <v>6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335</v>
      </c>
    </row>
    <row r="682" spans="1:1">
      <c r="A682" t="s">
        <v>336</v>
      </c>
    </row>
    <row r="683" spans="1:1">
      <c r="A683" t="s">
        <v>337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338</v>
      </c>
    </row>
    <row r="700" spans="1:1">
      <c r="A700" t="s">
        <v>339</v>
      </c>
    </row>
    <row r="701" spans="1:1">
      <c r="A701">
        <v>1</v>
      </c>
    </row>
    <row r="702" spans="1:1">
      <c r="A702">
        <v>1784698</v>
      </c>
    </row>
    <row r="703" spans="1:1">
      <c r="A703">
        <v>579039</v>
      </c>
    </row>
    <row r="704" spans="1:1">
      <c r="A704">
        <v>645133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107279</v>
      </c>
    </row>
    <row r="710" spans="1:1">
      <c r="A710">
        <v>501708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-450117</v>
      </c>
    </row>
    <row r="717" spans="1:1">
      <c r="A717">
        <v>3549883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1338540</v>
      </c>
    </row>
    <row r="723" spans="1:1">
      <c r="A723">
        <v>392830</v>
      </c>
    </row>
    <row r="724" spans="1:1">
      <c r="A724">
        <v>542471</v>
      </c>
    </row>
    <row r="725" spans="1:1">
      <c r="A725">
        <v>1424395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253778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22120</v>
      </c>
    </row>
    <row r="736" spans="1:1">
      <c r="A736">
        <v>-577662</v>
      </c>
    </row>
    <row r="737" spans="1:1">
      <c r="A737">
        <v>3444458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1368540</v>
      </c>
    </row>
    <row r="743" spans="1:1">
      <c r="A743">
        <v>159315</v>
      </c>
    </row>
    <row r="744" spans="1:1">
      <c r="A744">
        <v>1529145</v>
      </c>
    </row>
    <row r="745" spans="1:1">
      <c r="A745">
        <v>2607117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241788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4840000</v>
      </c>
    </row>
    <row r="755" spans="1:1">
      <c r="A755">
        <v>132624</v>
      </c>
    </row>
    <row r="756" spans="1:1">
      <c r="A756">
        <v>449705</v>
      </c>
    </row>
    <row r="757" spans="1:1">
      <c r="A757">
        <v>5422329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1353540</v>
      </c>
    </row>
    <row r="763" spans="1:1">
      <c r="A763">
        <v>34480</v>
      </c>
    </row>
    <row r="764" spans="1:1">
      <c r="A764">
        <v>1759448</v>
      </c>
    </row>
    <row r="765" spans="1:1">
      <c r="A765">
        <v>2392337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422504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4840000</v>
      </c>
    </row>
    <row r="775" spans="1:1">
      <c r="A775">
        <v>120843</v>
      </c>
    </row>
    <row r="776" spans="1:1">
      <c r="A776">
        <v>156458</v>
      </c>
    </row>
    <row r="777" spans="1:1">
      <c r="A777">
        <v>5117301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300000</v>
      </c>
    </row>
    <row r="783" spans="1:1">
      <c r="A783">
        <v>412173</v>
      </c>
    </row>
    <row r="784" spans="1:1">
      <c r="A784">
        <v>32661</v>
      </c>
    </row>
    <row r="785" spans="1:1">
      <c r="A785">
        <v>2207259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30500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32040</v>
      </c>
    </row>
    <row r="796" spans="1:1">
      <c r="A796">
        <v>-1510447</v>
      </c>
    </row>
    <row r="797" spans="1:1">
      <c r="A797">
        <v>2921593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1393540</v>
      </c>
    </row>
    <row r="803" spans="1:1">
      <c r="A803">
        <v>463202</v>
      </c>
    </row>
    <row r="804" spans="1:1">
      <c r="A804">
        <v>1760040</v>
      </c>
    </row>
    <row r="805" spans="1:1">
      <c r="A805">
        <v>1539406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361549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4800000</v>
      </c>
    </row>
    <row r="815" spans="1:1">
      <c r="A815">
        <v>51079</v>
      </c>
    </row>
    <row r="816" spans="1:1">
      <c r="A816">
        <v>-56440</v>
      </c>
    </row>
    <row r="817" spans="1:1">
      <c r="A817">
        <v>4794639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1393540</v>
      </c>
    </row>
    <row r="823" spans="1:1">
      <c r="A823">
        <v>982090</v>
      </c>
    </row>
    <row r="824" spans="1:1">
      <c r="A824">
        <v>1088827</v>
      </c>
    </row>
    <row r="825" spans="1:1">
      <c r="A825">
        <v>269562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381837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-647818</v>
      </c>
    </row>
    <row r="837" spans="1:1">
      <c r="A837">
        <v>3352182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1879698</v>
      </c>
    </row>
    <row r="843" spans="1:1">
      <c r="A843">
        <v>401927</v>
      </c>
    </row>
    <row r="844" spans="1:1">
      <c r="A844">
        <v>1197787</v>
      </c>
    </row>
    <row r="845" spans="1:1">
      <c r="A845">
        <v>457605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626092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3880000</v>
      </c>
    </row>
    <row r="855" spans="1:1">
      <c r="A855">
        <v>0</v>
      </c>
    </row>
    <row r="856" spans="1:1">
      <c r="A856">
        <v>-569075</v>
      </c>
    </row>
    <row r="857" spans="1:1">
      <c r="A857">
        <v>3310925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340</v>
      </c>
    </row>
    <row r="862" spans="1:1">
      <c r="A862" t="s">
        <v>341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2020-10-04T09:18:45Z</dcterms:modified>
</cp:coreProperties>
</file>