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RU 2018-2 XMAO\"/>
    </mc:Choice>
  </mc:AlternateContent>
  <xr:revisionPtr revIDLastSave="0" documentId="8_{C4929864-650B-4D27-9D97-2DFB5E0001E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N29" i="2" s="1"/>
  <c r="M26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R36" i="3"/>
  <c r="R35" i="3" s="1"/>
  <c r="X35" i="3"/>
  <c r="X34" i="3"/>
  <c r="R34" i="3"/>
  <c r="L34" i="3"/>
  <c r="F34" i="3"/>
  <c r="R33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R20" i="3" s="1"/>
  <c r="R21" i="3" s="1"/>
  <c r="R30" i="3" s="1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/>
  <c r="L10" i="3"/>
  <c r="F10" i="3"/>
  <c r="X9" i="3"/>
  <c r="X13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H83" i="4" s="1"/>
  <c r="G81" i="4"/>
  <c r="F81" i="4"/>
  <c r="M80" i="4"/>
  <c r="M83" i="4" s="1"/>
  <c r="L80" i="4"/>
  <c r="L83" i="4"/>
  <c r="K80" i="4"/>
  <c r="K83" i="4"/>
  <c r="J80" i="4"/>
  <c r="J83" i="4"/>
  <c r="I80" i="4"/>
  <c r="I83" i="4" s="1"/>
  <c r="H80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G83" i="4"/>
  <c r="L30" i="3"/>
  <c r="N43" i="2"/>
  <c r="N45" i="2" s="1"/>
  <c r="O29" i="2"/>
  <c r="M29" i="2"/>
  <c r="N44" i="2"/>
  <c r="G11" i="2"/>
  <c r="G8" i="2"/>
  <c r="G9" i="2"/>
  <c r="M28" i="2"/>
  <c r="O28" i="2"/>
  <c r="L24" i="3"/>
  <c r="L27" i="3"/>
  <c r="F27" i="3"/>
  <c r="R27" i="3"/>
  <c r="H17" i="4"/>
  <c r="G16" i="4"/>
  <c r="I17" i="4"/>
  <c r="G17" i="4"/>
  <c r="H16" i="4" l="1"/>
  <c r="N28" i="2"/>
</calcChain>
</file>

<file path=xl/connections.xml><?xml version="1.0" encoding="utf-8"?>
<connections xmlns="http://schemas.openxmlformats.org/spreadsheetml/2006/main">
  <connection id="1" name="W032164" type="6" refreshedVersion="4" background="1" saveData="1">
    <textPr prompt="0" codePage="850" sourceFile="C:\GMC\ALEXANDR_16C1\RUN_16C1\Wfiles\164\W032164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<sst xmlns="http://schemas.openxmlformats.org/spreadsheetml/2006/main" count="558" uniqueCount="408">
  <si>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</si>
  <si>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</si>
  <si>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</si>
  <si>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</si>
  <si>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</si>
  <si>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</si>
  <si>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</si>
  <si>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</si>
  <si>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</si>
  <si>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</si>
  <si>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</si>
  <si>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</si>
  <si>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</si>
  <si>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</si>
  <si>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</si>
  <si>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</si>
  <si>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</si>
  <si>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</si>
  <si>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</si>
  <si>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</si>
  <si>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</si>
  <si>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</si>
  <si>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</si>
  <si>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</si>
  <si>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</si>
  <si>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</si>
  <si>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</si>
  <si>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</si>
  <si>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</si>
  <si>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</si>
  <si>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</si>
  <si>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</si>
  <si>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</si>
  <si>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</si>
  <si>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</si>
  <si>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</si>
  <si>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</si>
  <si>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</si>
  <si>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</si>
  <si>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</si>
  <si>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</si>
  <si>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</si>
  <si>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</si>
  <si>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</si>
  <si>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</si>
  <si>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</si>
  <si>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</si>
  <si>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</si>
  <si>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</si>
  <si>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</si>
  <si>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</si>
  <si>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</si>
  <si>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</si>
  <si>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</si>
  <si>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</si>
  <si>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</si>
  <si>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</si>
  <si>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</si>
  <si>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</si>
  <si>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</si>
  <si>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</si>
  <si>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</si>
  <si>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</si>
  <si>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</si>
  <si>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</si>
  <si>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</si>
  <si>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</si>
  <si>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</si>
  <si>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</si>
  <si>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</si>
  <si>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</si>
  <si>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</si>
  <si>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</si>
  <si>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</si>
  <si>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</si>
  <si>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</si>
  <si>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</si>
  <si>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</si>
  <si>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</si>
  <si>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</si>
  <si>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</si>
  <si>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</si>
  <si>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</si>
  <si>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</si>
  <si>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</si>
  <si>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</si>
  <si>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</si>
  <si>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</si>
  <si>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</si>
  <si>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</si>
  <si>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</si>
  <si>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</si>
  <si>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</si>
  <si>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</si>
  <si>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</si>
  <si>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</si>
  <si>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</si>
  <si>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</si>
  <si>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</si>
  <si>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</si>
  <si>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</si>
  <si>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</si>
  <si>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</si>
  <si>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</si>
  <si>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</si>
  <si>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</si>
  <si>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</si>
  <si>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</si>
  <si>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</si>
  <si>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</si>
  <si>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</si>
  <si>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</si>
  <si>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</si>
  <si>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</si>
  <si>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</si>
  <si>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</si>
  <si>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</si>
  <si>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</si>
  <si>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</si>
  <si>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</si>
  <si>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</si>
  <si>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</si>
  <si>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</si>
  <si>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</si>
  <si>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</si>
  <si>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</si>
  <si>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</si>
  <si>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</si>
  <si>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</si>
  <si>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</si>
  <si>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</si>
  <si>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</si>
  <si>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</si>
  <si>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</si>
  <si>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</si>
  <si>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</si>
  <si>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</si>
  <si>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</si>
  <si>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</si>
  <si>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</si>
  <si>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</si>
  <si>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</si>
  <si>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</si>
  <si>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</si>
  <si>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</si>
  <si>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</si>
  <si>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</si>
  <si>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</si>
  <si>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</si>
  <si>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</si>
  <si>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</si>
  <si>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</si>
  <si>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</si>
  <si>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</si>
  <si>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</si>
  <si>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</si>
  <si>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</si>
  <si>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</si>
  <si>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</si>
  <si>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</si>
  <si>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</si>
  <si>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</si>
  <si>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</si>
  <si>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</si>
  <si>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</si>
  <si>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</si>
  <si>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</si>
  <si>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</si>
  <si>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</si>
  <si>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</si>
  <si>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</si>
  <si>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</si>
  <si>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</si>
  <si>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</si>
  <si>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</si>
  <si>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</si>
  <si>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</si>
  <si>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</si>
  <si>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</si>
  <si>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</si>
  <si>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</si>
  <si>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</si>
  <si>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</si>
  <si>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</si>
  <si>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</si>
  <si>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</si>
  <si>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</si>
  <si>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</si>
  <si>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</si>
  <si>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</si>
  <si>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</si>
  <si>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</si>
  <si>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</si>
  <si>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</si>
  <si>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</si>
  <si>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</si>
  <si>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</si>
  <si>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</si>
  <si>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</si>
  <si>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</si>
  <si>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</si>
  <si>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</si>
  <si>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</si>
  <si>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</si>
  <si>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</si>
  <si>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</si>
  <si>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</si>
  <si>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</si>
  <si>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</si>
  <si>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</si>
  <si>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</si>
  <si>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</si>
  <si>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</si>
  <si>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</si>
  <si>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</si>
  <si>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</si>
  <si>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</si>
  <si>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</si>
  <si>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</si>
  <si>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</si>
  <si>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</si>
  <si>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</si>
  <si>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</si>
  <si>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</si>
  <si>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</si>
  <si>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</si>
  <si>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</si>
  <si>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</si>
  <si>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</si>
  <si>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</si>
  <si>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</si>
  <si>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</si>
  <si>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</si>
  <si>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</si>
  <si>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</si>
  <si>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</si>
  <si>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</si>
  <si>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</si>
  <si>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</si>
  <si>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</si>
  <si>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</si>
  <si>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</si>
  <si>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</si>
  <si>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</si>
  <si>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</si>
  <si>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</si>
  <si>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</si>
  <si>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</si>
  <si>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</si>
  <si>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</si>
  <si>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</si>
  <si>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</si>
  <si>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</si>
  <si>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</si>
  <si>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</si>
  <si>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</si>
  <si>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</si>
  <si>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</si>
  <si>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</si>
  <si>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</si>
  <si>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</si>
  <si>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</si>
  <si>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</si>
  <si>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</si>
  <si>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</si>
  <si>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</si>
  <si>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</si>
  <si>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</si>
  <si>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</si>
  <si>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</si>
  <si>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</si>
  <si>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</si>
  <si>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</si>
  <si>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</si>
  <si>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</si>
  <si>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</si>
  <si>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</si>
  <si>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</si>
  <si>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</si>
  <si>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</si>
  <si>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</si>
  <si>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</si>
  <si>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</si>
  <si>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</si>
  <si>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</si>
  <si>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</si>
  <si>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</si>
  <si>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</si>
  <si>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</si>
  <si>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</si>
  <si>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</si>
  <si>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</si>
  <si>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</si>
  <si>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</si>
  <si>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</si>
  <si>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</si>
  <si>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</si>
  <si>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</si>
  <si>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</si>
  <si>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</si>
  <si>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</si>
  <si>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</si>
  <si>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</si>
  <si>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</si>
  <si>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</si>
  <si>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</si>
  <si>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</si>
  <si>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</si>
  <si>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</si>
  <si>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</si>
  <si>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</si>
  <si>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</si>
  <si>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</si>
  <si>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</si>
  <si>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</si>
  <si>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</si>
  <si>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</si>
  <si>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</si>
  <si>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</si>
  <si>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</si>
  <si>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</si>
  <si>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</si>
  <si>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</si>
  <si>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</si>
  <si>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</si>
  <si>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</si>
  <si>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</si>
  <si>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</si>
  <si>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</si>
  <si>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</si>
  <si>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</si>
  <si>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</si>
  <si>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16C1</t>
  </si>
  <si>
    <t>*</t>
  </si>
  <si>
    <t xml:space="preserve">   3.65</t>
  </si>
  <si>
    <t xml:space="preserve">   3.58</t>
  </si>
  <si>
    <t xml:space="preserve">   2.78</t>
  </si>
  <si>
    <t>!</t>
  </si>
  <si>
    <t>Major</t>
  </si>
  <si>
    <t>Minor</t>
  </si>
  <si>
    <t xml:space="preserve"> 92.6</t>
  </si>
  <si>
    <t xml:space="preserve">  6.3</t>
  </si>
  <si>
    <t xml:space="preserve">  6.2</t>
  </si>
  <si>
    <t xml:space="preserve">  8.3</t>
  </si>
  <si>
    <t xml:space="preserve">  6.6</t>
  </si>
  <si>
    <t xml:space="preserve">  7.1</t>
  </si>
  <si>
    <t xml:space="preserve">  8.5</t>
  </si>
  <si>
    <t xml:space="preserve">  7.2</t>
  </si>
  <si>
    <t xml:space="preserve">  7.5</t>
  </si>
  <si>
    <t xml:space="preserve"> 13.1</t>
  </si>
  <si>
    <t xml:space="preserve"> 12.7</t>
  </si>
  <si>
    <t xml:space="preserve"> 14.2</t>
  </si>
  <si>
    <t xml:space="preserve"> 12.0</t>
  </si>
  <si>
    <t xml:space="preserve"> 11.5</t>
  </si>
  <si>
    <t xml:space="preserve"> 13.2</t>
  </si>
  <si>
    <t xml:space="preserve"> 11.4</t>
  </si>
  <si>
    <t xml:space="preserve"> 11.6</t>
  </si>
  <si>
    <t xml:space="preserve">  5.8</t>
  </si>
  <si>
    <t xml:space="preserve">  8.0</t>
  </si>
  <si>
    <t xml:space="preserve">  9.7</t>
  </si>
  <si>
    <t xml:space="preserve">  6.4</t>
  </si>
  <si>
    <t xml:space="preserve"> 10.7</t>
  </si>
  <si>
    <t xml:space="preserve"> 11.9</t>
  </si>
  <si>
    <t xml:space="preserve">  7.8</t>
  </si>
  <si>
    <t xml:space="preserve"> 11.0</t>
  </si>
  <si>
    <t xml:space="preserve"> 13.9</t>
  </si>
  <si>
    <t xml:space="preserve"> 12.3</t>
  </si>
  <si>
    <t xml:space="preserve"> 10.2</t>
  </si>
  <si>
    <t xml:space="preserve"> 13.4</t>
  </si>
  <si>
    <t xml:space="preserve"> 10.9</t>
  </si>
  <si>
    <t xml:space="preserve">  5.5</t>
  </si>
  <si>
    <t xml:space="preserve">  6.0</t>
  </si>
  <si>
    <t xml:space="preserve">  8.1</t>
  </si>
  <si>
    <t xml:space="preserve">  3.5</t>
  </si>
  <si>
    <t xml:space="preserve">  8.7</t>
  </si>
  <si>
    <t xml:space="preserve">  8.8</t>
  </si>
  <si>
    <t xml:space="preserve"> 11.1</t>
  </si>
  <si>
    <t xml:space="preserve">  9.3</t>
  </si>
  <si>
    <t xml:space="preserve">  6.9</t>
  </si>
  <si>
    <t xml:space="preserve"> 10.1</t>
  </si>
  <si>
    <t xml:space="preserve">  6.5</t>
  </si>
  <si>
    <t xml:space="preserve">  9.5</t>
  </si>
  <si>
    <t xml:space="preserve">  4.8</t>
  </si>
  <si>
    <t xml:space="preserve">  2.6</t>
  </si>
  <si>
    <t xml:space="preserve">  5.4</t>
  </si>
  <si>
    <t xml:space="preserve">  3.3</t>
  </si>
  <si>
    <t xml:space="preserve">  5.7</t>
  </si>
  <si>
    <t xml:space="preserve">  6.8</t>
  </si>
  <si>
    <t xml:space="preserve">  4.1</t>
  </si>
  <si>
    <t xml:space="preserve">  3.7</t>
  </si>
  <si>
    <t xml:space="preserve">  2.1</t>
  </si>
  <si>
    <t xml:space="preserve">  4.2</t>
  </si>
  <si>
    <t xml:space="preserve">  2.7</t>
  </si>
  <si>
    <t xml:space="preserve">  5.0</t>
  </si>
  <si>
    <t xml:space="preserve">  5.6</t>
  </si>
  <si>
    <t xml:space="preserve">  5.1</t>
  </si>
  <si>
    <t xml:space="preserve">  8.6</t>
  </si>
  <si>
    <t xml:space="preserve">  ***</t>
  </si>
  <si>
    <t xml:space="preserve"> ****</t>
  </si>
  <si>
    <t xml:space="preserve">   **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</si>
  <si>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</si>
  <si>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</si>
  <si>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</si>
  <si>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</si>
  <si>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</si>
  <si>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</si>
  <si>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</si>
  <si>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190419144203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</si>
</sst>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6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6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6" fontId="8" fillId="0" borderId="10" xfId="0" applyNumberFormat="1" applyFont="1" applyBorder="1" applyAlignment="1">
      <alignment horizontal="right"/>
    </xf>
    <xf numFmtId="186" fontId="8" fillId="0" borderId="0" xfId="0" applyNumberFormat="1" applyFont="1" applyBorder="1" applyAlignment="1">
      <alignment horizontal="right"/>
    </xf>
    <xf numFmtId="186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6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6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6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6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6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7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6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6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6" fontId="8" fillId="0" borderId="8" xfId="0" applyNumberFormat="1" applyFont="1" applyBorder="1" applyAlignment="1">
      <alignment horizontal="right"/>
    </xf>
    <xf numFmtId="186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6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6" fontId="8" fillId="0" borderId="14" xfId="0" applyNumberFormat="1" applyFont="1" applyBorder="1" applyAlignment="1">
      <alignment horizontal="left"/>
    </xf>
    <xf numFmtId="0" fontId="11" fillId="0" borderId="0" xfId="0" applyFont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6" fontId="10" fillId="0" borderId="0" xfId="0" applyNumberFormat="1" applyFont="1" applyBorder="1" applyAlignment="1">
      <alignment horizontal="right"/>
    </xf>
    <xf numFmtId="186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86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8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87" fontId="8" fillId="0" borderId="0" xfId="0" applyNumberFormat="1" applyFont="1"/>
    <xf numFmtId="189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86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87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6" fontId="8" fillId="0" borderId="9" xfId="0" applyNumberFormat="1" applyFont="1" applyBorder="1"/>
    <xf numFmtId="186" fontId="8" fillId="0" borderId="14" xfId="0" applyNumberFormat="1" applyFont="1" applyBorder="1"/>
    <xf numFmtId="186" fontId="8" fillId="0" borderId="2" xfId="0" applyNumberFormat="1" applyFont="1" applyBorder="1" applyAlignment="1">
      <alignment horizontal="left"/>
    </xf>
    <xf numFmtId="186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21875" customWidth="1"/>
    <col min="4" max="4" width="8.21875" customWidth="1"/>
    <col min="5" max="5" width="8.77734375" customWidth="1"/>
    <col min="6" max="6" width="7.21875" customWidth="1"/>
    <col min="7" max="7" width="1.77734375" customWidth="1"/>
    <col min="8" max="8" width="7.21875" customWidth="1"/>
    <col min="9" max="9" width="1.77734375" customWidth="1"/>
    <col min="10" max="10" width="7.21875" customWidth="1"/>
    <col min="11" max="11" width="1.77734375" customWidth="1"/>
    <col min="12" max="12" width="2.77734375" customWidth="1"/>
    <col min="13" max="13" width="8.77734375" customWidth="1"/>
    <col min="14" max="14" width="10.5546875" customWidth="1"/>
    <col min="15" max="15" width="6.21875" customWidth="1"/>
    <col min="16" max="16" width="5.77734375" customWidth="1"/>
    <col min="17" max="17" width="1.77734375" customWidth="1"/>
    <col min="18" max="18" width="2.44140625" customWidth="1"/>
    <col min="19" max="19" width="5.44140625" customWidth="1"/>
    <col min="20" max="20" width="5.77734375" customWidth="1"/>
    <col min="21" max="21" width="1.77734375" customWidth="1"/>
    <col min="22" max="22" width="6.21875" customWidth="1"/>
    <col min="23" max="23" width="6" customWidth="1"/>
    <col min="24" max="25" width="1.77734375" customWidth="1"/>
  </cols>
  <sheetData>
    <row r="2" spans="2:25" ht="33">
      <c r="G2" s="1" t="s">
        <v>8</v>
      </c>
      <c r="H2" s="1"/>
    </row>
    <row r="3" spans="2:25">
      <c r="B3">
        <f>W!A861</f>
        <v>18</v>
      </c>
      <c r="V3" s="2" t="s">
        <v>9</v>
      </c>
      <c r="W3" s="3" t="str">
        <f>W!A6</f>
        <v xml:space="preserve">  16C1</v>
      </c>
    </row>
    <row r="4" spans="2:25">
      <c r="B4">
        <f>W!A862</f>
        <v>1</v>
      </c>
    </row>
    <row r="5" spans="2:25" ht="17.399999999999999">
      <c r="B5">
        <f>W!A863</f>
        <v>3</v>
      </c>
      <c r="H5" s="4" t="s">
        <v>10</v>
      </c>
      <c r="J5" s="5"/>
      <c r="K5" s="5"/>
      <c r="L5" s="5">
        <f>W!$A2</f>
        <v>2</v>
      </c>
      <c r="N5" s="4" t="s">
        <v>11</v>
      </c>
      <c r="O5" s="144">
        <f>W!$A1</f>
        <v>3</v>
      </c>
      <c r="P5" s="5"/>
      <c r="Q5" s="5"/>
      <c r="S5" s="6"/>
      <c r="T5" s="7"/>
      <c r="U5" s="6"/>
      <c r="V5" s="6"/>
    </row>
    <row r="6" spans="2:25">
      <c r="B6">
        <f>W!A864</f>
        <v>2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2016</v>
      </c>
      <c r="Q9" s="7"/>
      <c r="R9" s="138" t="s">
        <v>15</v>
      </c>
      <c r="S9" s="15">
        <f>W!$A5</f>
        <v>4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20</v>
      </c>
      <c r="F14" s="44">
        <f>W!A11</f>
        <v>35</v>
      </c>
      <c r="G14" s="45"/>
      <c r="H14" s="44">
        <f>W!A14</f>
        <v>25</v>
      </c>
      <c r="I14" s="46"/>
      <c r="J14" s="44">
        <f>W!A17</f>
        <v>17</v>
      </c>
      <c r="K14" s="46"/>
      <c r="L14" s="19"/>
      <c r="M14" s="19" t="s">
        <v>26</v>
      </c>
      <c r="N14" s="19"/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7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27</v>
      </c>
      <c r="E15" s="50">
        <f>W!A8</f>
        <v>12</v>
      </c>
      <c r="F15" s="44">
        <f>W!A12</f>
        <v>22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19" t="s">
        <v>28</v>
      </c>
      <c r="N15" s="19"/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29</v>
      </c>
      <c r="E16" s="56">
        <f>W!A9</f>
        <v>18</v>
      </c>
      <c r="F16" s="57">
        <f>W!A13</f>
        <v>29</v>
      </c>
      <c r="G16" s="58"/>
      <c r="H16" s="57">
        <f>W!A16</f>
        <v>20</v>
      </c>
      <c r="I16" s="38"/>
      <c r="J16" s="57">
        <f>W!A19</f>
        <v>13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28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294</v>
      </c>
      <c r="G19" s="54">
        <f>W!B21</f>
        <v>0</v>
      </c>
      <c r="H19" s="63">
        <f>W!A24</f>
        <v>472</v>
      </c>
      <c r="I19" s="48">
        <f>W!B24</f>
        <v>0</v>
      </c>
      <c r="J19" s="63">
        <f>W!A27</f>
        <v>765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294</v>
      </c>
      <c r="G20" s="54">
        <f>W!B22</f>
        <v>0</v>
      </c>
      <c r="H20" s="44">
        <f>W!A25</f>
        <v>472</v>
      </c>
      <c r="I20" s="54">
        <f>W!B25</f>
        <v>0</v>
      </c>
      <c r="J20" s="44">
        <f>W!A28</f>
        <v>765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12</v>
      </c>
      <c r="Q20" s="72"/>
      <c r="R20" s="70"/>
      <c r="S20" s="116" t="s">
        <v>38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297</v>
      </c>
      <c r="G21" s="59">
        <f>W!B23</f>
        <v>0</v>
      </c>
      <c r="H21" s="57">
        <f>W!A26</f>
        <v>477</v>
      </c>
      <c r="I21" s="59">
        <f>W!B26</f>
        <v>0</v>
      </c>
      <c r="J21" s="57">
        <f>W!A29</f>
        <v>773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9</v>
      </c>
      <c r="Q21" s="75"/>
      <c r="R21" s="44"/>
      <c r="S21" s="116" t="s">
        <v>40</v>
      </c>
      <c r="T21" s="28"/>
      <c r="U21" s="28"/>
      <c r="V21" s="28"/>
      <c r="W21" s="41">
        <f>W!A78</f>
        <v>21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2239</v>
      </c>
      <c r="G24" s="48" t="str">
        <f>W!B31</f>
        <v>*</v>
      </c>
      <c r="H24" s="63">
        <f>W!A34</f>
        <v>1068</v>
      </c>
      <c r="I24" s="48" t="str">
        <f>W!B34</f>
        <v>*</v>
      </c>
      <c r="J24" s="63">
        <f>W!A37</f>
        <v>464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0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1271</v>
      </c>
      <c r="G25" s="54" t="str">
        <f>W!B32</f>
        <v>*</v>
      </c>
      <c r="H25" s="44">
        <f>W!A35</f>
        <v>607</v>
      </c>
      <c r="I25" s="54" t="str">
        <f>W!B35</f>
        <v>*</v>
      </c>
      <c r="J25" s="44">
        <f>W!A38</f>
        <v>253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12.32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1426</v>
      </c>
      <c r="G26" s="59" t="str">
        <f>W!B33</f>
        <v>*</v>
      </c>
      <c r="H26" s="57">
        <f>W!A36</f>
        <v>709</v>
      </c>
      <c r="I26" s="59" t="str">
        <f>W!B36</f>
        <v>*</v>
      </c>
      <c r="J26" s="41">
        <f>W!A39</f>
        <v>288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141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23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116" t="s">
        <v>52</v>
      </c>
      <c r="N29" s="28"/>
      <c r="O29" s="28"/>
      <c r="P29" s="47">
        <f>W!A91</f>
        <v>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45</v>
      </c>
      <c r="G30" s="52"/>
      <c r="H30" s="44">
        <f>W!A45</f>
        <v>35</v>
      </c>
      <c r="I30" s="52"/>
      <c r="J30" s="44">
        <f>W!A46</f>
        <v>30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-1</v>
      </c>
      <c r="X30" s="54" t="str">
        <f>W!B94</f>
        <v>*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1</v>
      </c>
      <c r="G32" s="59">
        <f>W!B51</f>
        <v>0</v>
      </c>
      <c r="H32" s="57">
        <f>W!A52</f>
        <v>1</v>
      </c>
      <c r="I32" s="59">
        <f>W!B52</f>
        <v>0</v>
      </c>
      <c r="J32" s="57">
        <f>W!A53</f>
        <v>1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5000</v>
      </c>
      <c r="G35" s="87">
        <f>W!B54</f>
        <v>0</v>
      </c>
      <c r="H35" s="36">
        <f>W!A55</f>
        <v>1000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1</v>
      </c>
      <c r="Q35" s="88"/>
      <c r="R35" s="28"/>
      <c r="S35" s="28" t="s">
        <v>67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21875" defaultRowHeight="11.4"/>
  <cols>
    <col min="1" max="1" width="1.77734375" style="18" customWidth="1"/>
    <col min="2" max="2" width="1.21875" style="18" customWidth="1"/>
    <col min="3" max="5" width="8.21875" style="18" customWidth="1"/>
    <col min="6" max="6" width="6.77734375" style="18" customWidth="1"/>
    <col min="7" max="7" width="8.77734375" style="18" customWidth="1"/>
    <col min="8" max="9" width="1.77734375" style="18" customWidth="1"/>
    <col min="10" max="10" width="1.21875" style="18" customWidth="1"/>
    <col min="11" max="12" width="8.77734375" style="18" customWidth="1"/>
    <col min="13" max="13" width="8.21875" style="18" customWidth="1"/>
    <col min="14" max="14" width="8.44140625" style="18" customWidth="1"/>
    <col min="15" max="15" width="8.5546875" style="18" customWidth="1"/>
    <col min="16" max="16" width="1.21875" style="18" customWidth="1"/>
    <col min="17" max="17" width="2.5546875" style="18" customWidth="1"/>
    <col min="18" max="18" width="1.21875" style="18" customWidth="1"/>
    <col min="19" max="19" width="9.21875" style="18" customWidth="1"/>
    <col min="20" max="20" width="10.44140625" style="18" customWidth="1"/>
    <col min="21" max="21" width="7.21875" style="18" customWidth="1"/>
    <col min="22" max="22" width="1.77734375" style="18" customWidth="1"/>
    <col min="23" max="23" width="7.21875" style="18" customWidth="1"/>
    <col min="24" max="24" width="2" style="18" customWidth="1"/>
    <col min="25" max="25" width="7.21875" style="18" customWidth="1"/>
    <col min="26" max="26" width="1.44140625" style="18" customWidth="1"/>
    <col min="27" max="27" width="1" style="18" customWidth="1"/>
    <col min="28" max="28" width="9.21875" style="18"/>
    <col min="29" max="29" width="1.77734375" style="18" customWidth="1"/>
    <col min="30" max="30" width="9.21875" style="18"/>
    <col min="31" max="31" width="9.77734375" style="18" customWidth="1"/>
    <col min="32" max="32" width="9.21875" style="18"/>
    <col min="33" max="33" width="1.5546875" style="18" customWidth="1"/>
    <col min="34" max="34" width="9.21875" style="18"/>
    <col min="35" max="35" width="1.5546875" style="18" customWidth="1"/>
    <col min="36" max="16384" width="9.21875" style="18"/>
  </cols>
  <sheetData>
    <row r="1" spans="2:38" ht="15.6">
      <c r="D1" s="14" t="s">
        <v>11</v>
      </c>
      <c r="E1" s="15">
        <f>W!A1</f>
        <v>3</v>
      </c>
      <c r="F1" s="141" t="s">
        <v>68</v>
      </c>
      <c r="H1" s="15">
        <f>W!A2</f>
        <v>2</v>
      </c>
      <c r="M1" s="142" t="s">
        <v>69</v>
      </c>
      <c r="T1" s="14" t="s">
        <v>14</v>
      </c>
      <c r="U1" s="15">
        <f>W!A4</f>
        <v>2016</v>
      </c>
      <c r="V1" s="7"/>
      <c r="W1" s="138" t="s">
        <v>15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4874</v>
      </c>
      <c r="V6" s="153"/>
      <c r="W6" s="44">
        <f>W!A109</f>
        <v>2329</v>
      </c>
      <c r="X6" s="28"/>
      <c r="Y6" s="53">
        <f>W!A110</f>
        <v>1005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39</v>
      </c>
      <c r="O7" s="155">
        <f>W!A192</f>
        <v>27</v>
      </c>
      <c r="P7" s="24"/>
      <c r="R7" s="127"/>
      <c r="S7" s="110" t="s">
        <v>85</v>
      </c>
      <c r="T7" s="19"/>
      <c r="U7" s="53">
        <f>W!A111</f>
        <v>5055</v>
      </c>
      <c r="V7" s="153"/>
      <c r="W7" s="44">
        <f>W!A112</f>
        <v>2444</v>
      </c>
      <c r="X7" s="28"/>
      <c r="Y7" s="53">
        <f>W!A113</f>
        <v>1031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0</v>
      </c>
      <c r="O8" s="155">
        <f>W!A194</f>
        <v>0</v>
      </c>
      <c r="P8" s="24"/>
      <c r="R8" s="127"/>
      <c r="S8" s="110" t="s">
        <v>88</v>
      </c>
      <c r="T8" s="19"/>
      <c r="U8" s="53">
        <f>W!A114</f>
        <v>119</v>
      </c>
      <c r="V8" s="153"/>
      <c r="W8" s="44">
        <f>W!A115</f>
        <v>60</v>
      </c>
      <c r="X8" s="28"/>
      <c r="Y8" s="53">
        <f>W!A116</f>
        <v>26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100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62</v>
      </c>
      <c r="V9" s="156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700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5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175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2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100</v>
      </c>
      <c r="H12" s="24"/>
      <c r="I12" s="19"/>
      <c r="J12" s="127"/>
      <c r="K12" s="19" t="s">
        <v>98</v>
      </c>
      <c r="L12" s="19"/>
      <c r="M12" s="19"/>
      <c r="N12" s="157">
        <f>W!A197</f>
        <v>39</v>
      </c>
      <c r="O12" s="157">
        <f>W!A198</f>
        <v>20</v>
      </c>
      <c r="P12" s="24"/>
      <c r="R12" s="127"/>
      <c r="S12" s="28" t="s">
        <v>99</v>
      </c>
      <c r="T12" s="19"/>
      <c r="U12" s="53">
        <f>W!A121</f>
        <v>2210</v>
      </c>
      <c r="V12" s="153"/>
      <c r="W12" s="53">
        <f>W!A124</f>
        <v>1043</v>
      </c>
      <c r="X12" s="28"/>
      <c r="Y12" s="53">
        <f>W!A127</f>
        <v>464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390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1255</v>
      </c>
      <c r="V13" s="153"/>
      <c r="W13" s="53">
        <f>W!A125</f>
        <v>593</v>
      </c>
      <c r="X13" s="28"/>
      <c r="Y13" s="53">
        <f>W!A128</f>
        <v>253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1825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1409</v>
      </c>
      <c r="V14" s="153"/>
      <c r="W14" s="53">
        <f>W!A126</f>
        <v>693</v>
      </c>
      <c r="X14" s="28"/>
      <c r="Y14" s="53">
        <f>W!A129</f>
        <v>288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-1790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22464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182</v>
      </c>
      <c r="P17" s="156">
        <f>W!B307</f>
        <v>0</v>
      </c>
      <c r="R17" s="127"/>
      <c r="S17" s="19" t="s">
        <v>112</v>
      </c>
      <c r="T17" s="19"/>
      <c r="U17" s="53">
        <f>W!A131</f>
        <v>2217</v>
      </c>
      <c r="V17" s="153"/>
      <c r="W17" s="53">
        <f>W!A134</f>
        <v>1026</v>
      </c>
      <c r="X17" s="28"/>
      <c r="Y17" s="53">
        <f>W!A137</f>
        <v>420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21993</v>
      </c>
      <c r="P18" s="24"/>
      <c r="R18" s="127"/>
      <c r="S18" s="100" t="s">
        <v>115</v>
      </c>
      <c r="T18" s="19"/>
      <c r="U18" s="53">
        <f>W!A132</f>
        <v>1378</v>
      </c>
      <c r="V18" s="153"/>
      <c r="W18" s="53">
        <f>W!A135</f>
        <v>620</v>
      </c>
      <c r="X18" s="28"/>
      <c r="Y18" s="53">
        <f>W!A138</f>
        <v>245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4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1449</v>
      </c>
      <c r="V19" s="153"/>
      <c r="W19" s="53">
        <f>W!A136</f>
        <v>693</v>
      </c>
      <c r="X19" s="28"/>
      <c r="Y19" s="53">
        <f>W!A139</f>
        <v>282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4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2210</v>
      </c>
      <c r="V22" s="153"/>
      <c r="W22" s="53">
        <f>W!A144</f>
        <v>1028</v>
      </c>
      <c r="X22" s="28"/>
      <c r="Y22" s="53">
        <f>W!A147</f>
        <v>433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2304</v>
      </c>
      <c r="H23" s="52"/>
      <c r="I23" s="19"/>
      <c r="R23" s="127"/>
      <c r="S23" s="100" t="s">
        <v>124</v>
      </c>
      <c r="T23" s="19"/>
      <c r="U23" s="53">
        <f>W!A142</f>
        <v>1255</v>
      </c>
      <c r="V23" s="153"/>
      <c r="W23" s="53">
        <f>W!A145</f>
        <v>593</v>
      </c>
      <c r="X23" s="28"/>
      <c r="Y23" s="53">
        <f>W!A148</f>
        <v>245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16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1409</v>
      </c>
      <c r="V24" s="153"/>
      <c r="W24" s="53">
        <f>W!A146</f>
        <v>693</v>
      </c>
      <c r="X24" s="28"/>
      <c r="Y24" s="53">
        <f>W!A149</f>
        <v>282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1409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32</v>
      </c>
      <c r="H26" s="24"/>
      <c r="I26" s="19"/>
      <c r="J26" s="127"/>
      <c r="K26" s="116" t="s">
        <v>129</v>
      </c>
      <c r="L26" s="19"/>
      <c r="M26" s="155">
        <f>W!A321</f>
        <v>6</v>
      </c>
      <c r="N26" s="155">
        <f>W!A322</f>
        <v>4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92.6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10</v>
      </c>
      <c r="V27" s="153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61</v>
      </c>
      <c r="V28" s="153"/>
      <c r="W28" s="53">
        <f>W!A155</f>
        <v>13</v>
      </c>
      <c r="X28" s="28"/>
      <c r="Y28" s="53">
        <f>W!A158</f>
        <v>0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0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3320</v>
      </c>
      <c r="H30" s="24"/>
      <c r="I30" s="19"/>
      <c r="J30" s="127"/>
      <c r="K30" s="116" t="s">
        <v>138</v>
      </c>
      <c r="L30" s="19"/>
      <c r="M30" s="157">
        <f>W!A325</f>
        <v>6</v>
      </c>
      <c r="N30" s="157">
        <f>W!A326</f>
        <v>3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20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0</v>
      </c>
      <c r="V31" s="153"/>
      <c r="W31" s="53">
        <f>W!A164</f>
        <v>15</v>
      </c>
      <c r="X31" s="28"/>
      <c r="Y31" s="53">
        <f>W!A167</f>
        <v>31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0</v>
      </c>
      <c r="V32" s="153"/>
      <c r="W32" s="53">
        <f>W!A165</f>
        <v>0</v>
      </c>
      <c r="X32" s="28"/>
      <c r="Y32" s="53">
        <f>W!A168</f>
        <v>8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0</v>
      </c>
      <c r="V33" s="153"/>
      <c r="W33" s="53">
        <f>W!A166</f>
        <v>0</v>
      </c>
      <c r="X33" s="28"/>
      <c r="Y33" s="53">
        <f>W!A169</f>
        <v>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2088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1252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1328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98</v>
      </c>
      <c r="V36" s="156">
        <f>W!B171</f>
        <v>0</v>
      </c>
      <c r="W36" s="44">
        <f>W!A172</f>
        <v>51</v>
      </c>
      <c r="X36" s="156">
        <f>W!B172</f>
        <v>0</v>
      </c>
      <c r="Y36" s="44">
        <f>W!A173</f>
        <v>21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150</v>
      </c>
      <c r="L37" s="19"/>
      <c r="M37" s="157">
        <f>W!A296</f>
        <v>13</v>
      </c>
      <c r="N37" s="157">
        <f>W!A298</f>
        <v>7</v>
      </c>
      <c r="O37" s="157">
        <f>W!A300</f>
        <v>8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2000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Major</v>
      </c>
      <c r="V39" s="153"/>
      <c r="W39" s="171" t="str">
        <f>W!A178</f>
        <v>Minor</v>
      </c>
      <c r="X39" s="28"/>
      <c r="Y39" s="171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9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5055</v>
      </c>
      <c r="V42" s="153"/>
      <c r="W42" s="44">
        <f>W!A182</f>
        <v>1400</v>
      </c>
      <c r="X42" s="28"/>
      <c r="Y42" s="53">
        <f>W!A183</f>
        <v>1031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28256</v>
      </c>
      <c r="H43" s="24"/>
      <c r="I43" s="19"/>
      <c r="J43" s="127"/>
      <c r="K43" s="91" t="s">
        <v>162</v>
      </c>
      <c r="N43" s="174">
        <f>0.00019*50*G10</f>
        <v>6.6499999999999995</v>
      </c>
      <c r="P43" s="24"/>
      <c r="R43" s="127"/>
      <c r="S43" s="172" t="s">
        <v>163</v>
      </c>
      <c r="T43" s="19"/>
      <c r="U43" s="53">
        <f>W!A54</f>
        <v>5000</v>
      </c>
      <c r="V43" s="153"/>
      <c r="W43" s="53">
        <f>W!A55</f>
        <v>1000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9.9999999999994316E-2</v>
      </c>
      <c r="H44" s="24"/>
      <c r="I44" s="19"/>
      <c r="J44" s="127"/>
      <c r="K44" s="91" t="s">
        <v>165</v>
      </c>
      <c r="N44" s="175">
        <f>0.00052*(6*G25+O18)</f>
        <v>15.832439999999998</v>
      </c>
      <c r="P44" s="24"/>
      <c r="R44" s="127"/>
      <c r="S44" s="172" t="s">
        <v>166</v>
      </c>
      <c r="T44" s="19"/>
      <c r="U44" s="53">
        <f>W!A184</f>
        <v>2004</v>
      </c>
      <c r="V44" s="153"/>
      <c r="W44" s="44">
        <f>W!A185</f>
        <v>0</v>
      </c>
      <c r="X44" s="28"/>
      <c r="Y44" s="53">
        <f>W!A186</f>
        <v>1027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158</v>
      </c>
      <c r="H45" s="24"/>
      <c r="I45" s="19"/>
      <c r="J45" s="127"/>
      <c r="K45" s="91" t="s">
        <v>168</v>
      </c>
      <c r="N45" s="174">
        <f>N43+N44</f>
        <v>22.482439999999997</v>
      </c>
      <c r="P45" s="24"/>
      <c r="R45" s="127"/>
      <c r="S45" s="172" t="s">
        <v>169</v>
      </c>
      <c r="T45" s="19"/>
      <c r="U45" s="53">
        <f>W!A187</f>
        <v>7004</v>
      </c>
      <c r="V45" s="153"/>
      <c r="W45" s="44">
        <f>W!A188</f>
        <v>1000</v>
      </c>
      <c r="X45" s="28"/>
      <c r="Y45" s="53">
        <f>W!A189</f>
        <v>1027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21875" defaultRowHeight="10.199999999999999"/>
  <cols>
    <col min="1" max="2" width="1.44140625" style="91" customWidth="1"/>
    <col min="3" max="6" width="7.77734375" style="91" customWidth="1"/>
    <col min="7" max="8" width="1.77734375" style="91" customWidth="1"/>
    <col min="9" max="12" width="7.77734375" style="91" customWidth="1"/>
    <col min="13" max="14" width="1.44140625" style="91" customWidth="1"/>
    <col min="15" max="18" width="7.77734375" style="91" customWidth="1"/>
    <col min="19" max="20" width="1.44140625" style="91" customWidth="1"/>
    <col min="21" max="24" width="7.77734375" style="91" customWidth="1"/>
    <col min="25" max="25" width="1.44140625" style="91" customWidth="1"/>
    <col min="26" max="16384" width="9.21875" style="91"/>
  </cols>
  <sheetData>
    <row r="1" spans="2:26" ht="15.6">
      <c r="D1" s="176" t="s">
        <v>11</v>
      </c>
      <c r="E1" s="15">
        <f>W!A1</f>
        <v>3</v>
      </c>
      <c r="F1" s="177" t="s">
        <v>10</v>
      </c>
      <c r="G1" s="18"/>
      <c r="I1" s="15">
        <f>W!A2</f>
        <v>2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2016</v>
      </c>
      <c r="W1" s="138" t="s">
        <v>15</v>
      </c>
      <c r="X1" s="15">
        <f>W!A5</f>
        <v>4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236000</v>
      </c>
      <c r="G8" s="184"/>
      <c r="H8" s="110"/>
      <c r="I8" s="110" t="s">
        <v>180</v>
      </c>
      <c r="J8" s="110"/>
      <c r="K8" s="110"/>
      <c r="L8" s="186">
        <f>W!A241</f>
        <v>3440017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76350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3084631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38009</v>
      </c>
      <c r="G10" s="184"/>
      <c r="H10" s="110"/>
      <c r="I10" s="110" t="s">
        <v>186</v>
      </c>
      <c r="J10" s="110"/>
      <c r="K10" s="110"/>
      <c r="L10" s="186">
        <f>W!A242</f>
        <v>2333685</v>
      </c>
      <c r="M10" s="184"/>
      <c r="N10" s="110"/>
      <c r="O10" s="110" t="s">
        <v>187</v>
      </c>
      <c r="P10" s="110"/>
      <c r="Q10" s="187"/>
      <c r="R10" s="187">
        <f>W!A262</f>
        <v>350000</v>
      </c>
      <c r="S10" s="184"/>
      <c r="T10" s="110"/>
      <c r="U10" s="110" t="s">
        <v>188</v>
      </c>
      <c r="V10" s="110"/>
      <c r="W10" s="110"/>
      <c r="X10" s="186">
        <f>W!A222</f>
        <v>18598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384674</v>
      </c>
      <c r="G11" s="184"/>
      <c r="H11" s="110"/>
      <c r="I11" s="172" t="s">
        <v>190</v>
      </c>
      <c r="L11" s="186">
        <f>W!A243</f>
        <v>858000</v>
      </c>
      <c r="M11" s="184"/>
      <c r="N11" s="110"/>
      <c r="O11" s="110" t="s">
        <v>191</v>
      </c>
      <c r="P11" s="110"/>
      <c r="Q11" s="110"/>
      <c r="R11" s="188">
        <f>W!A263</f>
        <v>992548</v>
      </c>
      <c r="S11" s="184"/>
      <c r="T11" s="110"/>
      <c r="U11" s="110" t="s">
        <v>192</v>
      </c>
      <c r="V11" s="110"/>
      <c r="W11" s="110"/>
      <c r="X11" s="186">
        <f>W!A223</f>
        <v>2576999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34400</v>
      </c>
      <c r="G12" s="184"/>
      <c r="H12" s="110"/>
      <c r="I12" s="110" t="s">
        <v>194</v>
      </c>
      <c r="J12" s="110"/>
      <c r="K12" s="110"/>
      <c r="L12" s="186">
        <f>W!A244</f>
        <v>2068</v>
      </c>
      <c r="M12" s="184"/>
      <c r="N12" s="110"/>
      <c r="O12" s="110" t="s">
        <v>195</v>
      </c>
      <c r="P12" s="110"/>
      <c r="Q12" s="110"/>
      <c r="R12" s="186">
        <f>SUM(R9:R11)</f>
        <v>1392548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18780</v>
      </c>
      <c r="G13" s="184"/>
      <c r="H13" s="110"/>
      <c r="I13" s="110" t="s">
        <v>198</v>
      </c>
      <c r="J13" s="110"/>
      <c r="K13" s="110"/>
      <c r="L13" s="186">
        <f>W!A245</f>
        <v>46097</v>
      </c>
      <c r="M13" s="184"/>
      <c r="N13" s="110"/>
      <c r="S13" s="184"/>
      <c r="T13" s="110"/>
      <c r="U13" s="172" t="s">
        <v>199</v>
      </c>
      <c r="X13" s="187">
        <f>X9+X10-X11-X12</f>
        <v>526230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110000</v>
      </c>
      <c r="G14" s="184"/>
      <c r="H14" s="110"/>
      <c r="I14" s="110" t="s">
        <v>201</v>
      </c>
      <c r="J14" s="110"/>
      <c r="K14" s="110"/>
      <c r="L14" s="186">
        <f>W!A246</f>
        <v>63423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21000</v>
      </c>
      <c r="G15" s="184"/>
      <c r="H15" s="110"/>
      <c r="I15" s="110" t="s">
        <v>204</v>
      </c>
      <c r="J15" s="110"/>
      <c r="K15" s="110"/>
      <c r="L15" s="186">
        <f>W!A247</f>
        <v>319925</v>
      </c>
      <c r="M15" s="184"/>
      <c r="N15" s="110"/>
      <c r="O15" s="110" t="s">
        <v>205</v>
      </c>
      <c r="P15" s="110"/>
      <c r="Q15" s="110"/>
      <c r="R15" s="186">
        <f>W!A265</f>
        <v>19140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33000</v>
      </c>
      <c r="G16" s="184"/>
      <c r="H16" s="110"/>
      <c r="I16" s="110" t="s">
        <v>208</v>
      </c>
      <c r="J16" s="110"/>
      <c r="K16" s="110"/>
      <c r="L16" s="186">
        <f>W!A248</f>
        <v>8530</v>
      </c>
      <c r="M16" s="184"/>
      <c r="N16" s="110"/>
      <c r="O16" s="172" t="s">
        <v>209</v>
      </c>
      <c r="R16" s="186">
        <f>W!A266</f>
        <v>1436013</v>
      </c>
      <c r="S16" s="184"/>
      <c r="T16" s="110"/>
      <c r="U16" s="110" t="s">
        <v>210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4080</v>
      </c>
      <c r="G17" s="184"/>
      <c r="H17" s="110"/>
      <c r="I17" s="110" t="s">
        <v>212</v>
      </c>
      <c r="L17" s="186">
        <f>W!A249</f>
        <v>104100</v>
      </c>
      <c r="M17" s="184"/>
      <c r="N17" s="110"/>
      <c r="O17" s="110" t="s">
        <v>213</v>
      </c>
      <c r="P17" s="110"/>
      <c r="Q17" s="110"/>
      <c r="R17" s="186">
        <f>W!A267</f>
        <v>183922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18949</v>
      </c>
      <c r="G18" s="184"/>
      <c r="H18" s="110"/>
      <c r="I18" s="116" t="s">
        <v>216</v>
      </c>
      <c r="J18" s="110"/>
      <c r="K18" s="110"/>
      <c r="L18" s="189">
        <f>W!A250</f>
        <v>1639075</v>
      </c>
      <c r="M18" s="184"/>
      <c r="N18" s="110"/>
      <c r="O18" s="110" t="s">
        <v>217</v>
      </c>
      <c r="P18" s="110"/>
      <c r="Q18" s="110"/>
      <c r="R18" s="186">
        <f>W!A268</f>
        <v>1968337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12500</v>
      </c>
      <c r="G19" s="184"/>
      <c r="H19" s="110"/>
      <c r="I19" s="110" t="s">
        <v>220</v>
      </c>
      <c r="J19" s="110"/>
      <c r="K19" s="110"/>
      <c r="L19" s="190">
        <f>W!A251</f>
        <v>2096753</v>
      </c>
      <c r="M19" s="184"/>
      <c r="N19" s="110"/>
      <c r="O19" s="110" t="s">
        <v>221</v>
      </c>
      <c r="P19" s="110"/>
      <c r="Q19" s="110"/>
      <c r="R19" s="189">
        <f>W!A269</f>
        <v>369816</v>
      </c>
      <c r="S19" s="184"/>
      <c r="T19" s="110"/>
      <c r="U19" s="172" t="s">
        <v>222</v>
      </c>
      <c r="X19" s="187">
        <f>X16+X17-X18</f>
        <v>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8148</v>
      </c>
      <c r="G20" s="184"/>
      <c r="H20" s="110"/>
      <c r="I20" s="110" t="s">
        <v>224</v>
      </c>
      <c r="J20" s="110"/>
      <c r="K20" s="110"/>
      <c r="L20" s="186">
        <f>W!A252</f>
        <v>1343264</v>
      </c>
      <c r="M20" s="184"/>
      <c r="N20" s="110"/>
      <c r="O20" s="172" t="s">
        <v>225</v>
      </c>
      <c r="R20" s="191">
        <f>SUM(R15:R19)</f>
        <v>3977228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3751</v>
      </c>
      <c r="G21" s="184"/>
      <c r="H21" s="110"/>
      <c r="I21" s="110" t="s">
        <v>227</v>
      </c>
      <c r="J21" s="110"/>
      <c r="K21" s="110"/>
      <c r="L21" s="186">
        <f>W!A217</f>
        <v>1155540</v>
      </c>
      <c r="M21" s="184"/>
      <c r="N21" s="110"/>
      <c r="O21" s="110" t="s">
        <v>228</v>
      </c>
      <c r="P21" s="110"/>
      <c r="Q21" s="110"/>
      <c r="R21" s="186">
        <f>R12+R20</f>
        <v>5369776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141000</v>
      </c>
      <c r="G22" s="184"/>
      <c r="H22" s="110"/>
      <c r="I22" s="110" t="s">
        <v>188</v>
      </c>
      <c r="J22" s="110"/>
      <c r="K22" s="110"/>
      <c r="L22" s="186">
        <f>W!A222</f>
        <v>18598</v>
      </c>
      <c r="M22" s="184"/>
      <c r="N22" s="110"/>
      <c r="S22" s="184"/>
      <c r="T22" s="110"/>
      <c r="U22" s="91" t="s">
        <v>231</v>
      </c>
      <c r="X22" s="186">
        <f>W!A228</f>
        <v>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14899</v>
      </c>
      <c r="G23" s="184"/>
      <c r="H23" s="110"/>
      <c r="I23" s="110" t="s">
        <v>233</v>
      </c>
      <c r="J23" s="110"/>
      <c r="K23" s="110"/>
      <c r="L23" s="188">
        <f>W!A254</f>
        <v>25450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1155540</v>
      </c>
      <c r="G24" s="184"/>
      <c r="H24" s="110"/>
      <c r="I24" s="172" t="s">
        <v>237</v>
      </c>
      <c r="L24" s="186">
        <f>L20-L21+L22-L23</f>
        <v>180872</v>
      </c>
      <c r="M24" s="184"/>
      <c r="N24" s="110"/>
      <c r="O24" s="110" t="s">
        <v>238</v>
      </c>
      <c r="P24" s="110"/>
      <c r="Q24" s="110"/>
      <c r="R24" s="186">
        <f>W!A271</f>
        <v>29937</v>
      </c>
      <c r="S24" s="184"/>
      <c r="T24" s="110"/>
      <c r="U24" s="110" t="s">
        <v>239</v>
      </c>
      <c r="V24" s="110"/>
      <c r="W24" s="110"/>
      <c r="X24" s="186">
        <f>W!A230</f>
        <v>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0</v>
      </c>
      <c r="M25" s="184"/>
      <c r="N25" s="110"/>
      <c r="O25" s="113" t="s">
        <v>240</v>
      </c>
      <c r="P25" s="110"/>
      <c r="Q25" s="110"/>
      <c r="R25" s="186">
        <f>W!A272</f>
        <v>837943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971</v>
      </c>
      <c r="M26" s="184"/>
      <c r="N26" s="110"/>
      <c r="O26" s="110" t="s">
        <v>244</v>
      </c>
      <c r="P26" s="110"/>
      <c r="Q26" s="110"/>
      <c r="R26" s="189">
        <f>W!A273</f>
        <v>0</v>
      </c>
      <c r="S26" s="184"/>
      <c r="T26" s="110"/>
      <c r="U26" s="110" t="s">
        <v>243</v>
      </c>
      <c r="V26" s="110"/>
      <c r="W26" s="110"/>
      <c r="X26" s="189">
        <f>W!A232</f>
        <v>971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179901</v>
      </c>
      <c r="G27" s="184"/>
      <c r="H27" s="110"/>
      <c r="I27" s="172" t="s">
        <v>246</v>
      </c>
      <c r="J27" s="110"/>
      <c r="K27" s="110"/>
      <c r="L27" s="187">
        <f>L24+L25-L26</f>
        <v>179901</v>
      </c>
      <c r="M27" s="184"/>
      <c r="N27" s="110"/>
      <c r="O27" s="116" t="s">
        <v>247</v>
      </c>
      <c r="P27" s="110"/>
      <c r="Q27" s="110"/>
      <c r="R27" s="186">
        <f>SUM(R24:R26)</f>
        <v>867880</v>
      </c>
      <c r="S27" s="184"/>
      <c r="T27" s="110"/>
      <c r="U27" s="172" t="s">
        <v>248</v>
      </c>
      <c r="X27" s="187">
        <f>X22-X23-X24+X25-X26</f>
        <v>-971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-80108</v>
      </c>
      <c r="G28" s="184"/>
      <c r="H28" s="110"/>
      <c r="I28" s="110" t="s">
        <v>250</v>
      </c>
      <c r="J28" s="110"/>
      <c r="K28" s="110"/>
      <c r="L28" s="189">
        <f>W!A255</f>
        <v>29937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99793</v>
      </c>
      <c r="G29" s="184"/>
      <c r="H29" s="110"/>
      <c r="I29" s="110" t="s">
        <v>253</v>
      </c>
      <c r="J29" s="110"/>
      <c r="K29" s="110"/>
      <c r="L29" s="186">
        <f>W!A256</f>
        <v>149964</v>
      </c>
      <c r="M29" s="184"/>
      <c r="N29" s="110"/>
      <c r="S29" s="184"/>
      <c r="U29" s="110" t="s">
        <v>254</v>
      </c>
      <c r="V29" s="110"/>
      <c r="W29" s="110"/>
      <c r="X29" s="187">
        <f>W!A233</f>
        <v>525259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3.4082727272727271</v>
      </c>
      <c r="M30" s="184"/>
      <c r="N30" s="110"/>
      <c r="O30" s="110" t="s">
        <v>256</v>
      </c>
      <c r="P30" s="110"/>
      <c r="Q30" s="110"/>
      <c r="R30" s="186">
        <f>R21-R27-R28</f>
        <v>4501896</v>
      </c>
      <c r="S30" s="184"/>
      <c r="U30" s="172" t="s">
        <v>257</v>
      </c>
      <c r="V30" s="110"/>
      <c r="W30" s="110"/>
      <c r="X30" s="188">
        <f>W!A234</f>
        <v>-155443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369816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33604</v>
      </c>
      <c r="G33" s="184"/>
      <c r="H33" s="110"/>
      <c r="I33" s="110" t="s">
        <v>263</v>
      </c>
      <c r="J33" s="110"/>
      <c r="K33" s="110"/>
      <c r="L33" s="186">
        <f>L29-L32</f>
        <v>149964</v>
      </c>
      <c r="M33" s="184"/>
      <c r="O33" s="116" t="s">
        <v>264</v>
      </c>
      <c r="P33" s="110"/>
      <c r="Q33" s="110"/>
      <c r="R33" s="186">
        <f>W!A275</f>
        <v>4400000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15006</v>
      </c>
      <c r="G34" s="184"/>
      <c r="H34" s="110"/>
      <c r="I34" s="91" t="s">
        <v>266</v>
      </c>
      <c r="J34" s="110"/>
      <c r="K34" s="110"/>
      <c r="L34" s="189">
        <f>W!A260</f>
        <v>-80108</v>
      </c>
      <c r="M34" s="184"/>
      <c r="O34" s="91" t="s">
        <v>267</v>
      </c>
      <c r="R34" s="186">
        <f>W!A276</f>
        <v>32040</v>
      </c>
      <c r="S34" s="184"/>
      <c r="U34" s="110" t="s">
        <v>268</v>
      </c>
      <c r="V34" s="110"/>
      <c r="W34" s="110"/>
      <c r="X34" s="187">
        <f>W!A238</f>
        <v>1923000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69856</v>
      </c>
      <c r="M35" s="184"/>
      <c r="O35" s="110" t="s">
        <v>270</v>
      </c>
      <c r="P35" s="110"/>
      <c r="Q35" s="110"/>
      <c r="R35" s="189">
        <f>R36-R33-R34</f>
        <v>69856</v>
      </c>
      <c r="S35" s="184"/>
      <c r="U35" s="110" t="s">
        <v>271</v>
      </c>
      <c r="V35" s="110"/>
      <c r="W35" s="110"/>
      <c r="X35" s="187">
        <f>W!A239</f>
        <v>675000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4501896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21875" defaultRowHeight="11.4"/>
  <cols>
    <col min="1" max="1" width="2" style="18" customWidth="1"/>
    <col min="2" max="2" width="1.5546875" style="18" customWidth="1"/>
    <col min="3" max="8" width="8.77734375" style="18" customWidth="1"/>
    <col min="9" max="9" width="8.77734375" style="66" customWidth="1"/>
    <col min="10" max="13" width="8.77734375" style="18" customWidth="1"/>
    <col min="14" max="14" width="3" style="18" customWidth="1"/>
    <col min="15" max="16384" width="9.218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3</v>
      </c>
      <c r="K1" s="176" t="s">
        <v>14</v>
      </c>
      <c r="L1" s="15">
        <f>W!$A4</f>
        <v>2016</v>
      </c>
      <c r="M1" s="176" t="s">
        <v>15</v>
      </c>
      <c r="N1" s="143">
        <f>W!$A5</f>
        <v>4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9.4</v>
      </c>
      <c r="H6" s="198">
        <f>W!A508/10</f>
        <v>5.2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1295</v>
      </c>
      <c r="H7" s="35">
        <f>W!A510</f>
        <v>-386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1</v>
      </c>
      <c r="H10" s="198">
        <f>W!A502/10</f>
        <v>1</v>
      </c>
      <c r="I10" s="28" t="s">
        <v>281</v>
      </c>
      <c r="J10" s="28"/>
      <c r="K10" s="44"/>
      <c r="L10" s="199">
        <f>W!A511/100</f>
        <v>0.87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125</v>
      </c>
      <c r="H16" s="200">
        <f>INT(L10*2*G20/1000) + 75</f>
        <v>205</v>
      </c>
      <c r="I16" s="200">
        <f>INT(L10*3*G20/1000) + 120</f>
        <v>315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157</v>
      </c>
      <c r="H17" s="200">
        <f>INT(L10*1.5*2*G20/1000) + 75</f>
        <v>270</v>
      </c>
      <c r="I17" s="200">
        <f>INT(L10*1.5*3*G20/1000) + 120</f>
        <v>412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74796</v>
      </c>
      <c r="H20" s="133">
        <f>W!A516</f>
        <v>72615</v>
      </c>
      <c r="I20" s="133">
        <f>W!A517</f>
        <v>72231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Internal energy costs have become a central focus in Europe. The USA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made a success of fracking and this reduced their energy costs and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increased security of supply. Europe is struggling to match this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>success. Fracking is not popular but neither is nuclear energy and wind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>turbines require a base load supply system.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63.89</v>
      </c>
      <c r="G35" s="136">
        <f>W!A542/100</f>
        <v>118.1</v>
      </c>
      <c r="H35" s="136">
        <f>W!A562/100</f>
        <v>98.88</v>
      </c>
      <c r="I35" s="136">
        <f>W!A582/100</f>
        <v>75.77</v>
      </c>
      <c r="J35" s="136">
        <f>W!A602/100</f>
        <v>85.05</v>
      </c>
      <c r="K35" s="136">
        <f>W!A622/100</f>
        <v>75.06</v>
      </c>
      <c r="L35" s="136">
        <f>W!A642/100</f>
        <v>86.82</v>
      </c>
      <c r="M35" s="136">
        <f>W!A662/100</f>
        <v>80.11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2555600</v>
      </c>
      <c r="G36" s="136">
        <f>W!A543</f>
        <v>5196400</v>
      </c>
      <c r="H36" s="136">
        <f>W!A563</f>
        <v>4152960</v>
      </c>
      <c r="I36" s="136">
        <f>W!A583</f>
        <v>3333880</v>
      </c>
      <c r="J36" s="136">
        <f>W!A603</f>
        <v>3402000</v>
      </c>
      <c r="K36" s="136">
        <f>W!A623</f>
        <v>3002400</v>
      </c>
      <c r="L36" s="136">
        <f>W!A643</f>
        <v>3472800</v>
      </c>
      <c r="M36" s="136">
        <f>W!A663</f>
        <v>3364620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0</v>
      </c>
      <c r="H38" s="136">
        <f>W!A564</f>
        <v>0</v>
      </c>
      <c r="I38" s="136">
        <f>W!A584</f>
        <v>0</v>
      </c>
      <c r="J38" s="136">
        <f>W!A604</f>
        <v>0</v>
      </c>
      <c r="K38" s="136">
        <f>W!A624</f>
        <v>0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2555600</v>
      </c>
      <c r="G39" s="136">
        <f>W!A545</f>
        <v>4761113</v>
      </c>
      <c r="H39" s="136">
        <f>W!A565</f>
        <v>3942623</v>
      </c>
      <c r="I39" s="136">
        <f>W!A585</f>
        <v>2898593</v>
      </c>
      <c r="J39" s="136">
        <f>W!A605</f>
        <v>3402000</v>
      </c>
      <c r="K39" s="136">
        <f>W!A625</f>
        <v>3002400</v>
      </c>
      <c r="L39" s="136">
        <f>W!A645</f>
        <v>3472800</v>
      </c>
      <c r="M39" s="136">
        <f>W!A665</f>
        <v>3146977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300</v>
      </c>
      <c r="G43" s="136">
        <f>W!A546</f>
        <v>294</v>
      </c>
      <c r="H43" s="136">
        <f>W!A566</f>
        <v>315</v>
      </c>
      <c r="I43" s="136">
        <f>W!A586</f>
        <v>282</v>
      </c>
      <c r="J43" s="136">
        <f>W!A606</f>
        <v>310</v>
      </c>
      <c r="K43" s="136">
        <f>W!A626</f>
        <v>299</v>
      </c>
      <c r="L43" s="136">
        <f>W!A646</f>
        <v>330</v>
      </c>
      <c r="M43" s="136">
        <f>W!A666</f>
        <v>352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305</v>
      </c>
      <c r="G44" s="136">
        <f>W!A547</f>
        <v>294</v>
      </c>
      <c r="H44" s="136">
        <f>W!A567</f>
        <v>330</v>
      </c>
      <c r="I44" s="136">
        <f>W!A587</f>
        <v>286</v>
      </c>
      <c r="J44" s="136">
        <f>W!A607</f>
        <v>310</v>
      </c>
      <c r="K44" s="136">
        <f>W!A627</f>
        <v>299</v>
      </c>
      <c r="L44" s="136">
        <f>W!A647</f>
        <v>330</v>
      </c>
      <c r="M44" s="136">
        <f>W!A667</f>
        <v>360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335</v>
      </c>
      <c r="G45" s="136">
        <f>W!A548</f>
        <v>297</v>
      </c>
      <c r="H45" s="136">
        <f>W!A568</f>
        <v>360</v>
      </c>
      <c r="I45" s="136">
        <f>W!A588</f>
        <v>297</v>
      </c>
      <c r="J45" s="136">
        <f>W!A608</f>
        <v>340</v>
      </c>
      <c r="K45" s="136">
        <f>W!A628</f>
        <v>309</v>
      </c>
      <c r="L45" s="136">
        <f>W!A648</f>
        <v>370</v>
      </c>
      <c r="M45" s="136">
        <f>W!A668</f>
        <v>388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485</v>
      </c>
      <c r="G46" s="136">
        <f>W!A549</f>
        <v>472</v>
      </c>
      <c r="H46" s="136">
        <f>W!A569</f>
        <v>490</v>
      </c>
      <c r="I46" s="136">
        <f>W!A589</f>
        <v>459</v>
      </c>
      <c r="J46" s="136">
        <f>W!A609</f>
        <v>490</v>
      </c>
      <c r="K46" s="136">
        <f>W!A629</f>
        <v>499</v>
      </c>
      <c r="L46" s="136">
        <f>W!A649</f>
        <v>495</v>
      </c>
      <c r="M46" s="136">
        <f>W!A669</f>
        <v>539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470</v>
      </c>
      <c r="G47" s="136">
        <f>W!A550</f>
        <v>472</v>
      </c>
      <c r="H47" s="136">
        <f>W!A570</f>
        <v>490</v>
      </c>
      <c r="I47" s="136">
        <f>W!A590</f>
        <v>470</v>
      </c>
      <c r="J47" s="136">
        <f>W!A610</f>
        <v>470</v>
      </c>
      <c r="K47" s="136">
        <f>W!A630</f>
        <v>499</v>
      </c>
      <c r="L47" s="136">
        <f>W!A650</f>
        <v>495</v>
      </c>
      <c r="M47" s="136">
        <f>W!A670</f>
        <v>560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520</v>
      </c>
      <c r="G48" s="136">
        <f>W!A551</f>
        <v>477</v>
      </c>
      <c r="H48" s="136">
        <f>W!A571</f>
        <v>580</v>
      </c>
      <c r="I48" s="136">
        <f>W!A591</f>
        <v>515</v>
      </c>
      <c r="J48" s="136">
        <f>W!A611</f>
        <v>560</v>
      </c>
      <c r="K48" s="136">
        <f>W!A631</f>
        <v>499</v>
      </c>
      <c r="L48" s="136">
        <f>W!A651</f>
        <v>590</v>
      </c>
      <c r="M48" s="136">
        <f>W!A671</f>
        <v>591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770</v>
      </c>
      <c r="G49" s="136">
        <f>W!A552</f>
        <v>765</v>
      </c>
      <c r="H49" s="136">
        <f>W!A572</f>
        <v>700</v>
      </c>
      <c r="I49" s="136">
        <f>W!A592</f>
        <v>850</v>
      </c>
      <c r="J49" s="136">
        <f>W!A612</f>
        <v>730</v>
      </c>
      <c r="K49" s="136">
        <f>W!A632</f>
        <v>699</v>
      </c>
      <c r="L49" s="136">
        <f>W!A652</f>
        <v>750</v>
      </c>
      <c r="M49" s="136">
        <f>W!A672</f>
        <v>798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760</v>
      </c>
      <c r="G50" s="136">
        <f>W!A553</f>
        <v>765</v>
      </c>
      <c r="H50" s="136">
        <f>W!A573</f>
        <v>730</v>
      </c>
      <c r="I50" s="136">
        <f>W!A593</f>
        <v>835</v>
      </c>
      <c r="J50" s="136">
        <f>W!A613</f>
        <v>745</v>
      </c>
      <c r="K50" s="136">
        <f>W!A633</f>
        <v>709</v>
      </c>
      <c r="L50" s="136">
        <f>W!A653</f>
        <v>750</v>
      </c>
      <c r="M50" s="136">
        <f>W!A673</f>
        <v>778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840</v>
      </c>
      <c r="G51" s="136">
        <f>W!A554</f>
        <v>773</v>
      </c>
      <c r="H51" s="136">
        <f>W!A574</f>
        <v>845</v>
      </c>
      <c r="I51" s="136">
        <f>W!A594</f>
        <v>855</v>
      </c>
      <c r="J51" s="136">
        <f>W!A614</f>
        <v>830</v>
      </c>
      <c r="K51" s="136">
        <f>W!A634</f>
        <v>719</v>
      </c>
      <c r="L51" s="136">
        <f>W!A654</f>
        <v>850</v>
      </c>
      <c r="M51" s="136">
        <f>W!A674</f>
        <v>845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70</v>
      </c>
      <c r="G53" s="136">
        <f>W!A555</f>
        <v>61</v>
      </c>
      <c r="H53" s="136">
        <f>W!A575</f>
        <v>78</v>
      </c>
      <c r="I53" s="136">
        <f>W!A595</f>
        <v>81</v>
      </c>
      <c r="J53" s="136">
        <f>W!A615</f>
        <v>92</v>
      </c>
      <c r="K53" s="136">
        <f>W!A635</f>
        <v>58</v>
      </c>
      <c r="L53" s="136">
        <f>W!A655</f>
        <v>74</v>
      </c>
      <c r="M53" s="136">
        <f>W!A675</f>
        <v>42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1235</v>
      </c>
      <c r="G54" s="136">
        <f>W!A556</f>
        <v>1232</v>
      </c>
      <c r="H54" s="136">
        <f>W!A576</f>
        <v>1220</v>
      </c>
      <c r="I54" s="136">
        <f>W!A596</f>
        <v>1230</v>
      </c>
      <c r="J54" s="136">
        <f>W!A616</f>
        <v>1235</v>
      </c>
      <c r="K54" s="136">
        <f>W!A636</f>
        <v>1233</v>
      </c>
      <c r="L54" s="136">
        <f>W!A656</f>
        <v>1200</v>
      </c>
      <c r="M54" s="136">
        <f>W!A676</f>
        <v>1220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10</v>
      </c>
      <c r="G55" s="136">
        <f>W!A557</f>
        <v>10</v>
      </c>
      <c r="H55" s="136">
        <f>W!A577</f>
        <v>11</v>
      </c>
      <c r="I55" s="136">
        <f>W!A597</f>
        <v>11</v>
      </c>
      <c r="J55" s="136">
        <f>W!A617</f>
        <v>9</v>
      </c>
      <c r="K55" s="136">
        <f>W!A637</f>
        <v>11</v>
      </c>
      <c r="L55" s="136">
        <f>W!A657</f>
        <v>7</v>
      </c>
      <c r="M55" s="136">
        <f>W!A677</f>
        <v>8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3</v>
      </c>
      <c r="K61" s="176" t="s">
        <v>14</v>
      </c>
      <c r="L61" s="15">
        <f>W!$A4</f>
        <v>2016</v>
      </c>
      <c r="M61" s="176" t="s">
        <v>15</v>
      </c>
      <c r="N61" s="143">
        <f>W!$A5</f>
        <v>4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1442548</v>
      </c>
      <c r="G67" s="136">
        <f>W!A722</f>
        <v>1392548</v>
      </c>
      <c r="H67" s="136">
        <f>W!A742</f>
        <v>1442548</v>
      </c>
      <c r="I67" s="136">
        <f>W!A762</f>
        <v>1442548</v>
      </c>
      <c r="J67" s="136">
        <f>W!A782</f>
        <v>2569040</v>
      </c>
      <c r="K67" s="136">
        <f>W!A802</f>
        <v>1417548</v>
      </c>
      <c r="L67" s="136">
        <f>W!A822</f>
        <v>1297548</v>
      </c>
      <c r="M67" s="136">
        <f>W!A842</f>
        <v>1577736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2425583</v>
      </c>
      <c r="G68" s="136">
        <f>W!A723</f>
        <v>1639075</v>
      </c>
      <c r="H68" s="136">
        <f>W!A743</f>
        <v>794271</v>
      </c>
      <c r="I68" s="136">
        <f>W!A763</f>
        <v>1680440</v>
      </c>
      <c r="J68" s="136">
        <f>W!A783</f>
        <v>220034</v>
      </c>
      <c r="K68" s="136">
        <f>W!A803</f>
        <v>2389806</v>
      </c>
      <c r="L68" s="136">
        <f>W!A823</f>
        <v>324785</v>
      </c>
      <c r="M68" s="136">
        <f>W!A843</f>
        <v>1098070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1259314</v>
      </c>
      <c r="G69" s="136">
        <f>W!A724</f>
        <v>1968337</v>
      </c>
      <c r="H69" s="136">
        <f>W!A744</f>
        <v>1338096</v>
      </c>
      <c r="I69" s="136">
        <f>W!A764</f>
        <v>1710438</v>
      </c>
      <c r="J69" s="136">
        <f>W!A784</f>
        <v>1082203</v>
      </c>
      <c r="K69" s="136">
        <f>W!A804</f>
        <v>1125742</v>
      </c>
      <c r="L69" s="136">
        <f>W!A824</f>
        <v>748268</v>
      </c>
      <c r="M69" s="136">
        <f>W!A844</f>
        <v>685945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1150000</v>
      </c>
      <c r="G70" s="136">
        <f>W!A725</f>
        <v>369816</v>
      </c>
      <c r="H70" s="136">
        <f>W!A745</f>
        <v>1150000</v>
      </c>
      <c r="I70" s="136">
        <f>W!A765</f>
        <v>0</v>
      </c>
      <c r="J70" s="136">
        <f>W!A785</f>
        <v>1150000</v>
      </c>
      <c r="K70" s="136">
        <f>W!A805</f>
        <v>10000</v>
      </c>
      <c r="L70" s="136">
        <f>W!A825</f>
        <v>1593784</v>
      </c>
      <c r="M70" s="136">
        <f>W!A845</f>
        <v>1150000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29937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0</v>
      </c>
      <c r="L73" s="136">
        <f>W!A828</f>
        <v>0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863772</v>
      </c>
      <c r="G74" s="136">
        <f>W!A729</f>
        <v>837943</v>
      </c>
      <c r="H74" s="136">
        <f>W!A749</f>
        <v>656954</v>
      </c>
      <c r="I74" s="136">
        <f>W!A769</f>
        <v>582164</v>
      </c>
      <c r="J74" s="136">
        <f>W!A789</f>
        <v>665550</v>
      </c>
      <c r="K74" s="136">
        <f>W!A809</f>
        <v>537711</v>
      </c>
      <c r="L74" s="136">
        <f>W!A829</f>
        <v>439748</v>
      </c>
      <c r="M74" s="136">
        <f>W!A849</f>
        <v>406289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2592176</v>
      </c>
      <c r="G75" s="136">
        <f>W!A730</f>
        <v>0</v>
      </c>
      <c r="H75" s="136">
        <f>W!A750</f>
        <v>157325</v>
      </c>
      <c r="I75" s="136">
        <f>W!A770</f>
        <v>1157091</v>
      </c>
      <c r="J75" s="136">
        <f>W!A790</f>
        <v>1017014</v>
      </c>
      <c r="K75" s="136">
        <f>W!A810</f>
        <v>1268629</v>
      </c>
      <c r="L75" s="136">
        <f>W!A830</f>
        <v>0</v>
      </c>
      <c r="M75" s="136">
        <f>W!A850</f>
        <v>610921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4000000</v>
      </c>
      <c r="G80" s="136">
        <f>W!A734</f>
        <v>4400000</v>
      </c>
      <c r="H80" s="136">
        <f>W!A754</f>
        <v>4200000</v>
      </c>
      <c r="I80" s="136">
        <f>W!A774</f>
        <v>4400000</v>
      </c>
      <c r="J80" s="136">
        <f>W!A794</f>
        <v>4000000</v>
      </c>
      <c r="K80" s="136">
        <f>W!A814</f>
        <v>4000000</v>
      </c>
      <c r="L80" s="136">
        <f>W!A834</f>
        <v>4000000</v>
      </c>
      <c r="M80" s="136">
        <f>W!A854</f>
        <v>4200000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0</v>
      </c>
      <c r="G81" s="136">
        <f>W!A735</f>
        <v>32040</v>
      </c>
      <c r="H81" s="136">
        <f>W!A755</f>
        <v>9020</v>
      </c>
      <c r="I81" s="136">
        <f>W!A775</f>
        <v>32040</v>
      </c>
      <c r="J81" s="136">
        <f>W!A795</f>
        <v>0</v>
      </c>
      <c r="K81" s="136">
        <f>W!A815</f>
        <v>0</v>
      </c>
      <c r="L81" s="136">
        <f>W!A835</f>
        <v>0</v>
      </c>
      <c r="M81" s="136">
        <f>W!A855</f>
        <v>16020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-1178503</v>
      </c>
      <c r="G82" s="136">
        <f>W!A736</f>
        <v>69856</v>
      </c>
      <c r="H82" s="136">
        <f>W!A756</f>
        <v>-298384</v>
      </c>
      <c r="I82" s="136">
        <f>W!A776</f>
        <v>-1337869</v>
      </c>
      <c r="J82" s="136">
        <f>W!A796</f>
        <v>-661287</v>
      </c>
      <c r="K82" s="136">
        <f>W!A816</f>
        <v>-863244</v>
      </c>
      <c r="L82" s="136">
        <f>W!A836</f>
        <v>-475363</v>
      </c>
      <c r="M82" s="136">
        <f>W!A856</f>
        <v>-721479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2821497</v>
      </c>
      <c r="G83" s="136">
        <f t="shared" si="0"/>
        <v>4501896</v>
      </c>
      <c r="H83" s="136">
        <f t="shared" si="0"/>
        <v>3910636</v>
      </c>
      <c r="I83" s="136">
        <f t="shared" si="0"/>
        <v>3094171</v>
      </c>
      <c r="J83" s="136">
        <f t="shared" si="0"/>
        <v>3338713</v>
      </c>
      <c r="K83" s="136">
        <f t="shared" si="0"/>
        <v>3136756</v>
      </c>
      <c r="L83" s="136">
        <f t="shared" si="0"/>
        <v>3524637</v>
      </c>
      <c r="M83" s="136">
        <f t="shared" si="0"/>
        <v>3494541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 xml:space="preserve"> </v>
      </c>
      <c r="N88" s="24"/>
    </row>
    <row r="89" spans="2:14" ht="12">
      <c r="B89" s="127"/>
      <c r="C89" s="19"/>
      <c r="D89" s="18" t="s">
        <v>320</v>
      </c>
      <c r="F89" s="122">
        <f>W!A331</f>
        <v>1</v>
      </c>
      <c r="G89" s="122">
        <f>W!A341</f>
        <v>2</v>
      </c>
      <c r="H89" s="122">
        <f>W!A351</f>
        <v>3</v>
      </c>
      <c r="I89" s="122">
        <f>W!A361</f>
        <v>4</v>
      </c>
      <c r="J89" s="122">
        <f>W!A371</f>
        <v>5</v>
      </c>
      <c r="K89" s="122">
        <f>W!A381</f>
        <v>6</v>
      </c>
      <c r="L89" s="122">
        <f>W!A391</f>
        <v>7</v>
      </c>
      <c r="M89" s="122">
        <f>W!A401</f>
        <v>8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 6.3</v>
      </c>
      <c r="G91" s="61" t="str">
        <f>W!A342</f>
        <v xml:space="preserve"> 13.1</v>
      </c>
      <c r="H91" s="61" t="str">
        <f>W!A352</f>
        <v xml:space="preserve">  6.6</v>
      </c>
      <c r="I91" s="61" t="str">
        <f>W!A362</f>
        <v xml:space="preserve"> 11.0</v>
      </c>
      <c r="J91" s="61" t="str">
        <f>W!A372</f>
        <v xml:space="preserve">  6.0</v>
      </c>
      <c r="K91" s="61" t="str">
        <f>W!A382</f>
        <v xml:space="preserve">  6.9</v>
      </c>
      <c r="L91" s="61" t="str">
        <f>W!A392</f>
        <v xml:space="preserve">  4.8</v>
      </c>
      <c r="M91" s="61" t="str">
        <f>W!A402</f>
        <v xml:space="preserve">  3.7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 6.2</v>
      </c>
      <c r="G92" s="61" t="str">
        <f>W!A343</f>
        <v xml:space="preserve"> 12.7</v>
      </c>
      <c r="H92" s="61" t="str">
        <f>W!A353</f>
        <v xml:space="preserve">  7.1</v>
      </c>
      <c r="I92" s="61" t="str">
        <f>W!A363</f>
        <v xml:space="preserve"> 13.9</v>
      </c>
      <c r="J92" s="61" t="str">
        <f>W!A373</f>
        <v xml:space="preserve">  3.5</v>
      </c>
      <c r="K92" s="61" t="str">
        <f>W!A383</f>
        <v xml:space="preserve">  7.1</v>
      </c>
      <c r="L92" s="61" t="str">
        <f>W!A393</f>
        <v xml:space="preserve">  2.6</v>
      </c>
      <c r="M92" s="61" t="str">
        <f>W!A403</f>
        <v xml:space="preserve">  2.1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 8.3</v>
      </c>
      <c r="G93" s="61" t="str">
        <f>W!A344</f>
        <v xml:space="preserve"> 14.2</v>
      </c>
      <c r="H93" s="61" t="str">
        <f>W!A354</f>
        <v xml:space="preserve">  5.8</v>
      </c>
      <c r="I93" s="61" t="str">
        <f>W!A364</f>
        <v xml:space="preserve"> 12.3</v>
      </c>
      <c r="J93" s="61" t="str">
        <f>W!A374</f>
        <v xml:space="preserve">  6.6</v>
      </c>
      <c r="K93" s="61" t="str">
        <f>W!A384</f>
        <v xml:space="preserve"> 10.1</v>
      </c>
      <c r="L93" s="61" t="str">
        <f>W!A394</f>
        <v xml:space="preserve">  5.4</v>
      </c>
      <c r="M93" s="61" t="str">
        <f>W!A404</f>
        <v xml:space="preserve">  3.7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 6.6</v>
      </c>
      <c r="G94" s="61" t="str">
        <f>W!A345</f>
        <v xml:space="preserve"> 12.0</v>
      </c>
      <c r="H94" s="61" t="str">
        <f>W!A355</f>
        <v xml:space="preserve">  8.0</v>
      </c>
      <c r="I94" s="61" t="str">
        <f>W!A365</f>
        <v xml:space="preserve"> 10.2</v>
      </c>
      <c r="J94" s="61" t="str">
        <f>W!A375</f>
        <v xml:space="preserve">  8.7</v>
      </c>
      <c r="K94" s="61" t="str">
        <f>W!A385</f>
        <v xml:space="preserve">  6.3</v>
      </c>
      <c r="L94" s="61" t="str">
        <f>W!A395</f>
        <v xml:space="preserve">  5.8</v>
      </c>
      <c r="M94" s="61" t="str">
        <f>W!A405</f>
        <v xml:space="preserve">  4.2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 7.1</v>
      </c>
      <c r="G95" s="61" t="str">
        <f>W!A346</f>
        <v xml:space="preserve"> 11.5</v>
      </c>
      <c r="H95" s="61" t="str">
        <f>W!A356</f>
        <v xml:space="preserve">  9.7</v>
      </c>
      <c r="I95" s="61" t="str">
        <f>W!A366</f>
        <v xml:space="preserve"> 13.4</v>
      </c>
      <c r="J95" s="61" t="str">
        <f>W!A376</f>
        <v xml:space="preserve">  7.2</v>
      </c>
      <c r="K95" s="61" t="str">
        <f>W!A386</f>
        <v xml:space="preserve">  6.5</v>
      </c>
      <c r="L95" s="61" t="str">
        <f>W!A396</f>
        <v xml:space="preserve">  3.3</v>
      </c>
      <c r="M95" s="61" t="str">
        <f>W!A406</f>
        <v xml:space="preserve">  2.7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 8.5</v>
      </c>
      <c r="G96" s="61" t="str">
        <f>W!A347</f>
        <v xml:space="preserve"> 13.2</v>
      </c>
      <c r="H96" s="61" t="str">
        <f>W!A357</f>
        <v xml:space="preserve">  6.4</v>
      </c>
      <c r="I96" s="61" t="str">
        <f>W!A367</f>
        <v xml:space="preserve"> 10.9</v>
      </c>
      <c r="J96" s="61" t="str">
        <f>W!A377</f>
        <v xml:space="preserve">  8.8</v>
      </c>
      <c r="K96" s="61" t="str">
        <f>W!A387</f>
        <v xml:space="preserve"> 10.1</v>
      </c>
      <c r="L96" s="61" t="str">
        <f>W!A397</f>
        <v xml:space="preserve">  5.7</v>
      </c>
      <c r="M96" s="61" t="str">
        <f>W!A407</f>
        <v xml:space="preserve">  5.0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 7.2</v>
      </c>
      <c r="G97" s="61" t="str">
        <f>W!A348</f>
        <v xml:space="preserve"> 11.5</v>
      </c>
      <c r="H97" s="61" t="str">
        <f>W!A358</f>
        <v xml:space="preserve"> 10.7</v>
      </c>
      <c r="I97" s="61" t="str">
        <f>W!A368</f>
        <v xml:space="preserve">  5.5</v>
      </c>
      <c r="J97" s="61" t="str">
        <f>W!A378</f>
        <v xml:space="preserve"> 11.1</v>
      </c>
      <c r="K97" s="61" t="str">
        <f>W!A388</f>
        <v xml:space="preserve">  8.5</v>
      </c>
      <c r="L97" s="61" t="str">
        <f>W!A398</f>
        <v xml:space="preserve">  6.8</v>
      </c>
      <c r="M97" s="61" t="str">
        <f>W!A408</f>
        <v xml:space="preserve">  5.6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 7.5</v>
      </c>
      <c r="G98" s="61" t="str">
        <f>W!A349</f>
        <v xml:space="preserve"> 11.4</v>
      </c>
      <c r="H98" s="61" t="str">
        <f>W!A359</f>
        <v xml:space="preserve"> 11.9</v>
      </c>
      <c r="I98" s="61" t="str">
        <f>W!A369</f>
        <v xml:space="preserve">  6.0</v>
      </c>
      <c r="J98" s="61" t="str">
        <f>W!A379</f>
        <v xml:space="preserve">  9.3</v>
      </c>
      <c r="K98" s="61" t="str">
        <f>W!A389</f>
        <v xml:space="preserve">  9.5</v>
      </c>
      <c r="L98" s="61" t="str">
        <f>W!A399</f>
        <v xml:space="preserve">  4.1</v>
      </c>
      <c r="M98" s="61" t="str">
        <f>W!A409</f>
        <v xml:space="preserve">  5.1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 8.5</v>
      </c>
      <c r="G99" s="61" t="str">
        <f>W!A350</f>
        <v xml:space="preserve"> 11.6</v>
      </c>
      <c r="H99" s="61" t="str">
        <f>W!A360</f>
        <v xml:space="preserve">  7.8</v>
      </c>
      <c r="I99" s="61" t="str">
        <f>W!A370</f>
        <v xml:space="preserve">  8.1</v>
      </c>
      <c r="J99" s="61" t="str">
        <f>W!A380</f>
        <v xml:space="preserve"> 10.7</v>
      </c>
      <c r="K99" s="61" t="str">
        <f>W!A390</f>
        <v xml:space="preserve"> 12.3</v>
      </c>
      <c r="L99" s="61" t="str">
        <f>W!A400</f>
        <v xml:space="preserve">  6.8</v>
      </c>
      <c r="M99" s="61" t="str">
        <f>W!A410</f>
        <v xml:space="preserve">  8.6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>
        <f>W!A421</f>
        <v>1</v>
      </c>
      <c r="G103" s="122">
        <f>W!A428</f>
        <v>2</v>
      </c>
      <c r="H103" s="122">
        <f>W!A435</f>
        <v>3</v>
      </c>
      <c r="I103" s="122">
        <f>W!A442</f>
        <v>4</v>
      </c>
      <c r="J103" s="122">
        <f>W!A449</f>
        <v>5</v>
      </c>
      <c r="K103" s="122">
        <f>W!A456</f>
        <v>6</v>
      </c>
      <c r="L103" s="122">
        <f>W!A463</f>
        <v>7</v>
      </c>
      <c r="M103" s="122">
        <f>W!A470</f>
        <v>8</v>
      </c>
      <c r="N103" s="24"/>
    </row>
    <row r="104" spans="2:14">
      <c r="B104" s="127"/>
      <c r="C104" s="19" t="s">
        <v>324</v>
      </c>
      <c r="D104" s="19"/>
      <c r="E104" s="19"/>
      <c r="F104" s="136">
        <f>W!A422</f>
        <v>255000</v>
      </c>
      <c r="G104" s="136">
        <f>W!A429</f>
        <v>236000</v>
      </c>
      <c r="H104" s="136">
        <f>W!A436</f>
        <v>206000</v>
      </c>
      <c r="I104" s="136">
        <f>W!A443</f>
        <v>379000</v>
      </c>
      <c r="J104" s="136">
        <f>W!A450</f>
        <v>290000</v>
      </c>
      <c r="K104" s="136">
        <f>W!A457</f>
        <v>330000</v>
      </c>
      <c r="L104" s="136">
        <f>W!A464</f>
        <v>180000</v>
      </c>
      <c r="M104" s="136">
        <f>W!A471</f>
        <v>309000</v>
      </c>
      <c r="N104" s="24"/>
    </row>
    <row r="105" spans="2:14">
      <c r="B105" s="127"/>
      <c r="C105" s="19" t="s">
        <v>325</v>
      </c>
      <c r="D105" s="19"/>
      <c r="E105" s="19"/>
      <c r="F105" s="136">
        <f>W!A423</f>
        <v>101000</v>
      </c>
      <c r="G105" s="136">
        <f>W!A430</f>
        <v>110000</v>
      </c>
      <c r="H105" s="136">
        <f>W!A437</f>
        <v>62000</v>
      </c>
      <c r="I105" s="136">
        <f>W!A444</f>
        <v>70000</v>
      </c>
      <c r="J105" s="136">
        <f>W!A451</f>
        <v>90000</v>
      </c>
      <c r="K105" s="136">
        <f>W!A458</f>
        <v>3000</v>
      </c>
      <c r="L105" s="136">
        <f>W!A465</f>
        <v>65000</v>
      </c>
      <c r="M105" s="136">
        <f>W!A472</f>
        <v>50000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 ***</v>
      </c>
      <c r="G107" s="123" t="str">
        <f>W!A431</f>
        <v xml:space="preserve"> ****</v>
      </c>
      <c r="H107" s="123" t="str">
        <f>W!A438</f>
        <v xml:space="preserve">   **</v>
      </c>
      <c r="I107" s="123" t="str">
        <f>W!A445</f>
        <v xml:space="preserve">  ***</v>
      </c>
      <c r="J107" s="123" t="str">
        <f>W!A452</f>
        <v xml:space="preserve">   **</v>
      </c>
      <c r="K107" s="123" t="str">
        <f>W!A459</f>
        <v xml:space="preserve">   **</v>
      </c>
      <c r="L107" s="123" t="str">
        <f>W!A466</f>
        <v xml:space="preserve">   **</v>
      </c>
      <c r="M107" s="123" t="str">
        <f>W!A473</f>
        <v xml:space="preserve">   **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 ***</v>
      </c>
      <c r="G108" s="123" t="str">
        <f>W!A432</f>
        <v xml:space="preserve"> ****</v>
      </c>
      <c r="H108" s="123" t="str">
        <f>W!A439</f>
        <v xml:space="preserve">  ***</v>
      </c>
      <c r="I108" s="123" t="str">
        <f>W!A446</f>
        <v xml:space="preserve">  ***</v>
      </c>
      <c r="J108" s="123" t="str">
        <f>W!A453</f>
        <v xml:space="preserve">  ***</v>
      </c>
      <c r="K108" s="123" t="str">
        <f>W!A460</f>
        <v xml:space="preserve">   **</v>
      </c>
      <c r="L108" s="123" t="str">
        <f>W!A467</f>
        <v xml:space="preserve">   **</v>
      </c>
      <c r="M108" s="123" t="str">
        <f>W!A474</f>
        <v xml:space="preserve">   **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 ***</v>
      </c>
      <c r="G109" s="123" t="str">
        <f>W!A433</f>
        <v xml:space="preserve">  ***</v>
      </c>
      <c r="H109" s="123" t="str">
        <f>W!A440</f>
        <v xml:space="preserve">   **</v>
      </c>
      <c r="I109" s="123" t="str">
        <f>W!A447</f>
        <v xml:space="preserve">  ***</v>
      </c>
      <c r="J109" s="123" t="str">
        <f>W!A454</f>
        <v xml:space="preserve">  ***</v>
      </c>
      <c r="K109" s="123" t="str">
        <f>W!A461</f>
        <v xml:space="preserve">   **</v>
      </c>
      <c r="L109" s="123" t="str">
        <f>W!A468</f>
        <v xml:space="preserve">   **</v>
      </c>
      <c r="M109" s="123" t="str">
        <f>W!A475</f>
        <v xml:space="preserve">   **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****</v>
      </c>
      <c r="G110" s="123" t="str">
        <f>W!A434</f>
        <v xml:space="preserve"> ****</v>
      </c>
      <c r="H110" s="123" t="str">
        <f>W!A441</f>
        <v xml:space="preserve"> ****</v>
      </c>
      <c r="I110" s="123" t="str">
        <f>W!A448</f>
        <v xml:space="preserve"> ****</v>
      </c>
      <c r="J110" s="123" t="str">
        <f>W!A455</f>
        <v xml:space="preserve"> ****</v>
      </c>
      <c r="K110" s="123" t="str">
        <f>W!A462</f>
        <v xml:space="preserve"> ****</v>
      </c>
      <c r="L110" s="123" t="str">
        <f>W!A469</f>
        <v xml:space="preserve">  ***</v>
      </c>
      <c r="M110" s="123" t="str">
        <f>W!A476</f>
        <v xml:space="preserve"> ****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showGridLines="0" workbookViewId="0"/>
  </sheetViews>
  <sheetFormatPr defaultRowHeight="13.2"/>
  <cols>
    <col min="1" max="1" width="58.33203125" bestFit="1" customWidth="1"/>
    <col min="2" max="2" width="1.5546875" style="131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332</v>
      </c>
    </row>
    <row r="7" spans="1:1">
      <c r="A7">
        <v>20</v>
      </c>
    </row>
    <row r="8" spans="1:1">
      <c r="A8">
        <v>12</v>
      </c>
    </row>
    <row r="9" spans="1:1">
      <c r="A9">
        <v>18</v>
      </c>
    </row>
    <row r="10" spans="1:1">
      <c r="A10">
        <v>0</v>
      </c>
    </row>
    <row r="11" spans="1:1">
      <c r="A11">
        <v>35</v>
      </c>
    </row>
    <row r="12" spans="1:1">
      <c r="A12">
        <v>22</v>
      </c>
    </row>
    <row r="13" spans="1:1">
      <c r="A13">
        <v>29</v>
      </c>
    </row>
    <row r="14" spans="1:1">
      <c r="A14">
        <v>25</v>
      </c>
    </row>
    <row r="15" spans="1:1">
      <c r="A15">
        <v>15</v>
      </c>
    </row>
    <row r="16" spans="1:1">
      <c r="A16">
        <v>20</v>
      </c>
    </row>
    <row r="17" spans="1:2">
      <c r="A17">
        <v>17</v>
      </c>
    </row>
    <row r="18" spans="1:2">
      <c r="A18">
        <v>10</v>
      </c>
    </row>
    <row r="19" spans="1:2">
      <c r="A19">
        <v>13</v>
      </c>
    </row>
    <row r="20" spans="1:2">
      <c r="A20">
        <v>0</v>
      </c>
    </row>
    <row r="21" spans="1:2">
      <c r="A21">
        <v>294</v>
      </c>
    </row>
    <row r="22" spans="1:2">
      <c r="A22">
        <v>294</v>
      </c>
    </row>
    <row r="23" spans="1:2">
      <c r="A23">
        <v>297</v>
      </c>
    </row>
    <row r="24" spans="1:2">
      <c r="A24">
        <v>472</v>
      </c>
    </row>
    <row r="25" spans="1:2">
      <c r="A25">
        <v>472</v>
      </c>
    </row>
    <row r="26" spans="1:2">
      <c r="A26">
        <v>477</v>
      </c>
    </row>
    <row r="27" spans="1:2">
      <c r="A27">
        <v>765</v>
      </c>
    </row>
    <row r="28" spans="1:2">
      <c r="A28">
        <v>765</v>
      </c>
    </row>
    <row r="29" spans="1:2">
      <c r="A29">
        <v>773</v>
      </c>
    </row>
    <row r="30" spans="1:2">
      <c r="A30">
        <v>0</v>
      </c>
    </row>
    <row r="31" spans="1:2">
      <c r="A31">
        <v>2239</v>
      </c>
      <c r="B31" s="131" t="s">
        <v>333</v>
      </c>
    </row>
    <row r="32" spans="1:2">
      <c r="A32">
        <v>1271</v>
      </c>
      <c r="B32" s="131" t="s">
        <v>333</v>
      </c>
    </row>
    <row r="33" spans="1:2">
      <c r="A33">
        <v>1426</v>
      </c>
      <c r="B33" s="131" t="s">
        <v>333</v>
      </c>
    </row>
    <row r="34" spans="1:2">
      <c r="A34">
        <v>1068</v>
      </c>
      <c r="B34" s="131" t="s">
        <v>333</v>
      </c>
    </row>
    <row r="35" spans="1:2">
      <c r="A35">
        <v>607</v>
      </c>
      <c r="B35" s="131" t="s">
        <v>333</v>
      </c>
    </row>
    <row r="36" spans="1:2">
      <c r="A36">
        <v>709</v>
      </c>
      <c r="B36" s="131" t="s">
        <v>333</v>
      </c>
    </row>
    <row r="37" spans="1:2">
      <c r="A37">
        <v>464</v>
      </c>
    </row>
    <row r="38" spans="1:2">
      <c r="A38">
        <v>253</v>
      </c>
    </row>
    <row r="39" spans="1:2">
      <c r="A39">
        <v>288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1</v>
      </c>
    </row>
    <row r="52" spans="1:2">
      <c r="A52">
        <v>1</v>
      </c>
    </row>
    <row r="53" spans="1:2">
      <c r="A53">
        <v>1</v>
      </c>
    </row>
    <row r="54" spans="1:2">
      <c r="A54">
        <v>5000</v>
      </c>
    </row>
    <row r="55" spans="1:2">
      <c r="A55">
        <v>1000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131" t="s">
        <v>333</v>
      </c>
    </row>
    <row r="62" spans="1:2">
      <c r="A62">
        <v>7</v>
      </c>
    </row>
    <row r="63" spans="1:2">
      <c r="A63">
        <v>13</v>
      </c>
    </row>
    <row r="64" spans="1:2">
      <c r="A64">
        <v>3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28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12</v>
      </c>
    </row>
    <row r="76" spans="1:1">
      <c r="A76">
        <v>1</v>
      </c>
    </row>
    <row r="77" spans="1:1">
      <c r="A77">
        <v>9</v>
      </c>
    </row>
    <row r="78" spans="1:1">
      <c r="A78">
        <v>21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1232</v>
      </c>
    </row>
    <row r="84" spans="1:2">
      <c r="A84">
        <v>0</v>
      </c>
    </row>
    <row r="85" spans="1:2">
      <c r="A85">
        <v>141</v>
      </c>
    </row>
    <row r="86" spans="1:2">
      <c r="A86">
        <v>23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-1</v>
      </c>
      <c r="B94" s="131" t="s">
        <v>333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131</v>
      </c>
    </row>
    <row r="104" spans="1:1">
      <c r="A104">
        <v>115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4874</v>
      </c>
    </row>
    <row r="109" spans="1:1">
      <c r="A109">
        <v>2329</v>
      </c>
    </row>
    <row r="110" spans="1:1">
      <c r="A110">
        <v>1005</v>
      </c>
    </row>
    <row r="111" spans="1:1">
      <c r="A111">
        <v>5055</v>
      </c>
    </row>
    <row r="112" spans="1:1">
      <c r="A112">
        <v>2444</v>
      </c>
    </row>
    <row r="113" spans="1:2">
      <c r="A113">
        <v>1031</v>
      </c>
    </row>
    <row r="114" spans="1:2">
      <c r="A114">
        <v>119</v>
      </c>
    </row>
    <row r="115" spans="1:2">
      <c r="A115">
        <v>60</v>
      </c>
    </row>
    <row r="116" spans="1:2">
      <c r="A116">
        <v>26</v>
      </c>
    </row>
    <row r="117" spans="1:2">
      <c r="A117">
        <v>62</v>
      </c>
      <c r="B117" s="131" t="s">
        <v>337</v>
      </c>
    </row>
    <row r="118" spans="1:2">
      <c r="A118">
        <v>55</v>
      </c>
      <c r="B118" s="131" t="s">
        <v>337</v>
      </c>
    </row>
    <row r="119" spans="1:2">
      <c r="A119">
        <v>0</v>
      </c>
    </row>
    <row r="120" spans="1:2">
      <c r="A120">
        <v>999</v>
      </c>
    </row>
    <row r="121" spans="1:2">
      <c r="A121">
        <v>2210</v>
      </c>
    </row>
    <row r="122" spans="1:2">
      <c r="A122">
        <v>1255</v>
      </c>
    </row>
    <row r="123" spans="1:2">
      <c r="A123">
        <v>1409</v>
      </c>
    </row>
    <row r="124" spans="1:2">
      <c r="A124">
        <v>1043</v>
      </c>
    </row>
    <row r="125" spans="1:2">
      <c r="A125">
        <v>593</v>
      </c>
    </row>
    <row r="126" spans="1:2">
      <c r="A126">
        <v>693</v>
      </c>
    </row>
    <row r="127" spans="1:2">
      <c r="A127">
        <v>464</v>
      </c>
    </row>
    <row r="128" spans="1:2">
      <c r="A128">
        <v>253</v>
      </c>
    </row>
    <row r="129" spans="1:1">
      <c r="A129">
        <v>288</v>
      </c>
    </row>
    <row r="130" spans="1:1">
      <c r="A130">
        <v>999</v>
      </c>
    </row>
    <row r="131" spans="1:1">
      <c r="A131">
        <v>2217</v>
      </c>
    </row>
    <row r="132" spans="1:1">
      <c r="A132">
        <v>1378</v>
      </c>
    </row>
    <row r="133" spans="1:1">
      <c r="A133">
        <v>1449</v>
      </c>
    </row>
    <row r="134" spans="1:1">
      <c r="A134">
        <v>1026</v>
      </c>
    </row>
    <row r="135" spans="1:1">
      <c r="A135">
        <v>620</v>
      </c>
    </row>
    <row r="136" spans="1:1">
      <c r="A136">
        <v>693</v>
      </c>
    </row>
    <row r="137" spans="1:1">
      <c r="A137">
        <v>420</v>
      </c>
    </row>
    <row r="138" spans="1:1">
      <c r="A138">
        <v>245</v>
      </c>
    </row>
    <row r="139" spans="1:1">
      <c r="A139">
        <v>282</v>
      </c>
    </row>
    <row r="140" spans="1:1">
      <c r="A140">
        <v>999</v>
      </c>
    </row>
    <row r="141" spans="1:1">
      <c r="A141">
        <v>2210</v>
      </c>
    </row>
    <row r="142" spans="1:1">
      <c r="A142">
        <v>1255</v>
      </c>
    </row>
    <row r="143" spans="1:1">
      <c r="A143">
        <v>1409</v>
      </c>
    </row>
    <row r="144" spans="1:1">
      <c r="A144">
        <v>1028</v>
      </c>
    </row>
    <row r="145" spans="1:1">
      <c r="A145">
        <v>593</v>
      </c>
    </row>
    <row r="146" spans="1:1">
      <c r="A146">
        <v>693</v>
      </c>
    </row>
    <row r="147" spans="1:1">
      <c r="A147">
        <v>433</v>
      </c>
    </row>
    <row r="148" spans="1:1">
      <c r="A148">
        <v>245</v>
      </c>
    </row>
    <row r="149" spans="1:1">
      <c r="A149">
        <v>282</v>
      </c>
    </row>
    <row r="150" spans="1:1">
      <c r="A150">
        <v>999</v>
      </c>
    </row>
    <row r="151" spans="1:1">
      <c r="A151">
        <v>10</v>
      </c>
    </row>
    <row r="152" spans="1:1">
      <c r="A152">
        <v>61</v>
      </c>
    </row>
    <row r="153" spans="1:1">
      <c r="A153">
        <v>0</v>
      </c>
    </row>
    <row r="154" spans="1:1">
      <c r="A154">
        <v>0</v>
      </c>
    </row>
    <row r="155" spans="1:1">
      <c r="A155">
        <v>13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15</v>
      </c>
    </row>
    <row r="165" spans="1:1">
      <c r="A165">
        <v>0</v>
      </c>
    </row>
    <row r="166" spans="1:1">
      <c r="A166">
        <v>0</v>
      </c>
    </row>
    <row r="167" spans="1:1">
      <c r="A167">
        <v>31</v>
      </c>
    </row>
    <row r="168" spans="1:1">
      <c r="A168">
        <v>8</v>
      </c>
    </row>
    <row r="169" spans="1:1">
      <c r="A169">
        <v>6</v>
      </c>
    </row>
    <row r="170" spans="1:1">
      <c r="A170">
        <v>999</v>
      </c>
    </row>
    <row r="171" spans="1:1">
      <c r="A171">
        <v>98</v>
      </c>
    </row>
    <row r="172" spans="1:1">
      <c r="A172">
        <v>51</v>
      </c>
    </row>
    <row r="173" spans="1:1">
      <c r="A173">
        <v>21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339</v>
      </c>
    </row>
    <row r="179" spans="1:1">
      <c r="A179" t="s">
        <v>339</v>
      </c>
    </row>
    <row r="180" spans="1:1">
      <c r="A180">
        <v>999</v>
      </c>
    </row>
    <row r="181" spans="1:1">
      <c r="A181">
        <v>5055</v>
      </c>
    </row>
    <row r="182" spans="1:1">
      <c r="A182">
        <v>1400</v>
      </c>
    </row>
    <row r="183" spans="1:1">
      <c r="A183">
        <v>1031</v>
      </c>
    </row>
    <row r="184" spans="1:1">
      <c r="A184">
        <v>2004</v>
      </c>
    </row>
    <row r="185" spans="1:1">
      <c r="A185">
        <v>0</v>
      </c>
    </row>
    <row r="186" spans="1:1">
      <c r="A186">
        <v>1027</v>
      </c>
    </row>
    <row r="187" spans="1:1">
      <c r="A187">
        <v>7004</v>
      </c>
    </row>
    <row r="188" spans="1:1">
      <c r="A188">
        <v>1000</v>
      </c>
    </row>
    <row r="189" spans="1:1">
      <c r="A189">
        <v>1027</v>
      </c>
    </row>
    <row r="190" spans="1:1">
      <c r="A190">
        <v>999</v>
      </c>
    </row>
    <row r="191" spans="1:1">
      <c r="A191">
        <v>39</v>
      </c>
    </row>
    <row r="192" spans="1:1">
      <c r="A192">
        <v>27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5</v>
      </c>
    </row>
    <row r="197" spans="1:1">
      <c r="A197">
        <v>39</v>
      </c>
    </row>
    <row r="198" spans="1:1">
      <c r="A198">
        <v>20</v>
      </c>
    </row>
    <row r="199" spans="1:1">
      <c r="A199">
        <v>999</v>
      </c>
    </row>
    <row r="200" spans="1:1">
      <c r="A200">
        <v>999</v>
      </c>
    </row>
    <row r="201" spans="1:1">
      <c r="A201">
        <v>236000</v>
      </c>
    </row>
    <row r="202" spans="1:1">
      <c r="A202">
        <v>76350</v>
      </c>
    </row>
    <row r="203" spans="1:1">
      <c r="A203">
        <v>38009</v>
      </c>
    </row>
    <row r="204" spans="1:1">
      <c r="A204">
        <v>384674</v>
      </c>
    </row>
    <row r="205" spans="1:1">
      <c r="A205">
        <v>34400</v>
      </c>
    </row>
    <row r="206" spans="1:1">
      <c r="A206">
        <v>18780</v>
      </c>
    </row>
    <row r="207" spans="1:1">
      <c r="A207">
        <v>110000</v>
      </c>
    </row>
    <row r="208" spans="1:1">
      <c r="A208">
        <v>21000</v>
      </c>
    </row>
    <row r="209" spans="1:1">
      <c r="A209">
        <v>33000</v>
      </c>
    </row>
    <row r="210" spans="1:1">
      <c r="A210">
        <v>4080</v>
      </c>
    </row>
    <row r="211" spans="1:1">
      <c r="A211">
        <v>18949</v>
      </c>
    </row>
    <row r="212" spans="1:1">
      <c r="A212">
        <v>12500</v>
      </c>
    </row>
    <row r="213" spans="1:1">
      <c r="A213">
        <v>8148</v>
      </c>
    </row>
    <row r="214" spans="1:1">
      <c r="A214">
        <v>3751</v>
      </c>
    </row>
    <row r="215" spans="1:1">
      <c r="A215">
        <v>141000</v>
      </c>
    </row>
    <row r="216" spans="1:1">
      <c r="A216">
        <v>14899</v>
      </c>
    </row>
    <row r="217" spans="1:1">
      <c r="A217">
        <v>1155540</v>
      </c>
    </row>
    <row r="218" spans="1:1">
      <c r="A218">
        <v>3084631</v>
      </c>
    </row>
    <row r="219" spans="1:1">
      <c r="A219">
        <v>33604</v>
      </c>
    </row>
    <row r="220" spans="1:1">
      <c r="A220">
        <v>15006</v>
      </c>
    </row>
    <row r="221" spans="1:1">
      <c r="A221">
        <v>3084631</v>
      </c>
    </row>
    <row r="222" spans="1:1">
      <c r="A222">
        <v>18598</v>
      </c>
    </row>
    <row r="223" spans="1:1">
      <c r="A223">
        <v>2576999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971</v>
      </c>
    </row>
    <row r="233" spans="1:1">
      <c r="A233">
        <v>525259</v>
      </c>
    </row>
    <row r="234" spans="1:1">
      <c r="A234">
        <v>-155443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1923000</v>
      </c>
    </row>
    <row r="239" spans="1:1">
      <c r="A239">
        <v>675000</v>
      </c>
    </row>
    <row r="240" spans="1:1">
      <c r="A240">
        <v>-80108</v>
      </c>
    </row>
    <row r="241" spans="1:1">
      <c r="A241">
        <v>3440017</v>
      </c>
    </row>
    <row r="242" spans="1:1">
      <c r="A242">
        <v>2333685</v>
      </c>
    </row>
    <row r="243" spans="1:1">
      <c r="A243">
        <v>858000</v>
      </c>
    </row>
    <row r="244" spans="1:1">
      <c r="A244">
        <v>2068</v>
      </c>
    </row>
    <row r="245" spans="1:1">
      <c r="A245">
        <v>46097</v>
      </c>
    </row>
    <row r="246" spans="1:1">
      <c r="A246">
        <v>63423</v>
      </c>
    </row>
    <row r="247" spans="1:1">
      <c r="A247">
        <v>319925</v>
      </c>
    </row>
    <row r="248" spans="1:1">
      <c r="A248">
        <v>8530</v>
      </c>
    </row>
    <row r="249" spans="1:1">
      <c r="A249">
        <v>104100</v>
      </c>
    </row>
    <row r="250" spans="1:1">
      <c r="A250">
        <v>1639075</v>
      </c>
    </row>
    <row r="251" spans="1:1">
      <c r="A251">
        <v>2096753</v>
      </c>
    </row>
    <row r="252" spans="1:1">
      <c r="A252">
        <v>1343264</v>
      </c>
    </row>
    <row r="253" spans="1:1">
      <c r="A253">
        <v>0</v>
      </c>
    </row>
    <row r="254" spans="1:1">
      <c r="A254">
        <v>25450</v>
      </c>
    </row>
    <row r="255" spans="1:1">
      <c r="A255">
        <v>29937</v>
      </c>
    </row>
    <row r="256" spans="1:1">
      <c r="A256">
        <v>149964</v>
      </c>
    </row>
    <row r="257" spans="1:1">
      <c r="A257">
        <v>99793</v>
      </c>
    </row>
    <row r="258" spans="1:1">
      <c r="A258">
        <v>999</v>
      </c>
    </row>
    <row r="259" spans="1:1">
      <c r="A259">
        <v>999</v>
      </c>
    </row>
    <row r="260" spans="1:1">
      <c r="A260">
        <v>-80108</v>
      </c>
    </row>
    <row r="261" spans="1:1">
      <c r="A261">
        <v>50000</v>
      </c>
    </row>
    <row r="262" spans="1:1">
      <c r="A262">
        <v>350000</v>
      </c>
    </row>
    <row r="263" spans="1:1">
      <c r="A263">
        <v>992548</v>
      </c>
    </row>
    <row r="264" spans="1:1">
      <c r="A264">
        <v>0</v>
      </c>
    </row>
    <row r="265" spans="1:1">
      <c r="A265">
        <v>19140</v>
      </c>
    </row>
    <row r="266" spans="1:1">
      <c r="A266">
        <v>1436013</v>
      </c>
    </row>
    <row r="267" spans="1:1">
      <c r="A267">
        <v>183922</v>
      </c>
    </row>
    <row r="268" spans="1:1">
      <c r="A268">
        <v>1968337</v>
      </c>
    </row>
    <row r="269" spans="1:1">
      <c r="A269">
        <v>369816</v>
      </c>
    </row>
    <row r="270" spans="1:1">
      <c r="A270">
        <v>0</v>
      </c>
    </row>
    <row r="271" spans="1:1">
      <c r="A271">
        <v>29937</v>
      </c>
    </row>
    <row r="272" spans="1:1">
      <c r="A272">
        <v>837943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4501896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100</v>
      </c>
    </row>
    <row r="286" spans="1:1">
      <c r="A286">
        <v>390</v>
      </c>
    </row>
    <row r="287" spans="1:1">
      <c r="A287">
        <v>1825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13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8</v>
      </c>
    </row>
    <row r="301" spans="1:1">
      <c r="A301">
        <v>2304</v>
      </c>
    </row>
    <row r="302" spans="1:1">
      <c r="A302">
        <v>16</v>
      </c>
    </row>
    <row r="303" spans="1:1">
      <c r="A303">
        <v>1409</v>
      </c>
    </row>
    <row r="304" spans="1:1">
      <c r="A304" t="s">
        <v>340</v>
      </c>
    </row>
    <row r="305" spans="1:1">
      <c r="A305">
        <v>22464</v>
      </c>
    </row>
    <row r="306" spans="1:1">
      <c r="A306">
        <v>182</v>
      </c>
    </row>
    <row r="307" spans="1:1">
      <c r="A307">
        <v>21993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3320</v>
      </c>
    </row>
    <row r="312" spans="1:1">
      <c r="A312">
        <v>20</v>
      </c>
    </row>
    <row r="313" spans="1:1">
      <c r="A313">
        <v>0</v>
      </c>
    </row>
    <row r="314" spans="1:1">
      <c r="A314">
        <v>0</v>
      </c>
    </row>
    <row r="315" spans="1:1">
      <c r="A315">
        <v>2088</v>
      </c>
    </row>
    <row r="316" spans="1:1">
      <c r="A316">
        <v>1252</v>
      </c>
    </row>
    <row r="317" spans="1:1">
      <c r="A317">
        <v>2000</v>
      </c>
    </row>
    <row r="318" spans="1:1">
      <c r="A318">
        <v>9</v>
      </c>
    </row>
    <row r="319" spans="1:1">
      <c r="A319">
        <v>28256</v>
      </c>
    </row>
    <row r="320" spans="1:1">
      <c r="A320">
        <v>999</v>
      </c>
    </row>
    <row r="321" spans="1:1">
      <c r="A321">
        <v>6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6</v>
      </c>
    </row>
    <row r="326" spans="1:1">
      <c r="A326">
        <v>3</v>
      </c>
    </row>
    <row r="327" spans="1:1">
      <c r="A327">
        <v>9</v>
      </c>
    </row>
    <row r="328" spans="1:1">
      <c r="A328">
        <v>9</v>
      </c>
    </row>
    <row r="329" spans="1:1">
      <c r="A329">
        <v>158</v>
      </c>
    </row>
    <row r="330" spans="1:1">
      <c r="A330" s="131" t="s">
        <v>1</v>
      </c>
    </row>
    <row r="331" spans="1:1">
      <c r="A331">
        <v>1</v>
      </c>
    </row>
    <row r="332" spans="1:1">
      <c r="A332" t="s">
        <v>341</v>
      </c>
    </row>
    <row r="333" spans="1:1">
      <c r="A333" t="s">
        <v>342</v>
      </c>
    </row>
    <row r="334" spans="1:1">
      <c r="A334" t="s">
        <v>343</v>
      </c>
    </row>
    <row r="335" spans="1:1">
      <c r="A335" t="s">
        <v>344</v>
      </c>
    </row>
    <row r="336" spans="1:1">
      <c r="A336" t="s">
        <v>345</v>
      </c>
    </row>
    <row r="337" spans="1:1">
      <c r="A337" t="s">
        <v>346</v>
      </c>
    </row>
    <row r="338" spans="1:1">
      <c r="A338" t="s">
        <v>347</v>
      </c>
    </row>
    <row r="339" spans="1:1">
      <c r="A339" t="s">
        <v>348</v>
      </c>
    </row>
    <row r="340" spans="1:1">
      <c r="A340" t="s">
        <v>346</v>
      </c>
    </row>
    <row r="341" spans="1:1">
      <c r="A341">
        <v>2</v>
      </c>
    </row>
    <row r="342" spans="1:1">
      <c r="A342" t="s">
        <v>349</v>
      </c>
    </row>
    <row r="343" spans="1:1">
      <c r="A343" t="s">
        <v>350</v>
      </c>
    </row>
    <row r="344" spans="1:1">
      <c r="A344" t="s">
        <v>351</v>
      </c>
    </row>
    <row r="345" spans="1:1">
      <c r="A345" t="s">
        <v>352</v>
      </c>
    </row>
    <row r="346" spans="1:1">
      <c r="A346" t="s">
        <v>353</v>
      </c>
    </row>
    <row r="347" spans="1:1">
      <c r="A347" t="s">
        <v>354</v>
      </c>
    </row>
    <row r="348" spans="1:1">
      <c r="A348" t="s">
        <v>353</v>
      </c>
    </row>
    <row r="349" spans="1:1">
      <c r="A349" t="s">
        <v>355</v>
      </c>
    </row>
    <row r="350" spans="1:1">
      <c r="A350" t="s">
        <v>356</v>
      </c>
    </row>
    <row r="351" spans="1:1">
      <c r="A351">
        <v>3</v>
      </c>
    </row>
    <row r="352" spans="1:1">
      <c r="A352" t="s">
        <v>344</v>
      </c>
    </row>
    <row r="353" spans="1:1">
      <c r="A353" t="s">
        <v>345</v>
      </c>
    </row>
    <row r="354" spans="1:1">
      <c r="A354" t="s">
        <v>357</v>
      </c>
    </row>
    <row r="355" spans="1:1">
      <c r="A355" t="s">
        <v>358</v>
      </c>
    </row>
    <row r="356" spans="1:1">
      <c r="A356" t="s">
        <v>359</v>
      </c>
    </row>
    <row r="357" spans="1:1">
      <c r="A357" t="s">
        <v>360</v>
      </c>
    </row>
    <row r="358" spans="1:1">
      <c r="A358" t="s">
        <v>361</v>
      </c>
    </row>
    <row r="359" spans="1:1">
      <c r="A359" t="s">
        <v>362</v>
      </c>
    </row>
    <row r="360" spans="1:1">
      <c r="A360" t="s">
        <v>363</v>
      </c>
    </row>
    <row r="361" spans="1:1">
      <c r="A361">
        <v>4</v>
      </c>
    </row>
    <row r="362" spans="1:1">
      <c r="A362" t="s">
        <v>364</v>
      </c>
    </row>
    <row r="363" spans="1:1">
      <c r="A363" t="s">
        <v>365</v>
      </c>
    </row>
    <row r="364" spans="1:1">
      <c r="A364" t="s">
        <v>366</v>
      </c>
    </row>
    <row r="365" spans="1:1">
      <c r="A365" t="s">
        <v>367</v>
      </c>
    </row>
    <row r="366" spans="1:1">
      <c r="A366" t="s">
        <v>368</v>
      </c>
    </row>
    <row r="367" spans="1:1">
      <c r="A367" t="s">
        <v>369</v>
      </c>
    </row>
    <row r="368" spans="1:1">
      <c r="A368" t="s">
        <v>370</v>
      </c>
    </row>
    <row r="369" spans="1:1">
      <c r="A369" t="s">
        <v>371</v>
      </c>
    </row>
    <row r="370" spans="1:1">
      <c r="A370" t="s">
        <v>372</v>
      </c>
    </row>
    <row r="371" spans="1:1">
      <c r="A371">
        <v>5</v>
      </c>
    </row>
    <row r="372" spans="1:1">
      <c r="A372" t="s">
        <v>371</v>
      </c>
    </row>
    <row r="373" spans="1:1">
      <c r="A373" t="s">
        <v>373</v>
      </c>
    </row>
    <row r="374" spans="1:1">
      <c r="A374" t="s">
        <v>344</v>
      </c>
    </row>
    <row r="375" spans="1:1">
      <c r="A375" t="s">
        <v>374</v>
      </c>
    </row>
    <row r="376" spans="1:1">
      <c r="A376" t="s">
        <v>347</v>
      </c>
    </row>
    <row r="377" spans="1:1">
      <c r="A377" t="s">
        <v>375</v>
      </c>
    </row>
    <row r="378" spans="1:1">
      <c r="A378" t="s">
        <v>376</v>
      </c>
    </row>
    <row r="379" spans="1:1">
      <c r="A379" t="s">
        <v>377</v>
      </c>
    </row>
    <row r="380" spans="1:1">
      <c r="A380" t="s">
        <v>361</v>
      </c>
    </row>
    <row r="381" spans="1:1">
      <c r="A381">
        <v>6</v>
      </c>
    </row>
    <row r="382" spans="1:1">
      <c r="A382" t="s">
        <v>378</v>
      </c>
    </row>
    <row r="383" spans="1:1">
      <c r="A383" t="s">
        <v>345</v>
      </c>
    </row>
    <row r="384" spans="1:1">
      <c r="A384" t="s">
        <v>379</v>
      </c>
    </row>
    <row r="385" spans="1:1">
      <c r="A385" t="s">
        <v>341</v>
      </c>
    </row>
    <row r="386" spans="1:1">
      <c r="A386" t="s">
        <v>380</v>
      </c>
    </row>
    <row r="387" spans="1:1">
      <c r="A387" t="s">
        <v>379</v>
      </c>
    </row>
    <row r="388" spans="1:1">
      <c r="A388" t="s">
        <v>346</v>
      </c>
    </row>
    <row r="389" spans="1:1">
      <c r="A389" t="s">
        <v>381</v>
      </c>
    </row>
    <row r="390" spans="1:1">
      <c r="A390" t="s">
        <v>366</v>
      </c>
    </row>
    <row r="391" spans="1:1">
      <c r="A391">
        <v>7</v>
      </c>
    </row>
    <row r="392" spans="1:1">
      <c r="A392" t="s">
        <v>382</v>
      </c>
    </row>
    <row r="393" spans="1:1">
      <c r="A393" t="s">
        <v>383</v>
      </c>
    </row>
    <row r="394" spans="1:1">
      <c r="A394" t="s">
        <v>384</v>
      </c>
    </row>
    <row r="395" spans="1:1">
      <c r="A395" t="s">
        <v>357</v>
      </c>
    </row>
    <row r="396" spans="1:1">
      <c r="A396" t="s">
        <v>385</v>
      </c>
    </row>
    <row r="397" spans="1:1">
      <c r="A397" t="s">
        <v>386</v>
      </c>
    </row>
    <row r="398" spans="1:1">
      <c r="A398" t="s">
        <v>387</v>
      </c>
    </row>
    <row r="399" spans="1:1">
      <c r="A399" t="s">
        <v>388</v>
      </c>
    </row>
    <row r="400" spans="1:1">
      <c r="A400" t="s">
        <v>387</v>
      </c>
    </row>
    <row r="401" spans="1:1">
      <c r="A401">
        <v>8</v>
      </c>
    </row>
    <row r="402" spans="1:1">
      <c r="A402" t="s">
        <v>389</v>
      </c>
    </row>
    <row r="403" spans="1:1">
      <c r="A403" t="s">
        <v>390</v>
      </c>
    </row>
    <row r="404" spans="1:1">
      <c r="A404" t="s">
        <v>389</v>
      </c>
    </row>
    <row r="405" spans="1:1">
      <c r="A405" t="s">
        <v>391</v>
      </c>
    </row>
    <row r="406" spans="1:1">
      <c r="A406" t="s">
        <v>392</v>
      </c>
    </row>
    <row r="407" spans="1:1">
      <c r="A407" t="s">
        <v>393</v>
      </c>
    </row>
    <row r="408" spans="1:1">
      <c r="A408" t="s">
        <v>394</v>
      </c>
    </row>
    <row r="409" spans="1:1">
      <c r="A409" t="s">
        <v>395</v>
      </c>
    </row>
    <row r="410" spans="1:1">
      <c r="A410" t="s">
        <v>396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1</v>
      </c>
    </row>
    <row r="421" spans="1:1">
      <c r="A421">
        <v>1</v>
      </c>
    </row>
    <row r="422" spans="1:1">
      <c r="A422">
        <v>255000</v>
      </c>
    </row>
    <row r="423" spans="1:1">
      <c r="A423">
        <v>101000</v>
      </c>
    </row>
    <row r="424" spans="1:1">
      <c r="A424" s="132" t="s">
        <v>397</v>
      </c>
    </row>
    <row r="425" spans="1:1">
      <c r="A425" s="132" t="s">
        <v>397</v>
      </c>
    </row>
    <row r="426" spans="1:1">
      <c r="A426" s="132" t="s">
        <v>397</v>
      </c>
    </row>
    <row r="427" spans="1:1">
      <c r="A427" s="132" t="s">
        <v>398</v>
      </c>
    </row>
    <row r="428" spans="1:1">
      <c r="A428">
        <v>2</v>
      </c>
    </row>
    <row r="429" spans="1:1">
      <c r="A429">
        <v>236000</v>
      </c>
    </row>
    <row r="430" spans="1:1">
      <c r="A430">
        <v>110000</v>
      </c>
    </row>
    <row r="431" spans="1:1">
      <c r="A431" s="132" t="s">
        <v>398</v>
      </c>
    </row>
    <row r="432" spans="1:1">
      <c r="A432" s="132" t="s">
        <v>398</v>
      </c>
    </row>
    <row r="433" spans="1:1">
      <c r="A433" s="132" t="s">
        <v>397</v>
      </c>
    </row>
    <row r="434" spans="1:1">
      <c r="A434" s="132" t="s">
        <v>398</v>
      </c>
    </row>
    <row r="435" spans="1:1">
      <c r="A435">
        <v>3</v>
      </c>
    </row>
    <row r="436" spans="1:1">
      <c r="A436">
        <v>206000</v>
      </c>
    </row>
    <row r="437" spans="1:1">
      <c r="A437">
        <v>62000</v>
      </c>
    </row>
    <row r="438" spans="1:1">
      <c r="A438" s="132" t="s">
        <v>399</v>
      </c>
    </row>
    <row r="439" spans="1:1">
      <c r="A439" s="132" t="s">
        <v>397</v>
      </c>
    </row>
    <row r="440" spans="1:1">
      <c r="A440" s="132" t="s">
        <v>399</v>
      </c>
    </row>
    <row r="441" spans="1:1">
      <c r="A441" s="132" t="s">
        <v>398</v>
      </c>
    </row>
    <row r="442" spans="1:1">
      <c r="A442">
        <v>4</v>
      </c>
    </row>
    <row r="443" spans="1:1">
      <c r="A443">
        <v>379000</v>
      </c>
    </row>
    <row r="444" spans="1:1">
      <c r="A444">
        <v>70000</v>
      </c>
    </row>
    <row r="445" spans="1:1">
      <c r="A445" s="132" t="s">
        <v>397</v>
      </c>
    </row>
    <row r="446" spans="1:1">
      <c r="A446" s="132" t="s">
        <v>397</v>
      </c>
    </row>
    <row r="447" spans="1:1">
      <c r="A447" s="132" t="s">
        <v>397</v>
      </c>
    </row>
    <row r="448" spans="1:1">
      <c r="A448" s="132" t="s">
        <v>398</v>
      </c>
    </row>
    <row r="449" spans="1:1">
      <c r="A449">
        <v>5</v>
      </c>
    </row>
    <row r="450" spans="1:1">
      <c r="A450">
        <v>290000</v>
      </c>
    </row>
    <row r="451" spans="1:1">
      <c r="A451">
        <v>90000</v>
      </c>
    </row>
    <row r="452" spans="1:1">
      <c r="A452" s="132" t="s">
        <v>399</v>
      </c>
    </row>
    <row r="453" spans="1:1">
      <c r="A453" s="132" t="s">
        <v>397</v>
      </c>
    </row>
    <row r="454" spans="1:1">
      <c r="A454" s="132" t="s">
        <v>397</v>
      </c>
    </row>
    <row r="455" spans="1:1">
      <c r="A455" s="132" t="s">
        <v>398</v>
      </c>
    </row>
    <row r="456" spans="1:1">
      <c r="A456">
        <v>6</v>
      </c>
    </row>
    <row r="457" spans="1:1">
      <c r="A457">
        <v>330000</v>
      </c>
    </row>
    <row r="458" spans="1:1">
      <c r="A458">
        <v>3000</v>
      </c>
    </row>
    <row r="459" spans="1:1">
      <c r="A459" s="132" t="s">
        <v>399</v>
      </c>
    </row>
    <row r="460" spans="1:1">
      <c r="A460" s="132" t="s">
        <v>399</v>
      </c>
    </row>
    <row r="461" spans="1:1">
      <c r="A461" s="132" t="s">
        <v>399</v>
      </c>
    </row>
    <row r="462" spans="1:1">
      <c r="A462" s="132" t="s">
        <v>398</v>
      </c>
    </row>
    <row r="463" spans="1:1">
      <c r="A463">
        <v>7</v>
      </c>
    </row>
    <row r="464" spans="1:1">
      <c r="A464">
        <v>180000</v>
      </c>
    </row>
    <row r="465" spans="1:1">
      <c r="A465">
        <v>65000</v>
      </c>
    </row>
    <row r="466" spans="1:1">
      <c r="A466" s="132" t="s">
        <v>399</v>
      </c>
    </row>
    <row r="467" spans="1:1">
      <c r="A467" s="132" t="s">
        <v>399</v>
      </c>
    </row>
    <row r="468" spans="1:1">
      <c r="A468" s="132" t="s">
        <v>399</v>
      </c>
    </row>
    <row r="469" spans="1:1">
      <c r="A469" s="132" t="s">
        <v>397</v>
      </c>
    </row>
    <row r="470" spans="1:1">
      <c r="A470">
        <v>8</v>
      </c>
    </row>
    <row r="471" spans="1:1">
      <c r="A471">
        <v>309000</v>
      </c>
    </row>
    <row r="472" spans="1:1">
      <c r="A472">
        <v>50000</v>
      </c>
    </row>
    <row r="473" spans="1:1">
      <c r="A473" s="132" t="s">
        <v>399</v>
      </c>
    </row>
    <row r="474" spans="1:1">
      <c r="A474" s="132" t="s">
        <v>399</v>
      </c>
    </row>
    <row r="475" spans="1:1">
      <c r="A475" s="132" t="s">
        <v>399</v>
      </c>
    </row>
    <row r="476" spans="1:1">
      <c r="A476" s="132" t="s">
        <v>398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6389</v>
      </c>
    </row>
    <row r="523" spans="1:1">
      <c r="A523">
        <v>2555600</v>
      </c>
    </row>
    <row r="524" spans="1:1">
      <c r="A524">
        <v>0</v>
      </c>
    </row>
    <row r="525" spans="1:1">
      <c r="A525">
        <v>2555600</v>
      </c>
    </row>
    <row r="526" spans="1:1">
      <c r="A526">
        <v>300</v>
      </c>
    </row>
    <row r="527" spans="1:1">
      <c r="A527">
        <v>305</v>
      </c>
    </row>
    <row r="528" spans="1:1">
      <c r="A528">
        <v>335</v>
      </c>
    </row>
    <row r="529" spans="1:1">
      <c r="A529">
        <v>485</v>
      </c>
    </row>
    <row r="530" spans="1:1">
      <c r="A530">
        <v>470</v>
      </c>
    </row>
    <row r="531" spans="1:1">
      <c r="A531">
        <v>520</v>
      </c>
    </row>
    <row r="532" spans="1:1">
      <c r="A532">
        <v>770</v>
      </c>
    </row>
    <row r="533" spans="1:1">
      <c r="A533">
        <v>760</v>
      </c>
    </row>
    <row r="534" spans="1:1">
      <c r="A534">
        <v>840</v>
      </c>
    </row>
    <row r="535" spans="1:1">
      <c r="A535">
        <v>70</v>
      </c>
    </row>
    <row r="536" spans="1:1">
      <c r="A536">
        <v>1235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11810</v>
      </c>
    </row>
    <row r="543" spans="1:1">
      <c r="A543">
        <v>5196400</v>
      </c>
    </row>
    <row r="544" spans="1:1">
      <c r="A544">
        <v>0</v>
      </c>
    </row>
    <row r="545" spans="1:2">
      <c r="A545">
        <v>4761113</v>
      </c>
    </row>
    <row r="546" spans="1:2">
      <c r="A546">
        <v>294</v>
      </c>
    </row>
    <row r="547" spans="1:2">
      <c r="A547">
        <v>294</v>
      </c>
    </row>
    <row r="548" spans="1:2">
      <c r="A548">
        <v>297</v>
      </c>
    </row>
    <row r="549" spans="1:2">
      <c r="A549">
        <v>472</v>
      </c>
    </row>
    <row r="550" spans="1:2">
      <c r="A550">
        <v>472</v>
      </c>
    </row>
    <row r="551" spans="1:2">
      <c r="A551">
        <v>477</v>
      </c>
    </row>
    <row r="552" spans="1:2">
      <c r="A552">
        <v>765</v>
      </c>
    </row>
    <row r="553" spans="1:2">
      <c r="A553">
        <v>765</v>
      </c>
      <c r="B553"/>
    </row>
    <row r="554" spans="1:2">
      <c r="A554">
        <v>773</v>
      </c>
      <c r="B554"/>
    </row>
    <row r="555" spans="1:2">
      <c r="A555">
        <v>61</v>
      </c>
      <c r="B555"/>
    </row>
    <row r="556" spans="1:2">
      <c r="A556">
        <v>1232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9888</v>
      </c>
    </row>
    <row r="563" spans="1:1">
      <c r="A563">
        <v>4152960</v>
      </c>
    </row>
    <row r="564" spans="1:1">
      <c r="A564">
        <v>0</v>
      </c>
    </row>
    <row r="565" spans="1:1">
      <c r="A565">
        <v>3942623</v>
      </c>
    </row>
    <row r="566" spans="1:1">
      <c r="A566">
        <v>315</v>
      </c>
    </row>
    <row r="567" spans="1:1">
      <c r="A567">
        <v>330</v>
      </c>
    </row>
    <row r="568" spans="1:1">
      <c r="A568">
        <v>360</v>
      </c>
    </row>
    <row r="569" spans="1:1">
      <c r="A569">
        <v>490</v>
      </c>
    </row>
    <row r="570" spans="1:1">
      <c r="A570">
        <v>490</v>
      </c>
    </row>
    <row r="571" spans="1:1">
      <c r="A571">
        <v>580</v>
      </c>
    </row>
    <row r="572" spans="1:1">
      <c r="A572">
        <v>700</v>
      </c>
    </row>
    <row r="573" spans="1:1">
      <c r="A573">
        <v>730</v>
      </c>
    </row>
    <row r="574" spans="1:1">
      <c r="A574">
        <v>845</v>
      </c>
    </row>
    <row r="575" spans="1:1">
      <c r="A575">
        <v>78</v>
      </c>
    </row>
    <row r="576" spans="1:1">
      <c r="A576">
        <v>1220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7577</v>
      </c>
    </row>
    <row r="583" spans="1:1">
      <c r="A583">
        <v>3333880</v>
      </c>
    </row>
    <row r="584" spans="1:1">
      <c r="A584">
        <v>0</v>
      </c>
    </row>
    <row r="585" spans="1:1">
      <c r="A585">
        <v>2898593</v>
      </c>
    </row>
    <row r="586" spans="1:1">
      <c r="A586">
        <v>282</v>
      </c>
    </row>
    <row r="587" spans="1:1">
      <c r="A587">
        <v>286</v>
      </c>
    </row>
    <row r="588" spans="1:1">
      <c r="A588">
        <v>297</v>
      </c>
    </row>
    <row r="589" spans="1:1">
      <c r="A589">
        <v>459</v>
      </c>
    </row>
    <row r="590" spans="1:1">
      <c r="A590">
        <v>470</v>
      </c>
    </row>
    <row r="591" spans="1:1">
      <c r="A591">
        <v>515</v>
      </c>
    </row>
    <row r="592" spans="1:1">
      <c r="A592">
        <v>850</v>
      </c>
    </row>
    <row r="593" spans="1:1">
      <c r="A593">
        <v>835</v>
      </c>
    </row>
    <row r="594" spans="1:1">
      <c r="A594">
        <v>855</v>
      </c>
    </row>
    <row r="595" spans="1:1">
      <c r="A595">
        <v>81</v>
      </c>
    </row>
    <row r="596" spans="1:1">
      <c r="A596">
        <v>1230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8505</v>
      </c>
    </row>
    <row r="603" spans="1:1">
      <c r="A603">
        <v>3402000</v>
      </c>
    </row>
    <row r="604" spans="1:1">
      <c r="A604">
        <v>0</v>
      </c>
    </row>
    <row r="605" spans="1:1">
      <c r="A605">
        <v>3402000</v>
      </c>
    </row>
    <row r="606" spans="1:1">
      <c r="A606">
        <v>310</v>
      </c>
    </row>
    <row r="607" spans="1:1">
      <c r="A607">
        <v>310</v>
      </c>
    </row>
    <row r="608" spans="1:1">
      <c r="A608">
        <v>340</v>
      </c>
    </row>
    <row r="609" spans="1:1">
      <c r="A609">
        <v>490</v>
      </c>
    </row>
    <row r="610" spans="1:1">
      <c r="A610">
        <v>470</v>
      </c>
    </row>
    <row r="611" spans="1:1">
      <c r="A611">
        <v>560</v>
      </c>
    </row>
    <row r="612" spans="1:1">
      <c r="A612">
        <v>730</v>
      </c>
    </row>
    <row r="613" spans="1:1">
      <c r="A613">
        <v>745</v>
      </c>
    </row>
    <row r="614" spans="1:1">
      <c r="A614">
        <v>830</v>
      </c>
    </row>
    <row r="615" spans="1:1">
      <c r="A615">
        <v>92</v>
      </c>
    </row>
    <row r="616" spans="1:1">
      <c r="A616">
        <v>1235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7506</v>
      </c>
    </row>
    <row r="623" spans="1:1">
      <c r="A623">
        <v>3002400</v>
      </c>
    </row>
    <row r="624" spans="1:1">
      <c r="A624">
        <v>0</v>
      </c>
    </row>
    <row r="625" spans="1:1">
      <c r="A625">
        <v>3002400</v>
      </c>
    </row>
    <row r="626" spans="1:1">
      <c r="A626">
        <v>299</v>
      </c>
    </row>
    <row r="627" spans="1:1">
      <c r="A627">
        <v>299</v>
      </c>
    </row>
    <row r="628" spans="1:1">
      <c r="A628">
        <v>309</v>
      </c>
    </row>
    <row r="629" spans="1:1">
      <c r="A629">
        <v>499</v>
      </c>
    </row>
    <row r="630" spans="1:1">
      <c r="A630">
        <v>499</v>
      </c>
    </row>
    <row r="631" spans="1:1">
      <c r="A631">
        <v>499</v>
      </c>
    </row>
    <row r="632" spans="1:1">
      <c r="A632">
        <v>699</v>
      </c>
    </row>
    <row r="633" spans="1:1">
      <c r="A633">
        <v>709</v>
      </c>
    </row>
    <row r="634" spans="1:1">
      <c r="A634">
        <v>719</v>
      </c>
    </row>
    <row r="635" spans="1:1">
      <c r="A635">
        <v>58</v>
      </c>
    </row>
    <row r="636" spans="1:1">
      <c r="A636">
        <v>1233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8682</v>
      </c>
    </row>
    <row r="643" spans="1:1">
      <c r="A643">
        <v>3472800</v>
      </c>
    </row>
    <row r="644" spans="1:1">
      <c r="A644">
        <v>0</v>
      </c>
    </row>
    <row r="645" spans="1:1">
      <c r="A645">
        <v>3472800</v>
      </c>
    </row>
    <row r="646" spans="1:1">
      <c r="A646">
        <v>330</v>
      </c>
    </row>
    <row r="647" spans="1:1">
      <c r="A647">
        <v>330</v>
      </c>
    </row>
    <row r="648" spans="1:1">
      <c r="A648">
        <v>370</v>
      </c>
    </row>
    <row r="649" spans="1:1">
      <c r="A649">
        <v>495</v>
      </c>
    </row>
    <row r="650" spans="1:1">
      <c r="A650">
        <v>495</v>
      </c>
    </row>
    <row r="651" spans="1:1">
      <c r="A651">
        <v>590</v>
      </c>
    </row>
    <row r="652" spans="1:1">
      <c r="A652">
        <v>750</v>
      </c>
    </row>
    <row r="653" spans="1:1">
      <c r="A653">
        <v>750</v>
      </c>
    </row>
    <row r="654" spans="1:1">
      <c r="A654">
        <v>850</v>
      </c>
    </row>
    <row r="655" spans="1:1">
      <c r="A655">
        <v>74</v>
      </c>
    </row>
    <row r="656" spans="1:1">
      <c r="A656">
        <v>1200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8011</v>
      </c>
    </row>
    <row r="663" spans="1:1">
      <c r="A663">
        <v>3364620</v>
      </c>
    </row>
    <row r="664" spans="1:1">
      <c r="A664">
        <v>0</v>
      </c>
    </row>
    <row r="665" spans="1:1">
      <c r="A665">
        <v>3146977</v>
      </c>
    </row>
    <row r="666" spans="1:1">
      <c r="A666">
        <v>352</v>
      </c>
    </row>
    <row r="667" spans="1:1">
      <c r="A667">
        <v>360</v>
      </c>
    </row>
    <row r="668" spans="1:1">
      <c r="A668">
        <v>388</v>
      </c>
    </row>
    <row r="669" spans="1:1">
      <c r="A669">
        <v>539</v>
      </c>
    </row>
    <row r="670" spans="1:1">
      <c r="A670">
        <v>560</v>
      </c>
    </row>
    <row r="671" spans="1:1">
      <c r="A671">
        <v>591</v>
      </c>
    </row>
    <row r="672" spans="1:1">
      <c r="A672">
        <v>798</v>
      </c>
    </row>
    <row r="673" spans="1:1">
      <c r="A673">
        <v>778</v>
      </c>
    </row>
    <row r="674" spans="1:1">
      <c r="A674">
        <v>845</v>
      </c>
    </row>
    <row r="675" spans="1:1">
      <c r="A675">
        <v>42</v>
      </c>
    </row>
    <row r="676" spans="1:1">
      <c r="A676">
        <v>1220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401</v>
      </c>
    </row>
    <row r="682" spans="1:1">
      <c r="A682" t="s">
        <v>402</v>
      </c>
    </row>
    <row r="683" spans="1:1">
      <c r="A683" t="s">
        <v>403</v>
      </c>
    </row>
    <row r="684" spans="1:1">
      <c r="A684" t="s">
        <v>404</v>
      </c>
    </row>
    <row r="685" spans="1:1">
      <c r="A685" t="s">
        <v>405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406</v>
      </c>
    </row>
    <row r="700" spans="1:1">
      <c r="A700" t="s">
        <v>407</v>
      </c>
    </row>
    <row r="701" spans="1:1">
      <c r="A701">
        <v>1</v>
      </c>
    </row>
    <row r="702" spans="1:1">
      <c r="A702">
        <v>1442548</v>
      </c>
    </row>
    <row r="703" spans="1:1">
      <c r="A703">
        <v>2425583</v>
      </c>
    </row>
    <row r="704" spans="1:1">
      <c r="A704">
        <v>1259314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863772</v>
      </c>
    </row>
    <row r="710" spans="1:1">
      <c r="A710">
        <v>2592176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-1178503</v>
      </c>
    </row>
    <row r="717" spans="1:1">
      <c r="A717">
        <v>2821497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1392548</v>
      </c>
    </row>
    <row r="723" spans="1:1">
      <c r="A723">
        <v>1639075</v>
      </c>
    </row>
    <row r="724" spans="1:1">
      <c r="A724">
        <v>1968337</v>
      </c>
    </row>
    <row r="725" spans="1:1">
      <c r="A725">
        <v>369816</v>
      </c>
    </row>
    <row r="726" spans="1:1">
      <c r="A726">
        <v>999</v>
      </c>
    </row>
    <row r="727" spans="1:1">
      <c r="A727">
        <v>999</v>
      </c>
    </row>
    <row r="728" spans="1:1">
      <c r="A728">
        <v>29937</v>
      </c>
    </row>
    <row r="729" spans="1:1">
      <c r="A729">
        <v>837943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69856</v>
      </c>
    </row>
    <row r="737" spans="1:1">
      <c r="A737">
        <v>4501896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1442548</v>
      </c>
    </row>
    <row r="743" spans="1:1">
      <c r="A743">
        <v>794271</v>
      </c>
    </row>
    <row r="744" spans="1:1">
      <c r="A744">
        <v>1338096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656954</v>
      </c>
    </row>
    <row r="750" spans="1:1">
      <c r="A750">
        <v>157325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4200000</v>
      </c>
    </row>
    <row r="755" spans="1:1">
      <c r="A755">
        <v>9020</v>
      </c>
    </row>
    <row r="756" spans="1:1">
      <c r="A756">
        <v>-298384</v>
      </c>
    </row>
    <row r="757" spans="1:1">
      <c r="A757">
        <v>3910636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1442548</v>
      </c>
    </row>
    <row r="763" spans="1:1">
      <c r="A763">
        <v>1680440</v>
      </c>
    </row>
    <row r="764" spans="1:1">
      <c r="A764">
        <v>1710438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582164</v>
      </c>
    </row>
    <row r="770" spans="1:1">
      <c r="A770">
        <v>1157091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-1337869</v>
      </c>
    </row>
    <row r="777" spans="1:1">
      <c r="A777">
        <v>3094171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2569040</v>
      </c>
    </row>
    <row r="783" spans="1:1">
      <c r="A783">
        <v>220034</v>
      </c>
    </row>
    <row r="784" spans="1:1">
      <c r="A784">
        <v>1082203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665550</v>
      </c>
    </row>
    <row r="790" spans="1:1">
      <c r="A790">
        <v>1017014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-661287</v>
      </c>
    </row>
    <row r="797" spans="1:1">
      <c r="A797">
        <v>3338713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1417548</v>
      </c>
    </row>
    <row r="803" spans="1:1">
      <c r="A803">
        <v>2389806</v>
      </c>
    </row>
    <row r="804" spans="1:1">
      <c r="A804">
        <v>1125742</v>
      </c>
    </row>
    <row r="805" spans="1:1">
      <c r="A805">
        <v>10000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537711</v>
      </c>
    </row>
    <row r="810" spans="1:1">
      <c r="A810">
        <v>1268629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-863244</v>
      </c>
    </row>
    <row r="817" spans="1:1">
      <c r="A817">
        <v>3136756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1297548</v>
      </c>
    </row>
    <row r="823" spans="1:1">
      <c r="A823">
        <v>324785</v>
      </c>
    </row>
    <row r="824" spans="1:1">
      <c r="A824">
        <v>748268</v>
      </c>
    </row>
    <row r="825" spans="1:1">
      <c r="A825">
        <v>1593784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439748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-475363</v>
      </c>
    </row>
    <row r="837" spans="1:1">
      <c r="A837">
        <v>3524637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1577736</v>
      </c>
    </row>
    <row r="843" spans="1:1">
      <c r="A843">
        <v>1098070</v>
      </c>
    </row>
    <row r="844" spans="1:1">
      <c r="A844">
        <v>685945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406289</v>
      </c>
    </row>
    <row r="850" spans="1:1">
      <c r="A850">
        <v>610921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4200000</v>
      </c>
    </row>
    <row r="855" spans="1:1">
      <c r="A855">
        <v>16020</v>
      </c>
    </row>
    <row r="856" spans="1:1">
      <c r="A856">
        <v>-721479</v>
      </c>
    </row>
    <row r="857" spans="1:1">
      <c r="A857">
        <v>3494541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18</v>
      </c>
    </row>
    <row r="862" spans="1:1">
      <c r="A862">
        <v>1</v>
      </c>
    </row>
    <row r="863" spans="1:1">
      <c r="A863">
        <v>3</v>
      </c>
    </row>
    <row r="864" spans="1:1">
      <c r="A864">
        <v>2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2020-10-04T09:28:00Z</dcterms:modified>
</cp:coreProperties>
</file>