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D3C15B21-D1BB-4058-8633-1B7AA84FAD8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F83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N26" i="2"/>
  <c r="N29" i="2" s="1"/>
  <c r="M26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V1" i="1"/>
  <c r="L33" i="3"/>
  <c r="L35" i="3" s="1"/>
  <c r="G83" i="4"/>
  <c r="R20" i="3"/>
  <c r="O29" i="2"/>
  <c r="X13" i="3"/>
  <c r="N43" i="2"/>
  <c r="O28" i="2"/>
  <c r="X27" i="3"/>
  <c r="N44" i="2"/>
  <c r="N45" i="2" s="1"/>
  <c r="I17" i="4"/>
  <c r="G16" i="4"/>
  <c r="H16" i="4"/>
  <c r="M29" i="2"/>
  <c r="H17" i="4"/>
  <c r="I16" i="4"/>
  <c r="N28" i="2" l="1"/>
  <c r="R27" i="3"/>
  <c r="R30" i="3" s="1"/>
</calcChain>
</file>

<file path=xl/sharedStrings.xml><?xml version="1.0" encoding="utf-8"?>
<sst xmlns="http://schemas.openxmlformats.org/spreadsheetml/2006/main" count="558" uniqueCount="356">
  <si>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</si>
  <si>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</si>
  <si>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</si>
  <si>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</si>
  <si>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</si>
  <si>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</si>
  <si>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</si>
  <si>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</si>
  <si>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</si>
  <si>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</si>
  <si>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</si>
  <si>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</si>
  <si>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</si>
  <si>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</si>
  <si>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</si>
  <si>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</si>
  <si>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</si>
  <si>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</si>
  <si>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</si>
  <si>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</si>
  <si>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</si>
  <si>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</si>
  <si>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</si>
  <si>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</si>
  <si>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</si>
  <si>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</si>
  <si>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</si>
  <si>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</si>
  <si>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</si>
  <si>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</si>
  <si>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</si>
  <si>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</si>
  <si>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</si>
  <si>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</si>
  <si>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</si>
  <si>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</si>
  <si>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</si>
  <si>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</si>
  <si>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</si>
  <si>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</si>
  <si>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</si>
  <si>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</si>
  <si>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</si>
  <si>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</si>
  <si>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</si>
  <si>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</si>
  <si>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</si>
  <si>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</si>
  <si>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</si>
  <si>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</si>
  <si>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</si>
  <si>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</si>
  <si>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</si>
  <si>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</si>
  <si>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</si>
  <si>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</si>
  <si>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</si>
  <si>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</si>
  <si>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</si>
  <si>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</si>
  <si>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</si>
  <si>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</si>
  <si>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</si>
  <si>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</si>
  <si>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</si>
  <si>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</si>
  <si>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</si>
  <si>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</si>
  <si>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</si>
  <si>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</si>
  <si>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</si>
  <si>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</si>
  <si>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</si>
  <si>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</si>
  <si>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</si>
  <si>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</si>
  <si>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</si>
  <si>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</si>
  <si>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</si>
  <si>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</si>
  <si>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</si>
  <si>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</si>
  <si>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</si>
  <si>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</si>
  <si>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</si>
  <si>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</si>
  <si>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</si>
  <si>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</si>
  <si>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</si>
  <si>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</si>
  <si>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</si>
  <si>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</si>
  <si>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</si>
  <si>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</si>
  <si>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</si>
  <si>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</si>
  <si>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</si>
  <si>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</si>
  <si>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</si>
  <si>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</si>
  <si>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</si>
  <si>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</si>
  <si>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</si>
  <si>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</si>
  <si>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</si>
  <si>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</si>
  <si>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</si>
  <si>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</si>
  <si>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</si>
  <si>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</si>
  <si>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</si>
  <si>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</si>
  <si>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</si>
  <si>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</si>
  <si>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</si>
  <si>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</si>
  <si>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</si>
  <si>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</si>
  <si>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</si>
  <si>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</si>
  <si>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</si>
  <si>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</si>
  <si>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</si>
  <si>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</si>
  <si>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</si>
  <si>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</si>
  <si>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</si>
  <si>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</si>
  <si>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</si>
  <si>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</si>
  <si>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</si>
  <si>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</si>
  <si>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</si>
  <si>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</si>
  <si>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</si>
  <si>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</si>
  <si>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</si>
  <si>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</si>
  <si>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</si>
  <si>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</si>
  <si>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</si>
  <si>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</si>
  <si>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</si>
  <si>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</si>
  <si>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</si>
  <si>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</si>
  <si>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</si>
  <si>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</si>
  <si>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</si>
  <si>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</si>
  <si>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</si>
  <si>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</si>
  <si>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</si>
  <si>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</si>
  <si>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</si>
  <si>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</si>
  <si>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</si>
  <si>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</si>
  <si>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</si>
  <si>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</si>
  <si>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</si>
  <si>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</si>
  <si>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</si>
  <si>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</si>
  <si>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</si>
  <si>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</si>
  <si>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</si>
  <si>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</si>
  <si>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</si>
  <si>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</si>
  <si>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</si>
  <si>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</si>
  <si>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</si>
  <si>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</si>
  <si>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</si>
  <si>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</si>
  <si>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</si>
  <si>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</si>
  <si>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</si>
  <si>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</si>
  <si>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</si>
  <si>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</si>
  <si>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</si>
  <si>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</si>
  <si>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</si>
  <si>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</si>
  <si>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</si>
  <si>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</si>
  <si>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</si>
  <si>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</si>
  <si>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</si>
  <si>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</si>
  <si>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</si>
  <si>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</si>
  <si>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</si>
  <si>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</si>
  <si>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</si>
  <si>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</si>
  <si>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</si>
  <si>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</si>
  <si>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</si>
  <si>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</si>
  <si>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</si>
  <si>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</si>
  <si>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</si>
  <si>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</si>
  <si>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</si>
  <si>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</si>
  <si>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</si>
  <si>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</si>
  <si>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</si>
  <si>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</si>
  <si>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</si>
  <si>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</si>
  <si>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</si>
  <si>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</si>
  <si>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</si>
  <si>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</si>
  <si>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</si>
  <si>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</si>
  <si>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</si>
  <si>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</si>
  <si>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</si>
  <si>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</si>
  <si>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</si>
  <si>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</si>
  <si>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</si>
  <si>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</si>
  <si>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</si>
  <si>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</si>
  <si>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</si>
  <si>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</si>
  <si>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</si>
  <si>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</si>
  <si>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</si>
  <si>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</si>
  <si>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</si>
  <si>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</si>
  <si>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</si>
  <si>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</si>
  <si>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</si>
  <si>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</si>
  <si>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</si>
  <si>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</si>
  <si>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</si>
  <si>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</si>
  <si>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</si>
  <si>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</si>
  <si>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</si>
  <si>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</si>
  <si>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</si>
  <si>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</si>
  <si>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</si>
  <si>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</si>
  <si>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</si>
  <si>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</si>
  <si>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</si>
  <si>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</si>
  <si>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</si>
  <si>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</si>
  <si>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</si>
  <si>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</si>
  <si>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</si>
  <si>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</si>
  <si>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</si>
  <si>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</si>
  <si>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</si>
  <si>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</si>
  <si>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</si>
  <si>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</si>
  <si>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</si>
  <si>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</si>
  <si>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</si>
  <si>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</si>
  <si>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</si>
  <si>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</si>
  <si>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</si>
  <si>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</si>
  <si>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</si>
  <si>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</si>
  <si>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</si>
  <si>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</si>
  <si>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</si>
  <si>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</si>
  <si>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</si>
  <si>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</si>
  <si>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</si>
  <si>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</si>
  <si>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</si>
  <si>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</si>
  <si>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</si>
  <si>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</si>
  <si>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</si>
  <si>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</si>
  <si>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</si>
  <si>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</si>
  <si>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</si>
  <si>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</si>
  <si>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</si>
  <si>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</si>
  <si>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</si>
  <si>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</si>
  <si>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</si>
  <si>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</si>
  <si>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</si>
  <si>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</si>
  <si>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</si>
  <si>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</si>
  <si>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</si>
  <si>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</si>
  <si>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</si>
  <si>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</si>
  <si>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</si>
  <si>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</si>
  <si>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</si>
  <si>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</si>
  <si>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</si>
  <si>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</si>
  <si>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</si>
  <si>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</si>
  <si>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</si>
  <si>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</si>
  <si>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</si>
  <si>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</si>
  <si>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</si>
  <si>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</si>
  <si>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</si>
  <si>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</si>
  <si>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</si>
  <si>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</si>
  <si>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</si>
  <si>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</si>
  <si>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</si>
  <si>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</si>
  <si>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</si>
  <si>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</si>
  <si>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</si>
  <si>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</si>
  <si>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</si>
  <si>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</si>
  <si>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</si>
  <si>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</si>
  <si>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</si>
  <si>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</si>
  <si>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1.75</t>
  </si>
  <si>
    <t xml:space="preserve">   1.76</t>
  </si>
  <si>
    <t>None</t>
  </si>
  <si>
    <t>100.0</t>
  </si>
  <si>
    <t>Not requested</t>
  </si>
  <si>
    <t xml:space="preserve">   **</t>
  </si>
  <si>
    <t xml:space="preserve"> Free info</t>
  </si>
  <si>
    <t>Financial problems in the Eurozone have lead to companies dismissing</t>
  </si>
  <si>
    <t>staff. Many of these skilled staff have set up their own businesses</t>
  </si>
  <si>
    <t>to improve their financial situation.</t>
  </si>
  <si>
    <t xml:space="preserve"> 030 04/08/2015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</si>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</sst>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zoomScaleNormal="100" workbookViewId="0">
      <selection activeCell="AA12" sqref="AA12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030 </v>
      </c>
    </row>
    <row r="2" spans="2:25" ht="33">
      <c r="G2" s="1" t="s">
        <v>284</v>
      </c>
      <c r="H2" s="139"/>
    </row>
    <row r="3" spans="2:25">
      <c r="B3" t="str">
        <f>W!A861</f>
        <v xml:space="preserve"> This is a history quarter</v>
      </c>
      <c r="V3" s="2" t="s">
        <v>285</v>
      </c>
      <c r="W3" s="3" t="str">
        <f>W!A6</f>
        <v xml:space="preserve">  15C1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286</v>
      </c>
      <c r="J5" s="5"/>
      <c r="K5" s="5"/>
      <c r="L5" s="143">
        <f>W!$A1</f>
        <v>1</v>
      </c>
      <c r="M5" s="4" t="s">
        <v>287</v>
      </c>
      <c r="O5" s="143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2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2014</v>
      </c>
      <c r="Q9" s="7"/>
      <c r="R9" s="140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0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0</v>
      </c>
      <c r="G14" s="45"/>
      <c r="H14" s="44">
        <f>W!A14</f>
        <v>0</v>
      </c>
      <c r="I14" s="46"/>
      <c r="J14" s="44">
        <f>W!A17</f>
        <v>0</v>
      </c>
      <c r="K14" s="46"/>
      <c r="L14" s="19"/>
      <c r="M14" s="28"/>
      <c r="N14" s="28" t="s">
        <v>296</v>
      </c>
      <c r="O14" s="28"/>
      <c r="P14" s="47">
        <f>W!A61</f>
        <v>2</v>
      </c>
      <c r="Q14" s="48">
        <f>W!B61</f>
        <v>0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6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297</v>
      </c>
      <c r="O15" s="28"/>
      <c r="P15" s="41">
        <f>W!A64</f>
        <v>0</v>
      </c>
      <c r="Q15" s="38">
        <f>W!B64</f>
        <v>0</v>
      </c>
      <c r="R15" s="39"/>
      <c r="S15" s="18"/>
      <c r="T15" s="53">
        <f>W!A65</f>
        <v>0</v>
      </c>
      <c r="U15" s="54" t="str">
        <f>W!B65</f>
        <v>*</v>
      </c>
      <c r="V15" s="18"/>
      <c r="W15" s="55">
        <f>W!A66</f>
        <v>0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0</v>
      </c>
      <c r="G19" s="54">
        <f>W!B21</f>
        <v>0</v>
      </c>
      <c r="H19" s="63">
        <f>W!A24</f>
        <v>0</v>
      </c>
      <c r="I19" s="48">
        <f>W!B24</f>
        <v>0</v>
      </c>
      <c r="J19" s="63">
        <f>W!A27</f>
        <v>0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0</v>
      </c>
      <c r="Q19" s="65"/>
      <c r="R19" s="28"/>
      <c r="S19" s="66" t="s">
        <v>301</v>
      </c>
      <c r="T19" s="67">
        <f>W!A58</f>
        <v>3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0</v>
      </c>
      <c r="Q20" s="72"/>
      <c r="R20" s="70"/>
      <c r="S20" s="28" t="s">
        <v>304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0</v>
      </c>
      <c r="Q21" s="75"/>
      <c r="R21" s="44"/>
      <c r="S21" s="28" t="s">
        <v>306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0</v>
      </c>
      <c r="G24" s="48">
        <f>W!B31</f>
        <v>0</v>
      </c>
      <c r="H24" s="63">
        <f>W!A34</f>
        <v>0</v>
      </c>
      <c r="I24" s="48">
        <f>W!B34</f>
        <v>0</v>
      </c>
      <c r="J24" s="63">
        <f>W!A37</f>
        <v>0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310</v>
      </c>
      <c r="T24" s="28"/>
      <c r="U24" s="28"/>
      <c r="V24" s="28"/>
      <c r="W24" s="64">
        <f>W!A82</f>
        <v>9</v>
      </c>
      <c r="X24" s="69">
        <f>W!B82</f>
        <v>0</v>
      </c>
      <c r="Y24" s="24"/>
    </row>
    <row r="25" spans="2:25">
      <c r="B25" s="11"/>
      <c r="C25" s="202" t="s">
        <v>311</v>
      </c>
      <c r="D25" s="19" t="s">
        <v>312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9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314</v>
      </c>
      <c r="D26" s="19" t="s">
        <v>315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50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2400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100</v>
      </c>
      <c r="G31" s="49"/>
      <c r="H31" s="53">
        <f>W!A48</f>
        <v>155</v>
      </c>
      <c r="I31" s="49"/>
      <c r="J31" s="53">
        <f>W!A49</f>
        <v>300</v>
      </c>
      <c r="K31" s="49"/>
      <c r="L31" s="19"/>
      <c r="M31" s="28" t="s">
        <v>327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500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0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8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4" t="s">
        <v>198</v>
      </c>
      <c r="H1" s="15">
        <f>W!A2</f>
        <v>1</v>
      </c>
      <c r="M1" s="145" t="s">
        <v>199</v>
      </c>
      <c r="T1" s="14" t="s">
        <v>62</v>
      </c>
      <c r="U1" s="15">
        <f>W!A4</f>
        <v>2014</v>
      </c>
      <c r="V1" s="7"/>
      <c r="W1" s="140" t="s">
        <v>97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0</v>
      </c>
      <c r="V6" s="187"/>
      <c r="W6" s="44">
        <f>W!A109</f>
        <v>0</v>
      </c>
      <c r="X6" s="28"/>
      <c r="Y6" s="53">
        <f>W!A110</f>
        <v>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5">
        <f>W!A281</f>
        <v>1000</v>
      </c>
      <c r="H7" s="24"/>
      <c r="I7" s="19"/>
      <c r="J7" s="129"/>
      <c r="K7" s="19" t="s">
        <v>210</v>
      </c>
      <c r="L7" s="19"/>
      <c r="M7" s="19"/>
      <c r="N7" s="188">
        <f>W!A191</f>
        <v>0</v>
      </c>
      <c r="O7" s="188">
        <f>W!A192</f>
        <v>0</v>
      </c>
      <c r="P7" s="24"/>
      <c r="R7" s="129"/>
      <c r="S7" s="19" t="s">
        <v>211</v>
      </c>
      <c r="T7" s="19"/>
      <c r="U7" s="53">
        <f>W!A111</f>
        <v>0</v>
      </c>
      <c r="V7" s="187"/>
      <c r="W7" s="44">
        <f>W!A112</f>
        <v>0</v>
      </c>
      <c r="X7" s="28"/>
      <c r="Y7" s="53">
        <f>W!A113</f>
        <v>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5">
        <f>0.2*G7</f>
        <v>200</v>
      </c>
      <c r="H8" s="24"/>
      <c r="I8" s="19"/>
      <c r="J8" s="129"/>
      <c r="K8" s="19" t="s">
        <v>213</v>
      </c>
      <c r="L8" s="19"/>
      <c r="M8" s="19"/>
      <c r="N8" s="188">
        <f>W!A193</f>
        <v>2</v>
      </c>
      <c r="O8" s="188">
        <f>W!A194</f>
        <v>0</v>
      </c>
      <c r="P8" s="24"/>
      <c r="R8" s="129"/>
      <c r="S8" s="19" t="s">
        <v>214</v>
      </c>
      <c r="T8" s="19"/>
      <c r="U8" s="53">
        <f>W!A114</f>
        <v>0</v>
      </c>
      <c r="V8" s="187"/>
      <c r="W8" s="44">
        <f>W!A115</f>
        <v>0</v>
      </c>
      <c r="X8" s="28"/>
      <c r="Y8" s="53">
        <f>W!A116</f>
        <v>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5">
        <f>G7-G8-G10</f>
        <v>300</v>
      </c>
      <c r="H9" s="24"/>
      <c r="I9" s="19"/>
      <c r="J9" s="129"/>
      <c r="K9" s="19" t="s">
        <v>216</v>
      </c>
      <c r="L9" s="19"/>
      <c r="M9" s="19"/>
      <c r="N9" s="188">
        <f>W!A82</f>
        <v>9</v>
      </c>
      <c r="O9" s="188"/>
      <c r="P9" s="24"/>
      <c r="R9" s="129"/>
      <c r="S9" s="19" t="s">
        <v>217</v>
      </c>
      <c r="T9" s="19"/>
      <c r="U9" s="53">
        <f>W!A117</f>
        <v>0</v>
      </c>
      <c r="V9" s="189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5">
        <f>W!A284</f>
        <v>500</v>
      </c>
      <c r="H10" s="24"/>
      <c r="I10" s="19"/>
      <c r="J10" s="129"/>
      <c r="K10" s="28" t="s">
        <v>219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5">
        <f>0.25*G10</f>
        <v>125</v>
      </c>
      <c r="H11" s="24"/>
      <c r="I11" s="19"/>
      <c r="J11" s="129"/>
      <c r="K11" s="28" t="s">
        <v>221</v>
      </c>
      <c r="L11" s="19"/>
      <c r="M11" s="19"/>
      <c r="N11" s="188">
        <f>N7+N8+N9-N10-N12</f>
        <v>0</v>
      </c>
      <c r="O11" s="188">
        <f>O7+O8+O9-O10-O12</f>
        <v>0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5">
        <f>W!A285</f>
        <v>50</v>
      </c>
      <c r="H12" s="24"/>
      <c r="I12" s="19"/>
      <c r="J12" s="129"/>
      <c r="K12" s="19" t="s">
        <v>224</v>
      </c>
      <c r="L12" s="19"/>
      <c r="M12" s="19"/>
      <c r="N12" s="190">
        <f>W!A197</f>
        <v>11</v>
      </c>
      <c r="O12" s="190">
        <f>W!A198</f>
        <v>0</v>
      </c>
      <c r="P12" s="24"/>
      <c r="R12" s="129"/>
      <c r="S12" s="28" t="s">
        <v>225</v>
      </c>
      <c r="T12" s="19"/>
      <c r="U12" s="53">
        <f>W!A121</f>
        <v>0</v>
      </c>
      <c r="V12" s="187"/>
      <c r="W12" s="53">
        <f>W!A124</f>
        <v>0</v>
      </c>
      <c r="X12" s="28"/>
      <c r="Y12" s="53">
        <f>W!A127</f>
        <v>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5">
        <f>W!A286</f>
        <v>110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0</v>
      </c>
      <c r="V13" s="187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1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0</v>
      </c>
      <c r="V14" s="187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2">
        <f>G10-SUM(G11:G14)</f>
        <v>215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5">
        <f>W!A305</f>
        <v>0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5">
        <f>W!A306</f>
        <v>0</v>
      </c>
      <c r="P17" s="189">
        <f>W!B307</f>
        <v>0</v>
      </c>
      <c r="R17" s="129"/>
      <c r="S17" s="19" t="s">
        <v>236</v>
      </c>
      <c r="T17" s="19"/>
      <c r="U17" s="53">
        <f>W!A131</f>
        <v>0</v>
      </c>
      <c r="V17" s="187"/>
      <c r="W17" s="53">
        <f>W!A134</f>
        <v>0</v>
      </c>
      <c r="X17" s="28"/>
      <c r="Y17" s="53">
        <f>W!A137</f>
        <v>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5">
        <f>W!A307</f>
        <v>0</v>
      </c>
      <c r="P18" s="24"/>
      <c r="R18" s="129"/>
      <c r="S18" s="101" t="s">
        <v>239</v>
      </c>
      <c r="T18" s="19"/>
      <c r="U18" s="53">
        <f>W!A132</f>
        <v>0</v>
      </c>
      <c r="V18" s="187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7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0</v>
      </c>
      <c r="V22" s="187"/>
      <c r="W22" s="53">
        <f>W!A144</f>
        <v>0</v>
      </c>
      <c r="X22" s="28"/>
      <c r="Y22" s="53">
        <f>W!A147</f>
        <v>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239</v>
      </c>
      <c r="T23" s="19"/>
      <c r="U23" s="53">
        <f>W!A142</f>
        <v>0</v>
      </c>
      <c r="V23" s="187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0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7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0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249</v>
      </c>
      <c r="L26" s="19"/>
      <c r="M26" s="188">
        <f>W!A321</f>
        <v>0</v>
      </c>
      <c r="N26" s="188">
        <f>W!A322</f>
        <v>0</v>
      </c>
      <c r="O26" s="44">
        <f>IF(W!A327&gt;0,1,0)</f>
        <v>0</v>
      </c>
      <c r="P26" s="194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5" t="str">
        <f>W!A304</f>
        <v>100.0</v>
      </c>
      <c r="H27" s="24"/>
      <c r="I27" s="19"/>
      <c r="J27" s="129"/>
      <c r="K27" s="28" t="s">
        <v>252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236</v>
      </c>
      <c r="T27" s="19"/>
      <c r="U27" s="53">
        <f>W!A151</f>
        <v>0</v>
      </c>
      <c r="V27" s="187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8">
        <f>MAX(M26-M27-M30,0)</f>
        <v>0</v>
      </c>
      <c r="N28" s="188">
        <f>MAX(N26-N27-N30,0)</f>
        <v>0</v>
      </c>
      <c r="O28" s="188">
        <f>MAX(O26-O27-O30,0)</f>
        <v>0</v>
      </c>
      <c r="P28" s="194"/>
      <c r="R28" s="129"/>
      <c r="S28" s="101" t="s">
        <v>239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8">
        <f>MAX(M30-M26+M27,0)</f>
        <v>2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256</v>
      </c>
      <c r="L30" s="19"/>
      <c r="M30" s="190">
        <f>W!A325</f>
        <v>2</v>
      </c>
      <c r="N30" s="190">
        <f>W!A326</f>
        <v>0</v>
      </c>
      <c r="O30" s="41">
        <f>IF(W!A328&gt;0,1,0)</f>
        <v>0</v>
      </c>
      <c r="P30" s="194"/>
      <c r="R30" s="129"/>
      <c r="S30" s="96" t="s">
        <v>257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7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7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0</v>
      </c>
      <c r="N36" s="53">
        <f>W!A297</f>
        <v>0</v>
      </c>
      <c r="O36" s="188">
        <f>W!A299</f>
        <v>0</v>
      </c>
      <c r="P36" s="24"/>
      <c r="R36" s="129"/>
      <c r="S36" s="96" t="s">
        <v>264</v>
      </c>
      <c r="T36" s="104"/>
      <c r="U36" s="44">
        <f>W!A171</f>
        <v>0</v>
      </c>
      <c r="V36" s="189">
        <f>W!B171</f>
        <v>0</v>
      </c>
      <c r="W36" s="44">
        <f>W!A172</f>
        <v>0</v>
      </c>
      <c r="X36" s="189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266</v>
      </c>
      <c r="L37" s="19"/>
      <c r="M37" s="190">
        <f>W!A296</f>
        <v>0</v>
      </c>
      <c r="N37" s="190">
        <f>W!A298</f>
        <v>0</v>
      </c>
      <c r="O37" s="190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7" t="str">
        <f>W!A177</f>
        <v>None</v>
      </c>
      <c r="V39" s="187"/>
      <c r="W39" s="197" t="str">
        <f>W!A178</f>
        <v>None</v>
      </c>
      <c r="X39" s="28"/>
      <c r="Y39" s="197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199">
        <f>W!A319</f>
        <v>0</v>
      </c>
      <c r="H43" s="24"/>
      <c r="I43" s="19"/>
      <c r="J43" s="129"/>
      <c r="K43" s="18" t="s">
        <v>276</v>
      </c>
      <c r="N43" s="200">
        <f>0.00019*50*G10</f>
        <v>4.75</v>
      </c>
      <c r="P43" s="24"/>
      <c r="R43" s="129"/>
      <c r="S43" s="85" t="s">
        <v>277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199">
        <f>100-W!A320/10</f>
        <v>100</v>
      </c>
      <c r="H44" s="24"/>
      <c r="I44" s="19"/>
      <c r="J44" s="129"/>
      <c r="K44" s="18" t="s">
        <v>279</v>
      </c>
      <c r="N44" s="201">
        <f>0.00052*(6*G25+O18)</f>
        <v>0</v>
      </c>
      <c r="P44" s="24"/>
      <c r="R44" s="129"/>
      <c r="S44" s="85" t="s">
        <v>280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0</v>
      </c>
      <c r="H45" s="24"/>
      <c r="I45" s="19"/>
      <c r="J45" s="129"/>
      <c r="K45" s="18" t="s">
        <v>282</v>
      </c>
      <c r="N45" s="200">
        <f>N43+N44</f>
        <v>4.75</v>
      </c>
      <c r="P45" s="24"/>
      <c r="R45" s="129"/>
      <c r="S45" s="85" t="s">
        <v>283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8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4" t="s">
        <v>47</v>
      </c>
      <c r="G1" s="18"/>
      <c r="I1" s="15">
        <f>W!A2</f>
        <v>1</v>
      </c>
      <c r="J1" s="18"/>
      <c r="K1" s="18"/>
      <c r="L1" s="18"/>
      <c r="M1" s="145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2014</v>
      </c>
      <c r="W1" s="140" t="s">
        <v>97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0"/>
      <c r="N6" s="112"/>
      <c r="O6" s="112" t="s">
        <v>101</v>
      </c>
      <c r="P6" s="110"/>
      <c r="Q6" s="112"/>
      <c r="R6" s="113" t="s">
        <v>9</v>
      </c>
      <c r="S6" s="170"/>
      <c r="T6" s="112"/>
      <c r="U6" s="112" t="s">
        <v>102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103</v>
      </c>
      <c r="D8" s="112"/>
      <c r="E8" s="112"/>
      <c r="F8" s="172">
        <f>W!A201</f>
        <v>15000</v>
      </c>
      <c r="G8" s="170"/>
      <c r="H8" s="112"/>
      <c r="I8" s="112" t="s">
        <v>104</v>
      </c>
      <c r="J8" s="112"/>
      <c r="K8" s="112"/>
      <c r="L8" s="172">
        <f>W!A241</f>
        <v>0</v>
      </c>
      <c r="M8" s="170"/>
      <c r="N8" s="112"/>
      <c r="O8" s="110" t="s">
        <v>105</v>
      </c>
      <c r="P8" s="110"/>
      <c r="Q8" s="112"/>
      <c r="R8" s="112"/>
      <c r="S8" s="170"/>
      <c r="T8" s="112"/>
      <c r="U8" s="114" t="s">
        <v>106</v>
      </c>
      <c r="Y8" s="170"/>
    </row>
    <row r="9" spans="2:26">
      <c r="B9" s="169"/>
      <c r="C9" s="115" t="s">
        <v>107</v>
      </c>
      <c r="D9" s="112"/>
      <c r="E9" s="112"/>
      <c r="F9" s="172">
        <f>W!A202</f>
        <v>0</v>
      </c>
      <c r="G9" s="170"/>
      <c r="H9" s="112"/>
      <c r="I9" s="112"/>
      <c r="J9" s="112"/>
      <c r="K9" s="112"/>
      <c r="L9" s="172"/>
      <c r="M9" s="170"/>
      <c r="N9" s="112"/>
      <c r="O9" s="91" t="s">
        <v>108</v>
      </c>
      <c r="Q9" s="173"/>
      <c r="R9" s="173">
        <f>W!A261</f>
        <v>50000</v>
      </c>
      <c r="S9" s="170"/>
      <c r="T9" s="112"/>
      <c r="U9" s="112" t="s">
        <v>109</v>
      </c>
      <c r="V9" s="112"/>
      <c r="W9" s="112"/>
      <c r="X9" s="172">
        <f>W!A221</f>
        <v>0</v>
      </c>
      <c r="Y9" s="170"/>
    </row>
    <row r="10" spans="2:26">
      <c r="B10" s="169"/>
      <c r="C10" s="112" t="s">
        <v>110</v>
      </c>
      <c r="D10" s="112"/>
      <c r="E10" s="112"/>
      <c r="F10" s="172">
        <f>W!A203</f>
        <v>0</v>
      </c>
      <c r="G10" s="170"/>
      <c r="H10" s="112"/>
      <c r="I10" s="112" t="s">
        <v>111</v>
      </c>
      <c r="J10" s="112"/>
      <c r="K10" s="112"/>
      <c r="L10" s="172">
        <f>W!A242</f>
        <v>0</v>
      </c>
      <c r="M10" s="170"/>
      <c r="N10" s="112"/>
      <c r="O10" s="112" t="s">
        <v>112</v>
      </c>
      <c r="P10" s="112"/>
      <c r="Q10" s="173"/>
      <c r="R10" s="173">
        <f>W!A262</f>
        <v>250000</v>
      </c>
      <c r="S10" s="170"/>
      <c r="T10" s="112"/>
      <c r="U10" s="112" t="s">
        <v>113</v>
      </c>
      <c r="V10" s="112"/>
      <c r="W10" s="112"/>
      <c r="X10" s="172">
        <f>W!A222</f>
        <v>0</v>
      </c>
      <c r="Y10" s="170"/>
    </row>
    <row r="11" spans="2:26">
      <c r="B11" s="169"/>
      <c r="C11" s="112" t="s">
        <v>114</v>
      </c>
      <c r="D11" s="112"/>
      <c r="E11" s="112"/>
      <c r="F11" s="172">
        <f>W!A204</f>
        <v>15000</v>
      </c>
      <c r="G11" s="170"/>
      <c r="H11" s="112"/>
      <c r="I11" s="174" t="s">
        <v>115</v>
      </c>
      <c r="L11" s="172">
        <f>W!A243</f>
        <v>0</v>
      </c>
      <c r="M11" s="170"/>
      <c r="N11" s="112"/>
      <c r="O11" s="112" t="s">
        <v>116</v>
      </c>
      <c r="P11" s="112"/>
      <c r="Q11" s="112"/>
      <c r="R11" s="175">
        <f>W!A263</f>
        <v>585000</v>
      </c>
      <c r="S11" s="170"/>
      <c r="T11" s="112"/>
      <c r="U11" s="112" t="s">
        <v>117</v>
      </c>
      <c r="V11" s="112"/>
      <c r="W11" s="112"/>
      <c r="X11" s="172">
        <f>W!A223</f>
        <v>259003</v>
      </c>
      <c r="Y11" s="170"/>
    </row>
    <row r="12" spans="2:26">
      <c r="B12" s="169"/>
      <c r="C12" s="112" t="s">
        <v>118</v>
      </c>
      <c r="D12" s="112"/>
      <c r="E12" s="112"/>
      <c r="F12" s="172">
        <f>W!A205</f>
        <v>0</v>
      </c>
      <c r="G12" s="170"/>
      <c r="H12" s="112"/>
      <c r="I12" s="112" t="s">
        <v>119</v>
      </c>
      <c r="J12" s="112"/>
      <c r="K12" s="112"/>
      <c r="L12" s="172">
        <f>W!A244</f>
        <v>104625</v>
      </c>
      <c r="M12" s="170"/>
      <c r="N12" s="112"/>
      <c r="O12" s="112" t="s">
        <v>120</v>
      </c>
      <c r="P12" s="112"/>
      <c r="Q12" s="112"/>
      <c r="R12" s="172">
        <f>SUM(R9:R11)</f>
        <v>885000</v>
      </c>
      <c r="S12" s="170"/>
      <c r="T12" s="112"/>
      <c r="U12" s="112" t="s">
        <v>121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122</v>
      </c>
      <c r="D13" s="112"/>
      <c r="E13" s="112"/>
      <c r="F13" s="172">
        <f>W!A206</f>
        <v>0</v>
      </c>
      <c r="G13" s="170"/>
      <c r="H13" s="112"/>
      <c r="I13" s="112" t="s">
        <v>123</v>
      </c>
      <c r="J13" s="112"/>
      <c r="K13" s="112"/>
      <c r="L13" s="172">
        <f>W!A245</f>
        <v>0</v>
      </c>
      <c r="M13" s="170"/>
      <c r="N13" s="112"/>
      <c r="S13" s="170"/>
      <c r="T13" s="112"/>
      <c r="U13" s="174" t="s">
        <v>124</v>
      </c>
      <c r="X13" s="173">
        <f>X9+X10-X11-X12</f>
        <v>-259003</v>
      </c>
      <c r="Y13" s="170"/>
    </row>
    <row r="14" spans="2:26">
      <c r="B14" s="169"/>
      <c r="C14" s="112" t="s">
        <v>125</v>
      </c>
      <c r="D14" s="112"/>
      <c r="E14" s="112"/>
      <c r="F14" s="172">
        <f>W!A207</f>
        <v>60000</v>
      </c>
      <c r="G14" s="170"/>
      <c r="H14" s="112"/>
      <c r="I14" s="112" t="s">
        <v>126</v>
      </c>
      <c r="J14" s="112"/>
      <c r="K14" s="112"/>
      <c r="L14" s="172">
        <f>W!A246</f>
        <v>0</v>
      </c>
      <c r="M14" s="170"/>
      <c r="N14" s="112"/>
      <c r="O14" s="114" t="s">
        <v>127</v>
      </c>
      <c r="S14" s="170"/>
      <c r="T14" s="112"/>
      <c r="Y14" s="170"/>
    </row>
    <row r="15" spans="2:26">
      <c r="B15" s="169"/>
      <c r="C15" s="177" t="s">
        <v>128</v>
      </c>
      <c r="D15" s="112"/>
      <c r="E15" s="112"/>
      <c r="F15" s="172">
        <f>W!A208</f>
        <v>0</v>
      </c>
      <c r="G15" s="170"/>
      <c r="H15" s="112"/>
      <c r="I15" s="112" t="s">
        <v>129</v>
      </c>
      <c r="J15" s="112"/>
      <c r="K15" s="112"/>
      <c r="L15" s="172">
        <f>W!A247</f>
        <v>0</v>
      </c>
      <c r="M15" s="170"/>
      <c r="N15" s="112"/>
      <c r="O15" s="112" t="s">
        <v>130</v>
      </c>
      <c r="P15" s="112"/>
      <c r="Q15" s="112"/>
      <c r="R15" s="172">
        <f>W!A265</f>
        <v>0</v>
      </c>
      <c r="S15" s="170"/>
      <c r="T15" s="112"/>
      <c r="U15" s="114" t="s">
        <v>131</v>
      </c>
      <c r="Y15" s="170"/>
    </row>
    <row r="16" spans="2:26">
      <c r="B16" s="169"/>
      <c r="C16" s="112" t="s">
        <v>132</v>
      </c>
      <c r="D16" s="112"/>
      <c r="E16" s="112"/>
      <c r="F16" s="172">
        <f>W!A209</f>
        <v>81500</v>
      </c>
      <c r="G16" s="170"/>
      <c r="H16" s="112"/>
      <c r="I16" s="112" t="s">
        <v>133</v>
      </c>
      <c r="J16" s="112"/>
      <c r="K16" s="112"/>
      <c r="L16" s="172">
        <f>W!A248</f>
        <v>0</v>
      </c>
      <c r="M16" s="170"/>
      <c r="N16" s="112"/>
      <c r="O16" s="174" t="s">
        <v>134</v>
      </c>
      <c r="R16" s="172">
        <f>W!A266</f>
        <v>0</v>
      </c>
      <c r="S16" s="170"/>
      <c r="T16" s="112"/>
      <c r="U16" s="112" t="s">
        <v>135</v>
      </c>
      <c r="V16" s="112"/>
      <c r="W16" s="112"/>
      <c r="X16" s="172">
        <f>W!A225</f>
        <v>15000</v>
      </c>
      <c r="Y16" s="170"/>
    </row>
    <row r="17" spans="2:25">
      <c r="B17" s="169"/>
      <c r="C17" s="112" t="s">
        <v>136</v>
      </c>
      <c r="D17" s="112"/>
      <c r="E17" s="112"/>
      <c r="F17" s="172">
        <f>W!A210</f>
        <v>0</v>
      </c>
      <c r="G17" s="170"/>
      <c r="H17" s="112"/>
      <c r="I17" s="112" t="s">
        <v>137</v>
      </c>
      <c r="L17" s="172">
        <f>W!A249</f>
        <v>0</v>
      </c>
      <c r="M17" s="170"/>
      <c r="N17" s="112"/>
      <c r="O17" s="112" t="s">
        <v>138</v>
      </c>
      <c r="P17" s="112"/>
      <c r="Q17" s="112"/>
      <c r="R17" s="172">
        <f>W!A267</f>
        <v>94909</v>
      </c>
      <c r="S17" s="170"/>
      <c r="T17" s="112"/>
      <c r="U17" s="112" t="s">
        <v>139</v>
      </c>
      <c r="X17" s="172">
        <f>W!A226</f>
        <v>0</v>
      </c>
      <c r="Y17" s="170"/>
    </row>
    <row r="18" spans="2:25">
      <c r="B18" s="169"/>
      <c r="C18" s="112" t="s">
        <v>140</v>
      </c>
      <c r="D18" s="112"/>
      <c r="E18" s="112"/>
      <c r="F18" s="172">
        <f>W!A211</f>
        <v>0</v>
      </c>
      <c r="G18" s="170"/>
      <c r="H18" s="112"/>
      <c r="I18" s="118" t="s">
        <v>141</v>
      </c>
      <c r="J18" s="112"/>
      <c r="K18" s="112"/>
      <c r="L18" s="176">
        <f>W!A250</f>
        <v>94909</v>
      </c>
      <c r="M18" s="170"/>
      <c r="N18" s="112"/>
      <c r="O18" s="112" t="s">
        <v>142</v>
      </c>
      <c r="P18" s="112"/>
      <c r="Q18" s="112"/>
      <c r="R18" s="172">
        <f>W!A268</f>
        <v>0</v>
      </c>
      <c r="S18" s="170"/>
      <c r="T18" s="112"/>
      <c r="U18" s="112" t="s">
        <v>143</v>
      </c>
      <c r="V18" s="112"/>
      <c r="W18" s="112"/>
      <c r="X18" s="176">
        <f>W!A227</f>
        <v>850000</v>
      </c>
      <c r="Y18" s="170"/>
    </row>
    <row r="19" spans="2:25">
      <c r="B19" s="169"/>
      <c r="C19" s="112" t="s">
        <v>144</v>
      </c>
      <c r="D19" s="112"/>
      <c r="E19" s="112"/>
      <c r="F19" s="172">
        <f>W!A212</f>
        <v>7500</v>
      </c>
      <c r="G19" s="170"/>
      <c r="H19" s="112"/>
      <c r="I19" s="112" t="s">
        <v>145</v>
      </c>
      <c r="J19" s="112"/>
      <c r="K19" s="112"/>
      <c r="L19" s="178">
        <f>W!A251</f>
        <v>9716</v>
      </c>
      <c r="M19" s="170"/>
      <c r="N19" s="112"/>
      <c r="O19" s="112" t="s">
        <v>146</v>
      </c>
      <c r="P19" s="112"/>
      <c r="Q19" s="112"/>
      <c r="R19" s="176">
        <f>W!A269</f>
        <v>2400000</v>
      </c>
      <c r="S19" s="170"/>
      <c r="T19" s="112"/>
      <c r="U19" s="174" t="s">
        <v>147</v>
      </c>
      <c r="X19" s="173">
        <f>X16+X17-X18</f>
        <v>-835000</v>
      </c>
      <c r="Y19" s="170"/>
    </row>
    <row r="20" spans="2:25">
      <c r="B20" s="169"/>
      <c r="C20" s="112" t="s">
        <v>148</v>
      </c>
      <c r="D20" s="112"/>
      <c r="E20" s="112"/>
      <c r="F20" s="172">
        <f>W!A213</f>
        <v>0</v>
      </c>
      <c r="G20" s="170"/>
      <c r="H20" s="112"/>
      <c r="I20" s="112" t="s">
        <v>149</v>
      </c>
      <c r="J20" s="112"/>
      <c r="K20" s="112"/>
      <c r="L20" s="172">
        <f>W!A252</f>
        <v>-9716</v>
      </c>
      <c r="M20" s="170"/>
      <c r="N20" s="112"/>
      <c r="O20" s="174" t="s">
        <v>150</v>
      </c>
      <c r="R20" s="179">
        <f>SUM(R15:R19)</f>
        <v>2494909</v>
      </c>
      <c r="S20" s="170"/>
      <c r="T20" s="112"/>
      <c r="Y20" s="170"/>
    </row>
    <row r="21" spans="2:25">
      <c r="B21" s="169"/>
      <c r="C21" s="112" t="s">
        <v>151</v>
      </c>
      <c r="D21" s="112"/>
      <c r="E21" s="112"/>
      <c r="F21" s="172">
        <f>W!A214</f>
        <v>0</v>
      </c>
      <c r="G21" s="170"/>
      <c r="H21" s="112"/>
      <c r="I21" s="112" t="s">
        <v>152</v>
      </c>
      <c r="J21" s="112"/>
      <c r="K21" s="112"/>
      <c r="L21" s="172">
        <f>W!A217</f>
        <v>229190</v>
      </c>
      <c r="M21" s="170"/>
      <c r="N21" s="112"/>
      <c r="O21" s="112" t="s">
        <v>153</v>
      </c>
      <c r="P21" s="112"/>
      <c r="Q21" s="112"/>
      <c r="R21" s="172">
        <f>R12+R20</f>
        <v>3379909</v>
      </c>
      <c r="S21" s="170"/>
      <c r="T21" s="112"/>
      <c r="U21" s="114" t="s">
        <v>154</v>
      </c>
      <c r="Y21" s="170"/>
    </row>
    <row r="22" spans="2:25">
      <c r="B22" s="169"/>
      <c r="C22" s="112" t="s">
        <v>155</v>
      </c>
      <c r="D22" s="112"/>
      <c r="E22" s="112"/>
      <c r="F22" s="172">
        <f>W!A215</f>
        <v>50000</v>
      </c>
      <c r="G22" s="170"/>
      <c r="H22" s="112"/>
      <c r="I22" s="112" t="s">
        <v>113</v>
      </c>
      <c r="J22" s="112"/>
      <c r="K22" s="112"/>
      <c r="L22" s="172">
        <f>W!A222</f>
        <v>0</v>
      </c>
      <c r="M22" s="170"/>
      <c r="N22" s="112"/>
      <c r="S22" s="170"/>
      <c r="T22" s="112"/>
      <c r="U22" s="91" t="s">
        <v>156</v>
      </c>
      <c r="X22" s="172">
        <f>W!A228</f>
        <v>0</v>
      </c>
      <c r="Y22" s="170"/>
    </row>
    <row r="23" spans="2:25">
      <c r="B23" s="169"/>
      <c r="C23" s="112" t="s">
        <v>157</v>
      </c>
      <c r="D23" s="112"/>
      <c r="E23" s="112"/>
      <c r="F23" s="176">
        <f>W!A216</f>
        <v>190</v>
      </c>
      <c r="G23" s="170"/>
      <c r="H23" s="112"/>
      <c r="I23" s="112" t="s">
        <v>158</v>
      </c>
      <c r="J23" s="112"/>
      <c r="K23" s="112"/>
      <c r="L23" s="175">
        <f>W!A254</f>
        <v>15000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159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160</v>
      </c>
      <c r="D24" s="110"/>
      <c r="E24" s="112"/>
      <c r="F24" s="176">
        <f>W!A217</f>
        <v>229190</v>
      </c>
      <c r="G24" s="170"/>
      <c r="H24" s="112"/>
      <c r="I24" s="174" t="s">
        <v>161</v>
      </c>
      <c r="L24" s="172">
        <f>L20-L21+L22-L23</f>
        <v>-253906</v>
      </c>
      <c r="M24" s="170"/>
      <c r="N24" s="112"/>
      <c r="O24" s="112" t="s">
        <v>162</v>
      </c>
      <c r="P24" s="112"/>
      <c r="Q24" s="112"/>
      <c r="R24" s="172">
        <f>W!A271</f>
        <v>0</v>
      </c>
      <c r="S24" s="170"/>
      <c r="T24" s="112"/>
      <c r="U24" s="112" t="s">
        <v>163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164</v>
      </c>
      <c r="J25" s="112"/>
      <c r="K25" s="112"/>
      <c r="L25" s="172">
        <f>W!A225</f>
        <v>15000</v>
      </c>
      <c r="M25" s="170"/>
      <c r="N25" s="112"/>
      <c r="O25" s="177" t="s">
        <v>165</v>
      </c>
      <c r="P25" s="112"/>
      <c r="Q25" s="112"/>
      <c r="R25" s="172">
        <f>W!A272</f>
        <v>74812</v>
      </c>
      <c r="S25" s="170"/>
      <c r="T25" s="112"/>
      <c r="U25" s="112" t="s">
        <v>166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339</v>
      </c>
      <c r="D26" s="112"/>
      <c r="E26" s="112"/>
      <c r="F26" s="172"/>
      <c r="G26" s="170"/>
      <c r="H26" s="112"/>
      <c r="I26" s="112" t="s">
        <v>167</v>
      </c>
      <c r="J26" s="112"/>
      <c r="K26" s="112"/>
      <c r="L26" s="176">
        <f>W!A232</f>
        <v>8734</v>
      </c>
      <c r="M26" s="170"/>
      <c r="N26" s="112"/>
      <c r="O26" s="112" t="s">
        <v>168</v>
      </c>
      <c r="P26" s="112"/>
      <c r="Q26" s="112"/>
      <c r="R26" s="176">
        <f>W!A273</f>
        <v>552737</v>
      </c>
      <c r="S26" s="170"/>
      <c r="T26" s="112"/>
      <c r="U26" s="112" t="s">
        <v>169</v>
      </c>
      <c r="V26" s="112"/>
      <c r="W26" s="112"/>
      <c r="X26" s="176">
        <f>W!A232</f>
        <v>8734</v>
      </c>
      <c r="Y26" s="170"/>
    </row>
    <row r="27" spans="2:25">
      <c r="B27" s="169"/>
      <c r="C27" s="174" t="s">
        <v>170</v>
      </c>
      <c r="D27" s="112"/>
      <c r="E27" s="112"/>
      <c r="F27" s="173">
        <f>L27</f>
        <v>-247640</v>
      </c>
      <c r="G27" s="170"/>
      <c r="H27" s="112"/>
      <c r="I27" s="174" t="s">
        <v>171</v>
      </c>
      <c r="J27" s="112"/>
      <c r="K27" s="112"/>
      <c r="L27" s="173">
        <f>L24+L25-L26</f>
        <v>-247640</v>
      </c>
      <c r="M27" s="170"/>
      <c r="N27" s="112"/>
      <c r="O27" s="118" t="s">
        <v>172</v>
      </c>
      <c r="P27" s="112"/>
      <c r="Q27" s="112"/>
      <c r="R27" s="172">
        <f>SUM(R24:R26)</f>
        <v>627549</v>
      </c>
      <c r="S27" s="170"/>
      <c r="T27" s="112"/>
      <c r="U27" s="174" t="s">
        <v>173</v>
      </c>
      <c r="X27" s="173">
        <f>X22-X23-X24+X25-X26</f>
        <v>-8734</v>
      </c>
      <c r="Y27" s="170"/>
    </row>
    <row r="28" spans="2:25">
      <c r="B28" s="169"/>
      <c r="C28" s="174" t="s">
        <v>174</v>
      </c>
      <c r="D28" s="112"/>
      <c r="E28" s="112"/>
      <c r="F28" s="176">
        <f>W!A240</f>
        <v>0</v>
      </c>
      <c r="G28" s="170"/>
      <c r="H28" s="112"/>
      <c r="I28" s="112" t="s">
        <v>175</v>
      </c>
      <c r="J28" s="112"/>
      <c r="K28" s="112"/>
      <c r="L28" s="176">
        <f>W!A255</f>
        <v>0</v>
      </c>
      <c r="M28" s="170"/>
      <c r="N28" s="112"/>
      <c r="O28" s="112" t="s">
        <v>176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177</v>
      </c>
      <c r="F29" s="173">
        <f>W!A257</f>
        <v>-247640</v>
      </c>
      <c r="G29" s="170"/>
      <c r="H29" s="112"/>
      <c r="I29" s="112" t="s">
        <v>178</v>
      </c>
      <c r="J29" s="112"/>
      <c r="K29" s="112"/>
      <c r="L29" s="172">
        <f>W!A256</f>
        <v>-247640</v>
      </c>
      <c r="M29" s="170"/>
      <c r="N29" s="112"/>
      <c r="S29" s="170"/>
      <c r="U29" s="180" t="s">
        <v>179</v>
      </c>
      <c r="V29" s="112"/>
      <c r="W29" s="112"/>
      <c r="X29" s="173">
        <f>W!A233</f>
        <v>-1102737</v>
      </c>
      <c r="Y29" s="170"/>
    </row>
    <row r="30" spans="2:25">
      <c r="B30" s="169"/>
      <c r="C30" s="112"/>
      <c r="G30" s="170"/>
      <c r="H30" s="112"/>
      <c r="I30" s="174" t="s">
        <v>180</v>
      </c>
      <c r="L30" s="181">
        <f>IF(R33&gt;0,100*L29/R33,0)</f>
        <v>-8.254666666666667</v>
      </c>
      <c r="M30" s="170"/>
      <c r="N30" s="112"/>
      <c r="O30" s="112" t="s">
        <v>181</v>
      </c>
      <c r="P30" s="112"/>
      <c r="Q30" s="112"/>
      <c r="R30" s="172">
        <f>R21-R27-R28</f>
        <v>2752360</v>
      </c>
      <c r="S30" s="170"/>
      <c r="U30" s="180" t="s">
        <v>182</v>
      </c>
      <c r="V30" s="112"/>
      <c r="W30" s="112"/>
      <c r="X30" s="175">
        <f>W!A234</f>
        <v>2950000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183</v>
      </c>
      <c r="X31" s="112">
        <f>R19-R26</f>
        <v>1847263</v>
      </c>
      <c r="Y31" s="170"/>
    </row>
    <row r="32" spans="2:25">
      <c r="B32" s="169"/>
      <c r="G32" s="170"/>
      <c r="H32" s="112"/>
      <c r="I32" s="118" t="s">
        <v>184</v>
      </c>
      <c r="J32" s="112"/>
      <c r="K32" s="112"/>
      <c r="L32" s="176">
        <f>W!A230</f>
        <v>0</v>
      </c>
      <c r="M32" s="170"/>
      <c r="N32" s="112"/>
      <c r="O32" s="114" t="s">
        <v>185</v>
      </c>
      <c r="S32" s="170"/>
      <c r="U32" s="182" t="s">
        <v>186</v>
      </c>
      <c r="X32" s="173">
        <f>W!A270</f>
        <v>2400000</v>
      </c>
      <c r="Y32" s="183" t="s">
        <v>10</v>
      </c>
    </row>
    <row r="33" spans="1:25">
      <c r="B33" s="169"/>
      <c r="C33" s="112" t="s">
        <v>187</v>
      </c>
      <c r="D33" s="112"/>
      <c r="E33" s="112"/>
      <c r="F33" s="172">
        <f>W!A219</f>
        <v>0</v>
      </c>
      <c r="G33" s="170"/>
      <c r="H33" s="112"/>
      <c r="I33" s="112" t="s">
        <v>188</v>
      </c>
      <c r="J33" s="112"/>
      <c r="K33" s="112"/>
      <c r="L33" s="172">
        <f>L29-L32</f>
        <v>-247640</v>
      </c>
      <c r="M33" s="170"/>
      <c r="O33" s="118" t="s">
        <v>189</v>
      </c>
      <c r="P33" s="112"/>
      <c r="Q33" s="112"/>
      <c r="R33" s="172">
        <f>W!A275</f>
        <v>3000000</v>
      </c>
      <c r="S33" s="170"/>
      <c r="Y33" s="170"/>
    </row>
    <row r="34" spans="1:25">
      <c r="B34" s="169"/>
      <c r="C34" s="180" t="s">
        <v>190</v>
      </c>
      <c r="D34" s="112"/>
      <c r="E34" s="112"/>
      <c r="F34" s="172">
        <f>W!A220</f>
        <v>50000</v>
      </c>
      <c r="G34" s="170"/>
      <c r="H34" s="112"/>
      <c r="I34" s="91" t="s">
        <v>191</v>
      </c>
      <c r="J34" s="112"/>
      <c r="K34" s="112"/>
      <c r="L34" s="176">
        <f>W!A260</f>
        <v>0</v>
      </c>
      <c r="M34" s="170"/>
      <c r="O34" s="91" t="s">
        <v>192</v>
      </c>
      <c r="R34" s="172">
        <f>W!A276</f>
        <v>0</v>
      </c>
      <c r="S34" s="170"/>
      <c r="U34" s="112" t="s">
        <v>193</v>
      </c>
      <c r="V34" s="112"/>
      <c r="W34" s="112"/>
      <c r="X34" s="173">
        <f>W!A238</f>
        <v>123000</v>
      </c>
      <c r="Y34" s="170"/>
    </row>
    <row r="35" spans="1:25">
      <c r="B35" s="169"/>
      <c r="C35" s="112"/>
      <c r="G35" s="170"/>
      <c r="I35" s="91" t="s">
        <v>194</v>
      </c>
      <c r="L35" s="173">
        <f>L33+L34</f>
        <v>-247640</v>
      </c>
      <c r="M35" s="170"/>
      <c r="O35" s="112" t="s">
        <v>195</v>
      </c>
      <c r="P35" s="112"/>
      <c r="Q35" s="112"/>
      <c r="R35" s="176">
        <f>R36-R33-R34</f>
        <v>-247640</v>
      </c>
      <c r="S35" s="170"/>
      <c r="U35" s="112" t="s">
        <v>196</v>
      </c>
      <c r="V35" s="112"/>
      <c r="W35" s="112"/>
      <c r="X35" s="173">
        <f>W!A239</f>
        <v>1198000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2752360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197</v>
      </c>
    </row>
    <row r="39" spans="1:25">
      <c r="A39" s="112"/>
      <c r="B39" s="112"/>
      <c r="I39" s="174"/>
      <c r="L39" s="173"/>
      <c r="M39" s="138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zoomScaleNormal="10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5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2014</v>
      </c>
      <c r="M1" s="14" t="s">
        <v>25</v>
      </c>
      <c r="N1" s="146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3739</v>
      </c>
      <c r="H5" s="35">
        <f>W!A506</f>
        <v>3950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7">
        <f>W!A507/10</f>
        <v>7</v>
      </c>
      <c r="H6" s="147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1148</v>
      </c>
      <c r="H7" s="35">
        <f>W!A510</f>
        <v>2755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8" t="s">
        <v>33</v>
      </c>
      <c r="D10" s="19"/>
      <c r="E10" s="19"/>
      <c r="F10" s="19"/>
      <c r="G10" s="147">
        <f>W!A501/10</f>
        <v>2.5</v>
      </c>
      <c r="H10" s="147">
        <f>W!A502/10</f>
        <v>1</v>
      </c>
      <c r="I10" s="28" t="s">
        <v>34</v>
      </c>
      <c r="J10" s="28"/>
      <c r="K10" s="44"/>
      <c r="L10" s="149">
        <f>W!A511/100</f>
        <v>0.73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0">
        <f>INT(L10*G20/1000) + 60</f>
        <v>96</v>
      </c>
      <c r="H16" s="150">
        <f>INT(L10*2*G20/1000) + 75</f>
        <v>147</v>
      </c>
      <c r="I16" s="150">
        <f>INT(L10*3*G20/1000) + 120</f>
        <v>228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114</v>
      </c>
      <c r="H17" s="150">
        <f>INT(L10*1.5*2*G20/1000) + 75</f>
        <v>183</v>
      </c>
      <c r="I17" s="150">
        <f>INT(L10*1.5*3*G20/1000) + 120</f>
        <v>283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4">
        <f>W!A515</f>
        <v>49716</v>
      </c>
      <c r="H20" s="134">
        <f>W!A516</f>
        <v>48935</v>
      </c>
      <c r="I20" s="134">
        <f>W!A517</f>
        <v>48153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problems in the Eurozone have lead to companies dismissing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staff. Many of these skilled staff have set up their own businesses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to improve their financial situation.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7">
        <f>W!A522/100</f>
        <v>88.06</v>
      </c>
      <c r="G35" s="137">
        <f>W!A542/100</f>
        <v>88.06</v>
      </c>
      <c r="H35" s="137">
        <f>W!A562/100</f>
        <v>88.06</v>
      </c>
      <c r="I35" s="137">
        <f>W!A582/100</f>
        <v>88.06</v>
      </c>
      <c r="J35" s="137">
        <f>W!A602/100</f>
        <v>88.06</v>
      </c>
      <c r="K35" s="137">
        <f>W!A622/100</f>
        <v>88.06</v>
      </c>
      <c r="L35" s="137">
        <f>W!A642/100</f>
        <v>88.06</v>
      </c>
      <c r="M35" s="137">
        <f>W!A662/100</f>
        <v>88.06</v>
      </c>
      <c r="N35" s="51"/>
    </row>
    <row r="36" spans="2:17">
      <c r="B36" s="129"/>
      <c r="C36" s="19" t="s">
        <v>50</v>
      </c>
      <c r="D36" s="19"/>
      <c r="E36" s="19"/>
      <c r="F36" s="137">
        <f>W!A523</f>
        <v>2641800</v>
      </c>
      <c r="G36" s="137">
        <f>W!A543</f>
        <v>2641800</v>
      </c>
      <c r="H36" s="137">
        <f>W!A563</f>
        <v>2641800</v>
      </c>
      <c r="I36" s="137">
        <f>W!A583</f>
        <v>2641800</v>
      </c>
      <c r="J36" s="137">
        <f>W!A603</f>
        <v>2641800</v>
      </c>
      <c r="K36" s="137">
        <f>W!A623</f>
        <v>2641800</v>
      </c>
      <c r="L36" s="137">
        <f>W!A643</f>
        <v>2641800</v>
      </c>
      <c r="M36" s="137">
        <f>W!A663</f>
        <v>2641800</v>
      </c>
      <c r="N36" s="51"/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7">
        <f>W!A524</f>
        <v>0</v>
      </c>
      <c r="G38" s="137">
        <f>W!A544</f>
        <v>0</v>
      </c>
      <c r="H38" s="137">
        <f>W!A564</f>
        <v>0</v>
      </c>
      <c r="I38" s="137">
        <f>W!A584</f>
        <v>0</v>
      </c>
      <c r="J38" s="137">
        <f>W!A604</f>
        <v>0</v>
      </c>
      <c r="K38" s="137">
        <f>W!A624</f>
        <v>0</v>
      </c>
      <c r="L38" s="137">
        <f>W!A644</f>
        <v>0</v>
      </c>
      <c r="M38" s="137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7">
        <f>W!A525</f>
        <v>2641800</v>
      </c>
      <c r="G39" s="137">
        <f>W!A545</f>
        <v>2641800</v>
      </c>
      <c r="H39" s="137">
        <f>W!A565</f>
        <v>2641800</v>
      </c>
      <c r="I39" s="137">
        <f>W!A585</f>
        <v>2641800</v>
      </c>
      <c r="J39" s="137">
        <f>W!A605</f>
        <v>2641800</v>
      </c>
      <c r="K39" s="137">
        <f>W!A625</f>
        <v>2641800</v>
      </c>
      <c r="L39" s="137">
        <f>W!A645</f>
        <v>2641800</v>
      </c>
      <c r="M39" s="137">
        <f>W!A665</f>
        <v>2641800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7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7"/>
      <c r="G41" s="137"/>
      <c r="H41" s="137"/>
      <c r="I41" s="137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7"/>
      <c r="G42" s="137"/>
      <c r="H42" s="137"/>
      <c r="I42" s="137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7">
        <f>W!A526</f>
        <v>0</v>
      </c>
      <c r="G43" s="137">
        <f>W!A546</f>
        <v>0</v>
      </c>
      <c r="H43" s="137">
        <f>W!A566</f>
        <v>0</v>
      </c>
      <c r="I43" s="137">
        <f>W!A586</f>
        <v>0</v>
      </c>
      <c r="J43" s="137">
        <f>W!A606</f>
        <v>0</v>
      </c>
      <c r="K43" s="137">
        <f>W!A626</f>
        <v>0</v>
      </c>
      <c r="L43" s="137">
        <f>W!A646</f>
        <v>0</v>
      </c>
      <c r="M43" s="137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7">
        <f>W!A527</f>
        <v>0</v>
      </c>
      <c r="G44" s="137">
        <f>W!A547</f>
        <v>0</v>
      </c>
      <c r="H44" s="137">
        <f>W!A567</f>
        <v>0</v>
      </c>
      <c r="I44" s="137">
        <f>W!A587</f>
        <v>0</v>
      </c>
      <c r="J44" s="137">
        <f>W!A607</f>
        <v>0</v>
      </c>
      <c r="K44" s="137">
        <f>W!A627</f>
        <v>0</v>
      </c>
      <c r="L44" s="137">
        <f>W!A647</f>
        <v>0</v>
      </c>
      <c r="M44" s="137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7">
        <f>W!A528</f>
        <v>0</v>
      </c>
      <c r="G45" s="137">
        <f>W!A548</f>
        <v>0</v>
      </c>
      <c r="H45" s="137">
        <f>W!A568</f>
        <v>0</v>
      </c>
      <c r="I45" s="137">
        <f>W!A588</f>
        <v>0</v>
      </c>
      <c r="J45" s="137">
        <f>W!A608</f>
        <v>0</v>
      </c>
      <c r="K45" s="137">
        <f>W!A628</f>
        <v>0</v>
      </c>
      <c r="L45" s="137">
        <f>W!A648</f>
        <v>0</v>
      </c>
      <c r="M45" s="137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7">
        <f>W!A529</f>
        <v>0</v>
      </c>
      <c r="G46" s="137">
        <f>W!A549</f>
        <v>0</v>
      </c>
      <c r="H46" s="137">
        <f>W!A569</f>
        <v>0</v>
      </c>
      <c r="I46" s="137">
        <f>W!A589</f>
        <v>0</v>
      </c>
      <c r="J46" s="137">
        <f>W!A609</f>
        <v>0</v>
      </c>
      <c r="K46" s="137">
        <f>W!A629</f>
        <v>0</v>
      </c>
      <c r="L46" s="137">
        <f>W!A649</f>
        <v>0</v>
      </c>
      <c r="M46" s="137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7">
        <f>W!A530</f>
        <v>0</v>
      </c>
      <c r="G47" s="137">
        <f>W!A550</f>
        <v>0</v>
      </c>
      <c r="H47" s="137">
        <f>W!A570</f>
        <v>0</v>
      </c>
      <c r="I47" s="137">
        <f>W!A590</f>
        <v>0</v>
      </c>
      <c r="J47" s="137">
        <f>W!A610</f>
        <v>0</v>
      </c>
      <c r="K47" s="137">
        <f>W!A630</f>
        <v>0</v>
      </c>
      <c r="L47" s="137">
        <f>W!A650</f>
        <v>0</v>
      </c>
      <c r="M47" s="137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7">
        <f>W!A531</f>
        <v>0</v>
      </c>
      <c r="G48" s="137">
        <f>W!A551</f>
        <v>0</v>
      </c>
      <c r="H48" s="137">
        <f>W!A571</f>
        <v>0</v>
      </c>
      <c r="I48" s="137">
        <f>W!A591</f>
        <v>0</v>
      </c>
      <c r="J48" s="137">
        <f>W!A611</f>
        <v>0</v>
      </c>
      <c r="K48" s="137">
        <f>W!A631</f>
        <v>0</v>
      </c>
      <c r="L48" s="137">
        <f>W!A651</f>
        <v>0</v>
      </c>
      <c r="M48" s="137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7">
        <f>W!A532</f>
        <v>0</v>
      </c>
      <c r="G49" s="137">
        <f>W!A552</f>
        <v>0</v>
      </c>
      <c r="H49" s="137">
        <f>W!A572</f>
        <v>0</v>
      </c>
      <c r="I49" s="137">
        <f>W!A592</f>
        <v>0</v>
      </c>
      <c r="J49" s="137">
        <f>W!A612</f>
        <v>0</v>
      </c>
      <c r="K49" s="137">
        <f>W!A632</f>
        <v>0</v>
      </c>
      <c r="L49" s="137">
        <f>W!A652</f>
        <v>0</v>
      </c>
      <c r="M49" s="137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7">
        <f>W!A533</f>
        <v>0</v>
      </c>
      <c r="G50" s="137">
        <f>W!A553</f>
        <v>0</v>
      </c>
      <c r="H50" s="137">
        <f>W!A573</f>
        <v>0</v>
      </c>
      <c r="I50" s="137">
        <f>W!A593</f>
        <v>0</v>
      </c>
      <c r="J50" s="137">
        <f>W!A613</f>
        <v>0</v>
      </c>
      <c r="K50" s="137">
        <f>W!A633</f>
        <v>0</v>
      </c>
      <c r="L50" s="137">
        <f>W!A653</f>
        <v>0</v>
      </c>
      <c r="M50" s="137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7">
        <f>W!A534</f>
        <v>0</v>
      </c>
      <c r="G51" s="137">
        <f>W!A554</f>
        <v>0</v>
      </c>
      <c r="H51" s="137">
        <f>W!A574</f>
        <v>0</v>
      </c>
      <c r="I51" s="137">
        <f>W!A594</f>
        <v>0</v>
      </c>
      <c r="J51" s="137">
        <f>W!A614</f>
        <v>0</v>
      </c>
      <c r="K51" s="137">
        <f>W!A634</f>
        <v>0</v>
      </c>
      <c r="L51" s="137">
        <f>W!A654</f>
        <v>0</v>
      </c>
      <c r="M51" s="137">
        <f>W!A674</f>
        <v>0</v>
      </c>
      <c r="N51" s="51"/>
    </row>
    <row r="52" spans="2:14">
      <c r="B52" s="129"/>
      <c r="C52" s="19"/>
      <c r="D52" s="19"/>
      <c r="E52" s="19"/>
      <c r="F52" s="137"/>
      <c r="G52" s="137"/>
      <c r="H52" s="137"/>
      <c r="I52" s="137"/>
      <c r="J52" s="137"/>
      <c r="K52" s="137"/>
      <c r="L52" s="137"/>
      <c r="M52" s="137"/>
      <c r="N52" s="51"/>
    </row>
    <row r="53" spans="2:14">
      <c r="B53" s="129"/>
      <c r="C53" s="19" t="s">
        <v>58</v>
      </c>
      <c r="D53" s="19"/>
      <c r="E53" s="19"/>
      <c r="F53" s="137">
        <f>W!A535</f>
        <v>0</v>
      </c>
      <c r="G53" s="137">
        <f>W!A555</f>
        <v>0</v>
      </c>
      <c r="H53" s="137">
        <f>W!A575</f>
        <v>0</v>
      </c>
      <c r="I53" s="137">
        <f>W!A595</f>
        <v>0</v>
      </c>
      <c r="J53" s="137">
        <f>W!A615</f>
        <v>0</v>
      </c>
      <c r="K53" s="137">
        <f>W!A635</f>
        <v>0</v>
      </c>
      <c r="L53" s="137">
        <f>W!A655</f>
        <v>0</v>
      </c>
      <c r="M53" s="137">
        <f>W!A675</f>
        <v>0</v>
      </c>
      <c r="N53" s="51"/>
    </row>
    <row r="54" spans="2:14">
      <c r="B54" s="129"/>
      <c r="C54" s="158" t="s">
        <v>59</v>
      </c>
      <c r="D54" s="19"/>
      <c r="E54" s="19"/>
      <c r="F54" s="137">
        <f>W!A536</f>
        <v>900</v>
      </c>
      <c r="G54" s="137">
        <f>W!A556</f>
        <v>900</v>
      </c>
      <c r="H54" s="137">
        <f>W!A576</f>
        <v>900</v>
      </c>
      <c r="I54" s="137">
        <f>W!A596</f>
        <v>900</v>
      </c>
      <c r="J54" s="137">
        <f>W!A616</f>
        <v>900</v>
      </c>
      <c r="K54" s="137">
        <f>W!A636</f>
        <v>900</v>
      </c>
      <c r="L54" s="137">
        <f>W!A656</f>
        <v>900</v>
      </c>
      <c r="M54" s="137">
        <f>W!A676</f>
        <v>900</v>
      </c>
      <c r="N54" s="51"/>
    </row>
    <row r="55" spans="2:14">
      <c r="B55" s="129"/>
      <c r="C55" s="19" t="s">
        <v>60</v>
      </c>
      <c r="D55" s="19"/>
      <c r="E55" s="19"/>
      <c r="F55" s="137">
        <f>W!A537</f>
        <v>0</v>
      </c>
      <c r="G55" s="137">
        <f>W!A557</f>
        <v>0</v>
      </c>
      <c r="H55" s="137">
        <f>W!A577</f>
        <v>0</v>
      </c>
      <c r="I55" s="137">
        <f>W!A597</f>
        <v>0</v>
      </c>
      <c r="J55" s="137">
        <f>W!A617</f>
        <v>0</v>
      </c>
      <c r="K55" s="137">
        <f>W!A637</f>
        <v>0</v>
      </c>
      <c r="L55" s="137">
        <f>W!A657</f>
        <v>0</v>
      </c>
      <c r="M55" s="137">
        <f>W!A677</f>
        <v>0</v>
      </c>
      <c r="N55" s="51"/>
    </row>
    <row r="56" spans="2:14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8" t="s">
        <v>17</v>
      </c>
    </row>
    <row r="60" spans="2:14">
      <c r="B60" s="19"/>
      <c r="C60" s="19"/>
      <c r="D60" s="19"/>
      <c r="E60" s="19"/>
      <c r="F60" s="157"/>
      <c r="G60" s="157"/>
      <c r="H60" s="137"/>
      <c r="I60" s="131"/>
      <c r="J60" s="157"/>
      <c r="K60" s="157"/>
      <c r="L60" s="157"/>
      <c r="M60" s="137"/>
      <c r="N60" s="19"/>
    </row>
    <row r="61" spans="2:14" ht="15.6">
      <c r="B61" s="121" t="s">
        <v>21</v>
      </c>
      <c r="C61" s="22"/>
      <c r="F61" s="122"/>
      <c r="G61" s="145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2014</v>
      </c>
      <c r="M61" s="14" t="s">
        <v>63</v>
      </c>
      <c r="N61" s="146">
        <f>W!$A5</f>
        <v>1</v>
      </c>
    </row>
    <row r="62" spans="2:14">
      <c r="C62" s="19"/>
      <c r="D62" s="19"/>
      <c r="E62" s="19"/>
      <c r="F62" s="157"/>
      <c r="G62" s="157"/>
      <c r="H62" s="137"/>
      <c r="I62" s="131"/>
      <c r="J62" s="157"/>
      <c r="K62" s="157"/>
      <c r="L62" s="157"/>
      <c r="M62" s="137"/>
      <c r="N62" s="19"/>
    </row>
    <row r="63" spans="2:14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4" ht="12">
      <c r="B64" s="129"/>
      <c r="C64" s="96" t="s">
        <v>64</v>
      </c>
      <c r="D64" s="96"/>
      <c r="E64" s="19"/>
      <c r="F64" s="137"/>
      <c r="G64" s="137"/>
      <c r="H64" s="137"/>
      <c r="I64" s="131"/>
      <c r="J64" s="137"/>
      <c r="K64" s="131"/>
      <c r="L64" s="131"/>
      <c r="M64" s="137"/>
      <c r="N64" s="24"/>
    </row>
    <row r="65" spans="2:14" ht="12">
      <c r="B65" s="129"/>
      <c r="C65" s="96"/>
      <c r="D65" s="19" t="s">
        <v>65</v>
      </c>
      <c r="E65" s="19"/>
      <c r="F65" s="135">
        <f>W!A701</f>
        <v>1</v>
      </c>
      <c r="G65" s="135">
        <f>W!A721</f>
        <v>2</v>
      </c>
      <c r="H65" s="135">
        <f>W!A741</f>
        <v>3</v>
      </c>
      <c r="I65" s="135">
        <f>W!A761</f>
        <v>4</v>
      </c>
      <c r="J65" s="135">
        <f>W!A781</f>
        <v>5</v>
      </c>
      <c r="K65" s="135">
        <f>W!A801</f>
        <v>6</v>
      </c>
      <c r="L65" s="135">
        <f>W!A821</f>
        <v>7</v>
      </c>
      <c r="M65" s="135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7"/>
      <c r="G66" s="137"/>
      <c r="H66" s="137"/>
      <c r="I66" s="137"/>
      <c r="J66" s="137"/>
      <c r="K66" s="155"/>
      <c r="L66" s="137"/>
      <c r="M66" s="137"/>
      <c r="N66" s="24"/>
    </row>
    <row r="67" spans="2:14">
      <c r="B67" s="129"/>
      <c r="C67" s="19" t="s">
        <v>67</v>
      </c>
      <c r="D67" s="19"/>
      <c r="E67" s="19"/>
      <c r="F67" s="137">
        <f>W!A702</f>
        <v>885000</v>
      </c>
      <c r="G67" s="137">
        <f>W!A722</f>
        <v>885000</v>
      </c>
      <c r="H67" s="137">
        <f>W!A742</f>
        <v>885000</v>
      </c>
      <c r="I67" s="137">
        <f>W!A762</f>
        <v>885000</v>
      </c>
      <c r="J67" s="137">
        <f>W!A782</f>
        <v>885000</v>
      </c>
      <c r="K67" s="137">
        <f>W!A802</f>
        <v>885000</v>
      </c>
      <c r="L67" s="137">
        <f>W!A822</f>
        <v>885000</v>
      </c>
      <c r="M67" s="137">
        <f>W!A842</f>
        <v>885000</v>
      </c>
      <c r="N67" s="24"/>
    </row>
    <row r="68" spans="2:14">
      <c r="B68" s="129"/>
      <c r="C68" s="19" t="s">
        <v>68</v>
      </c>
      <c r="D68" s="19"/>
      <c r="E68" s="19"/>
      <c r="F68" s="137">
        <f>W!A703</f>
        <v>94909</v>
      </c>
      <c r="G68" s="137">
        <f>W!A723</f>
        <v>94909</v>
      </c>
      <c r="H68" s="137">
        <f>W!A743</f>
        <v>94909</v>
      </c>
      <c r="I68" s="137">
        <f>W!A763</f>
        <v>94909</v>
      </c>
      <c r="J68" s="137">
        <f>W!A783</f>
        <v>94909</v>
      </c>
      <c r="K68" s="137">
        <f>W!A803</f>
        <v>94909</v>
      </c>
      <c r="L68" s="137">
        <f>W!A823</f>
        <v>94909</v>
      </c>
      <c r="M68" s="137">
        <f>W!A843</f>
        <v>94909</v>
      </c>
      <c r="N68" s="24"/>
    </row>
    <row r="69" spans="2:14">
      <c r="B69" s="129"/>
      <c r="C69" s="19" t="s">
        <v>69</v>
      </c>
      <c r="D69" s="19"/>
      <c r="E69" s="19"/>
      <c r="F69" s="137">
        <f>W!A704</f>
        <v>0</v>
      </c>
      <c r="G69" s="137">
        <f>W!A724</f>
        <v>0</v>
      </c>
      <c r="H69" s="137">
        <f>W!A744</f>
        <v>0</v>
      </c>
      <c r="I69" s="137">
        <f>W!A764</f>
        <v>0</v>
      </c>
      <c r="J69" s="137">
        <f>W!A784</f>
        <v>0</v>
      </c>
      <c r="K69" s="137">
        <f>W!A804</f>
        <v>0</v>
      </c>
      <c r="L69" s="137">
        <f>W!A824</f>
        <v>0</v>
      </c>
      <c r="M69" s="137">
        <f>W!A844</f>
        <v>0</v>
      </c>
      <c r="N69" s="24"/>
    </row>
    <row r="70" spans="2:14">
      <c r="B70" s="129"/>
      <c r="C70" s="19" t="s">
        <v>70</v>
      </c>
      <c r="D70" s="19"/>
      <c r="E70" s="19"/>
      <c r="F70" s="137">
        <f>W!A705</f>
        <v>2400000</v>
      </c>
      <c r="G70" s="137">
        <f>W!A725</f>
        <v>2400000</v>
      </c>
      <c r="H70" s="137">
        <f>W!A745</f>
        <v>2400000</v>
      </c>
      <c r="I70" s="137">
        <f>W!A765</f>
        <v>2400000</v>
      </c>
      <c r="J70" s="137">
        <f>W!A785</f>
        <v>2400000</v>
      </c>
      <c r="K70" s="137">
        <f>W!A805</f>
        <v>2400000</v>
      </c>
      <c r="L70" s="137">
        <f>W!A825</f>
        <v>2400000</v>
      </c>
      <c r="M70" s="137">
        <f>W!A845</f>
        <v>2400000</v>
      </c>
      <c r="N70" s="24"/>
    </row>
    <row r="71" spans="2:14">
      <c r="B71" s="129"/>
      <c r="C71" s="19"/>
      <c r="D71" s="19"/>
      <c r="E71" s="19"/>
      <c r="F71" s="136"/>
      <c r="G71" s="136"/>
      <c r="H71" s="136"/>
      <c r="I71" s="136"/>
      <c r="J71" s="136"/>
      <c r="K71" s="136"/>
      <c r="L71" s="136"/>
      <c r="M71" s="136"/>
      <c r="N71" s="24"/>
    </row>
    <row r="72" spans="2:14" ht="12">
      <c r="B72" s="129"/>
      <c r="C72" s="96" t="s">
        <v>71</v>
      </c>
      <c r="D72" s="19"/>
      <c r="E72" s="19"/>
      <c r="F72" s="137"/>
      <c r="G72" s="137"/>
      <c r="H72" s="137"/>
      <c r="I72" s="137"/>
      <c r="J72" s="137"/>
      <c r="K72" s="137"/>
      <c r="L72" s="137"/>
      <c r="M72" s="137"/>
      <c r="N72" s="24"/>
    </row>
    <row r="73" spans="2:14">
      <c r="B73" s="129"/>
      <c r="C73" s="19" t="s">
        <v>72</v>
      </c>
      <c r="D73" s="19"/>
      <c r="E73" s="19"/>
      <c r="F73" s="137">
        <f>W!A708</f>
        <v>0</v>
      </c>
      <c r="G73" s="137">
        <f>W!A728</f>
        <v>0</v>
      </c>
      <c r="H73" s="137">
        <f>W!A748</f>
        <v>0</v>
      </c>
      <c r="I73" s="137">
        <f>W!A768</f>
        <v>0</v>
      </c>
      <c r="J73" s="137">
        <f>W!A788</f>
        <v>0</v>
      </c>
      <c r="K73" s="137">
        <f>W!A808</f>
        <v>0</v>
      </c>
      <c r="L73" s="137">
        <f>W!A828</f>
        <v>0</v>
      </c>
      <c r="M73" s="137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7">
        <f>W!A709</f>
        <v>74812</v>
      </c>
      <c r="G74" s="137">
        <f>W!A729</f>
        <v>74812</v>
      </c>
      <c r="H74" s="137">
        <f>W!A749</f>
        <v>74812</v>
      </c>
      <c r="I74" s="137">
        <f>W!A769</f>
        <v>74812</v>
      </c>
      <c r="J74" s="137">
        <f>W!A789</f>
        <v>74812</v>
      </c>
      <c r="K74" s="137">
        <f>W!A809</f>
        <v>74812</v>
      </c>
      <c r="L74" s="137">
        <f>W!A829</f>
        <v>74812</v>
      </c>
      <c r="M74" s="137">
        <f>W!A849</f>
        <v>74812</v>
      </c>
      <c r="N74" s="24"/>
    </row>
    <row r="75" spans="2:14">
      <c r="B75" s="129"/>
      <c r="C75" s="19" t="s">
        <v>74</v>
      </c>
      <c r="D75" s="19"/>
      <c r="E75" s="19"/>
      <c r="F75" s="137">
        <f>W!A710</f>
        <v>552737</v>
      </c>
      <c r="G75" s="137">
        <f>W!A730</f>
        <v>552737</v>
      </c>
      <c r="H75" s="137">
        <f>W!A750</f>
        <v>552737</v>
      </c>
      <c r="I75" s="137">
        <f>W!A770</f>
        <v>552737</v>
      </c>
      <c r="J75" s="137">
        <f>W!A790</f>
        <v>552737</v>
      </c>
      <c r="K75" s="137">
        <f>W!A810</f>
        <v>552737</v>
      </c>
      <c r="L75" s="137">
        <f>W!A830</f>
        <v>552737</v>
      </c>
      <c r="M75" s="137">
        <f>W!A850</f>
        <v>552737</v>
      </c>
      <c r="N75" s="51"/>
    </row>
    <row r="76" spans="2:14" ht="12">
      <c r="B76" s="129"/>
      <c r="C76" s="96"/>
      <c r="D76" s="19"/>
      <c r="E76" s="19"/>
      <c r="F76" s="137"/>
      <c r="G76" s="137"/>
      <c r="H76" s="137"/>
      <c r="I76" s="137"/>
      <c r="J76" s="137"/>
      <c r="K76" s="137"/>
      <c r="L76" s="137"/>
      <c r="M76" s="137"/>
      <c r="N76" s="24"/>
    </row>
    <row r="77" spans="2:14">
      <c r="B77" s="129"/>
      <c r="C77" s="19" t="s">
        <v>75</v>
      </c>
      <c r="D77" s="19"/>
      <c r="E77" s="19"/>
      <c r="F77" s="137">
        <f>W!A712</f>
        <v>0</v>
      </c>
      <c r="G77" s="137">
        <f>W!A732</f>
        <v>0</v>
      </c>
      <c r="H77" s="137">
        <f>W!A752</f>
        <v>0</v>
      </c>
      <c r="I77" s="137">
        <f>W!A772</f>
        <v>0</v>
      </c>
      <c r="J77" s="137">
        <f>W!A792</f>
        <v>0</v>
      </c>
      <c r="K77" s="137">
        <f>W!A812</f>
        <v>0</v>
      </c>
      <c r="L77" s="137">
        <f>W!A832</f>
        <v>0</v>
      </c>
      <c r="M77" s="137">
        <f>W!A852</f>
        <v>0</v>
      </c>
      <c r="N77" s="24"/>
    </row>
    <row r="78" spans="2:14">
      <c r="B78" s="129"/>
      <c r="C78" s="19"/>
      <c r="D78" s="19"/>
      <c r="E78" s="19"/>
      <c r="F78" s="137"/>
      <c r="G78" s="137"/>
      <c r="H78" s="137"/>
      <c r="I78" s="137"/>
      <c r="J78" s="137"/>
      <c r="K78" s="137"/>
      <c r="L78" s="137"/>
      <c r="M78" s="137"/>
      <c r="N78" s="24"/>
    </row>
    <row r="79" spans="2:14" ht="12">
      <c r="B79" s="129"/>
      <c r="C79" s="96" t="s">
        <v>76</v>
      </c>
      <c r="D79" s="19"/>
      <c r="E79" s="80"/>
      <c r="F79" s="136"/>
      <c r="G79" s="136"/>
      <c r="H79" s="136"/>
      <c r="I79" s="136"/>
      <c r="J79" s="136"/>
      <c r="K79" s="136"/>
      <c r="L79" s="136"/>
      <c r="M79" s="136"/>
      <c r="N79" s="24"/>
    </row>
    <row r="80" spans="2:14">
      <c r="B80" s="129"/>
      <c r="C80" s="19" t="s">
        <v>77</v>
      </c>
      <c r="D80" s="19"/>
      <c r="E80" s="19"/>
      <c r="F80" s="137">
        <f>W!A714</f>
        <v>3000000</v>
      </c>
      <c r="G80" s="137">
        <f>W!A734</f>
        <v>3000000</v>
      </c>
      <c r="H80" s="137">
        <f>W!A754</f>
        <v>3000000</v>
      </c>
      <c r="I80" s="137">
        <f>W!A774</f>
        <v>3000000</v>
      </c>
      <c r="J80" s="137">
        <f>W!A794</f>
        <v>3000000</v>
      </c>
      <c r="K80" s="137">
        <f>W!A814</f>
        <v>3000000</v>
      </c>
      <c r="L80" s="137">
        <f>W!A834</f>
        <v>3000000</v>
      </c>
      <c r="M80" s="137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7">
        <f>W!A715</f>
        <v>0</v>
      </c>
      <c r="G81" s="137">
        <f>W!A735</f>
        <v>0</v>
      </c>
      <c r="H81" s="137">
        <f>W!A755</f>
        <v>0</v>
      </c>
      <c r="I81" s="137">
        <f>W!A775</f>
        <v>0</v>
      </c>
      <c r="J81" s="137">
        <f>W!A795</f>
        <v>0</v>
      </c>
      <c r="K81" s="137">
        <f>W!A815</f>
        <v>0</v>
      </c>
      <c r="L81" s="137">
        <f>W!A835</f>
        <v>0</v>
      </c>
      <c r="M81" s="137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7">
        <f>W!A716</f>
        <v>-247640</v>
      </c>
      <c r="G82" s="137">
        <f>W!A736</f>
        <v>-247640</v>
      </c>
      <c r="H82" s="137">
        <f>W!A756</f>
        <v>-247640</v>
      </c>
      <c r="I82" s="137">
        <f>W!A776</f>
        <v>-247640</v>
      </c>
      <c r="J82" s="137">
        <f>W!A796</f>
        <v>-247640</v>
      </c>
      <c r="K82" s="137">
        <f>W!A816</f>
        <v>-247640</v>
      </c>
      <c r="L82" s="137">
        <f>W!A836</f>
        <v>-247640</v>
      </c>
      <c r="M82" s="137">
        <f>W!A856</f>
        <v>-247640</v>
      </c>
      <c r="N82" s="24"/>
    </row>
    <row r="83" spans="2:14" ht="12">
      <c r="B83" s="129"/>
      <c r="C83" s="164" t="s">
        <v>80</v>
      </c>
      <c r="D83" s="19"/>
      <c r="E83" s="19"/>
      <c r="F83" s="137">
        <f t="shared" ref="F83:M83" si="0">SUM(F80:F82)</f>
        <v>2752360</v>
      </c>
      <c r="G83" s="137">
        <f t="shared" si="0"/>
        <v>2752360</v>
      </c>
      <c r="H83" s="137">
        <f t="shared" si="0"/>
        <v>2752360</v>
      </c>
      <c r="I83" s="137">
        <f t="shared" si="0"/>
        <v>2752360</v>
      </c>
      <c r="J83" s="137">
        <f t="shared" si="0"/>
        <v>2752360</v>
      </c>
      <c r="K83" s="137">
        <f t="shared" si="0"/>
        <v>2752360</v>
      </c>
      <c r="L83" s="137">
        <f t="shared" si="0"/>
        <v>2752360</v>
      </c>
      <c r="M83" s="137">
        <f t="shared" si="0"/>
        <v>2752360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7">
        <f>W!A422</f>
        <v>15000</v>
      </c>
      <c r="G104" s="137">
        <f>W!A429</f>
        <v>15000</v>
      </c>
      <c r="H104" s="137">
        <f>W!A436</f>
        <v>15000</v>
      </c>
      <c r="I104" s="137">
        <f>W!A443</f>
        <v>15000</v>
      </c>
      <c r="J104" s="137">
        <f>W!A450</f>
        <v>15000</v>
      </c>
      <c r="K104" s="137">
        <f>W!A457</f>
        <v>15000</v>
      </c>
      <c r="L104" s="137">
        <f>W!A464</f>
        <v>15000</v>
      </c>
      <c r="M104" s="137">
        <f>W!A471</f>
        <v>15000</v>
      </c>
      <c r="N104" s="24"/>
    </row>
    <row r="105" spans="2:14">
      <c r="B105" s="129"/>
      <c r="C105" s="19" t="s">
        <v>90</v>
      </c>
      <c r="D105" s="19"/>
      <c r="E105" s="19"/>
      <c r="F105" s="137">
        <f>W!A423</f>
        <v>60000</v>
      </c>
      <c r="G105" s="137">
        <f>W!A430</f>
        <v>60000</v>
      </c>
      <c r="H105" s="137">
        <f>W!A437</f>
        <v>60000</v>
      </c>
      <c r="I105" s="137">
        <f>W!A444</f>
        <v>60000</v>
      </c>
      <c r="J105" s="137">
        <f>W!A451</f>
        <v>60000</v>
      </c>
      <c r="K105" s="137">
        <f>W!A458</f>
        <v>60000</v>
      </c>
      <c r="L105" s="137">
        <f>W!A465</f>
        <v>60000</v>
      </c>
      <c r="M105" s="137">
        <f>W!A472</f>
        <v>60000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8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activeCell="E22" sqref="E22"/>
    </sheetView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2014</v>
      </c>
    </row>
    <row r="5" spans="1:1">
      <c r="A5">
        <v>1</v>
      </c>
    </row>
    <row r="6" spans="1:1">
      <c r="A6" t="s">
        <v>342</v>
      </c>
    </row>
    <row r="7" spans="1:1">
      <c r="A7">
        <v>15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100</v>
      </c>
    </row>
    <row r="48" spans="1:1">
      <c r="A48">
        <v>155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3</v>
      </c>
    </row>
    <row r="59" spans="1:1">
      <c r="A59">
        <v>0</v>
      </c>
    </row>
    <row r="60" spans="1:1">
      <c r="A60">
        <v>0</v>
      </c>
    </row>
    <row r="61" spans="1:1">
      <c r="A61">
        <v>2</v>
      </c>
    </row>
    <row r="62" spans="1:1">
      <c r="A62">
        <v>6</v>
      </c>
    </row>
    <row r="63" spans="1:1">
      <c r="A63">
        <v>6</v>
      </c>
    </row>
    <row r="64" spans="1:1">
      <c r="A64">
        <v>0</v>
      </c>
    </row>
    <row r="65" spans="1:2">
      <c r="A65">
        <v>0</v>
      </c>
      <c r="B65" s="133" t="s">
        <v>343</v>
      </c>
    </row>
    <row r="66" spans="1:2">
      <c r="A66">
        <v>0</v>
      </c>
      <c r="B66"/>
    </row>
    <row r="67" spans="1:2">
      <c r="A67">
        <v>0</v>
      </c>
      <c r="B67"/>
    </row>
    <row r="68" spans="1:2">
      <c r="A68">
        <v>0</v>
      </c>
      <c r="B68" s="133" t="s">
        <v>343</v>
      </c>
    </row>
    <row r="69" spans="1:2">
      <c r="A69">
        <v>0</v>
      </c>
      <c r="B69"/>
    </row>
    <row r="70" spans="1:2">
      <c r="A70">
        <v>0</v>
      </c>
      <c r="B70"/>
    </row>
    <row r="71" spans="1:2">
      <c r="A71">
        <v>0</v>
      </c>
      <c r="B71"/>
    </row>
    <row r="72" spans="1:2">
      <c r="A72">
        <v>500</v>
      </c>
      <c r="B72"/>
    </row>
    <row r="73" spans="1:2">
      <c r="A73">
        <v>2</v>
      </c>
      <c r="B73"/>
    </row>
    <row r="74" spans="1:2">
      <c r="A74">
        <v>0</v>
      </c>
      <c r="B74"/>
    </row>
    <row r="75" spans="1:2">
      <c r="A75">
        <v>0</v>
      </c>
      <c r="B75"/>
    </row>
    <row r="76" spans="1:2">
      <c r="A76">
        <v>1</v>
      </c>
      <c r="B76"/>
    </row>
    <row r="77" spans="1:2">
      <c r="A77">
        <v>0</v>
      </c>
      <c r="B77"/>
    </row>
    <row r="78" spans="1:2">
      <c r="A78">
        <v>0</v>
      </c>
      <c r="B78"/>
    </row>
    <row r="79" spans="1:2">
      <c r="A79">
        <v>0</v>
      </c>
      <c r="B79"/>
    </row>
    <row r="80" spans="1:2">
      <c r="A80">
        <v>0</v>
      </c>
      <c r="B80"/>
    </row>
    <row r="81" spans="1:1">
      <c r="A81">
        <v>2</v>
      </c>
    </row>
    <row r="82" spans="1:1">
      <c r="A82">
        <v>9</v>
      </c>
    </row>
    <row r="83" spans="1:1">
      <c r="A83">
        <v>900</v>
      </c>
    </row>
    <row r="84" spans="1:1">
      <c r="A84">
        <v>0</v>
      </c>
    </row>
    <row r="85" spans="1:1">
      <c r="A85">
        <v>50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2400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95</v>
      </c>
    </row>
    <row r="103" spans="1:1">
      <c r="A103">
        <v>95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344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0</v>
      </c>
    </row>
    <row r="192" spans="1:1">
      <c r="A192">
        <v>0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11</v>
      </c>
    </row>
    <row r="198" spans="1:1">
      <c r="A198">
        <v>0</v>
      </c>
    </row>
    <row r="199" spans="1:1">
      <c r="A199">
        <v>999</v>
      </c>
    </row>
    <row r="200" spans="1:1">
      <c r="A200">
        <v>999</v>
      </c>
    </row>
    <row r="201" spans="1:1">
      <c r="A201">
        <v>15000</v>
      </c>
    </row>
    <row r="202" spans="1:1">
      <c r="A202">
        <v>0</v>
      </c>
    </row>
    <row r="203" spans="1:1">
      <c r="A203">
        <v>0</v>
      </c>
    </row>
    <row r="204" spans="1:1">
      <c r="A204">
        <v>15000</v>
      </c>
    </row>
    <row r="205" spans="1:1">
      <c r="A205">
        <v>0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81500</v>
      </c>
    </row>
    <row r="210" spans="1:1">
      <c r="A210">
        <v>0</v>
      </c>
    </row>
    <row r="211" spans="1:1">
      <c r="A211">
        <v>0</v>
      </c>
    </row>
    <row r="212" spans="1:1">
      <c r="A212">
        <v>7500</v>
      </c>
    </row>
    <row r="213" spans="1:1">
      <c r="A213">
        <v>0</v>
      </c>
    </row>
    <row r="214" spans="1:1">
      <c r="A214">
        <v>0</v>
      </c>
    </row>
    <row r="215" spans="1:1">
      <c r="A215">
        <v>50000</v>
      </c>
    </row>
    <row r="216" spans="1:1">
      <c r="A216">
        <v>190</v>
      </c>
    </row>
    <row r="217" spans="1:1">
      <c r="A217">
        <v>229190</v>
      </c>
    </row>
    <row r="218" spans="1:1">
      <c r="A218">
        <v>0</v>
      </c>
    </row>
    <row r="219" spans="1:1">
      <c r="A219">
        <v>0</v>
      </c>
    </row>
    <row r="220" spans="1:1">
      <c r="A220">
        <v>50000</v>
      </c>
    </row>
    <row r="221" spans="1:1">
      <c r="A221">
        <v>0</v>
      </c>
    </row>
    <row r="222" spans="1:1">
      <c r="A222">
        <v>0</v>
      </c>
    </row>
    <row r="223" spans="1:1">
      <c r="A223">
        <v>259003</v>
      </c>
    </row>
    <row r="224" spans="1:1">
      <c r="A224">
        <v>0</v>
      </c>
    </row>
    <row r="225" spans="1:1">
      <c r="A225">
        <v>15000</v>
      </c>
    </row>
    <row r="226" spans="1:1">
      <c r="A226">
        <v>0</v>
      </c>
    </row>
    <row r="227" spans="1:1">
      <c r="A227">
        <v>850000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8734</v>
      </c>
    </row>
    <row r="233" spans="1:1">
      <c r="A233">
        <v>-1102737</v>
      </c>
    </row>
    <row r="234" spans="1:1">
      <c r="A234">
        <v>2950000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123000</v>
      </c>
    </row>
    <row r="239" spans="1:1">
      <c r="A239">
        <v>1198000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104625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94909</v>
      </c>
    </row>
    <row r="251" spans="1:1">
      <c r="A251">
        <v>9716</v>
      </c>
    </row>
    <row r="252" spans="1:1">
      <c r="A252">
        <v>-9716</v>
      </c>
    </row>
    <row r="253" spans="1:1">
      <c r="A253">
        <v>0</v>
      </c>
    </row>
    <row r="254" spans="1:1">
      <c r="A254">
        <v>15000</v>
      </c>
    </row>
    <row r="255" spans="1:1">
      <c r="A255">
        <v>0</v>
      </c>
    </row>
    <row r="256" spans="1:1">
      <c r="A256">
        <v>-247640</v>
      </c>
    </row>
    <row r="257" spans="1:1">
      <c r="A257">
        <v>-247640</v>
      </c>
    </row>
    <row r="258" spans="1:1">
      <c r="A258">
        <v>999</v>
      </c>
    </row>
    <row r="259" spans="1:1">
      <c r="A259">
        <v>999</v>
      </c>
    </row>
    <row r="260" spans="1:1">
      <c r="A260">
        <v>0</v>
      </c>
    </row>
    <row r="261" spans="1:1">
      <c r="A261">
        <v>50000</v>
      </c>
    </row>
    <row r="262" spans="1:1">
      <c r="A262">
        <v>250000</v>
      </c>
    </row>
    <row r="263" spans="1:1">
      <c r="A263">
        <v>585000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94909</v>
      </c>
    </row>
    <row r="268" spans="1:1">
      <c r="A268">
        <v>0</v>
      </c>
    </row>
    <row r="269" spans="1:1">
      <c r="A269">
        <v>2400000</v>
      </c>
    </row>
    <row r="270" spans="1:1">
      <c r="A270">
        <v>2400000</v>
      </c>
    </row>
    <row r="271" spans="1:1">
      <c r="A271">
        <v>0</v>
      </c>
    </row>
    <row r="272" spans="1:1">
      <c r="A272">
        <v>74812</v>
      </c>
    </row>
    <row r="273" spans="1:1">
      <c r="A273">
        <v>552737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2752360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50</v>
      </c>
    </row>
    <row r="286" spans="1:1">
      <c r="A286">
        <v>110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2</v>
      </c>
    </row>
    <row r="294" spans="1:1">
      <c r="A294">
        <v>2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347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2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348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15000</v>
      </c>
    </row>
    <row r="423" spans="1:1">
      <c r="A423">
        <v>60000</v>
      </c>
    </row>
    <row r="424" spans="1:1">
      <c r="A424" s="206" t="s">
        <v>349</v>
      </c>
    </row>
    <row r="425" spans="1:1">
      <c r="A425" s="206" t="s">
        <v>349</v>
      </c>
    </row>
    <row r="426" spans="1:1">
      <c r="A426" s="206" t="s">
        <v>349</v>
      </c>
    </row>
    <row r="427" spans="1:1">
      <c r="A427" s="206" t="s">
        <v>5</v>
      </c>
    </row>
    <row r="428" spans="1:1">
      <c r="A428">
        <v>2</v>
      </c>
    </row>
    <row r="429" spans="1:1">
      <c r="A429">
        <v>15000</v>
      </c>
    </row>
    <row r="430" spans="1:1">
      <c r="A430">
        <v>60000</v>
      </c>
    </row>
    <row r="431" spans="1:1">
      <c r="A431" s="206" t="s">
        <v>349</v>
      </c>
    </row>
    <row r="432" spans="1:1">
      <c r="A432" s="206" t="s">
        <v>349</v>
      </c>
    </row>
    <row r="433" spans="1:1">
      <c r="A433" s="206" t="s">
        <v>349</v>
      </c>
    </row>
    <row r="434" spans="1:1">
      <c r="A434" s="206" t="s">
        <v>5</v>
      </c>
    </row>
    <row r="435" spans="1:1">
      <c r="A435">
        <v>3</v>
      </c>
    </row>
    <row r="436" spans="1:1">
      <c r="A436">
        <v>15000</v>
      </c>
    </row>
    <row r="437" spans="1:1">
      <c r="A437">
        <v>60000</v>
      </c>
    </row>
    <row r="438" spans="1:1">
      <c r="A438" s="206" t="s">
        <v>349</v>
      </c>
    </row>
    <row r="439" spans="1:1">
      <c r="A439" s="206" t="s">
        <v>349</v>
      </c>
    </row>
    <row r="440" spans="1:1">
      <c r="A440" s="206" t="s">
        <v>349</v>
      </c>
    </row>
    <row r="441" spans="1:1">
      <c r="A441" s="206" t="s">
        <v>5</v>
      </c>
    </row>
    <row r="442" spans="1:1">
      <c r="A442">
        <v>4</v>
      </c>
    </row>
    <row r="443" spans="1:1">
      <c r="A443">
        <v>15000</v>
      </c>
    </row>
    <row r="444" spans="1:1">
      <c r="A444">
        <v>60000</v>
      </c>
    </row>
    <row r="445" spans="1:1">
      <c r="A445" s="206" t="s">
        <v>349</v>
      </c>
    </row>
    <row r="446" spans="1:1">
      <c r="A446" s="206" t="s">
        <v>349</v>
      </c>
    </row>
    <row r="447" spans="1:1">
      <c r="A447" s="206" t="s">
        <v>349</v>
      </c>
    </row>
    <row r="448" spans="1:1">
      <c r="A448" s="206" t="s">
        <v>5</v>
      </c>
    </row>
    <row r="449" spans="1:1">
      <c r="A449">
        <v>5</v>
      </c>
    </row>
    <row r="450" spans="1:1">
      <c r="A450">
        <v>15000</v>
      </c>
    </row>
    <row r="451" spans="1:1">
      <c r="A451">
        <v>60000</v>
      </c>
    </row>
    <row r="452" spans="1:1">
      <c r="A452" s="206" t="s">
        <v>349</v>
      </c>
    </row>
    <row r="453" spans="1:1">
      <c r="A453" s="206" t="s">
        <v>349</v>
      </c>
    </row>
    <row r="454" spans="1:1">
      <c r="A454" s="206" t="s">
        <v>349</v>
      </c>
    </row>
    <row r="455" spans="1:1">
      <c r="A455" s="206" t="s">
        <v>5</v>
      </c>
    </row>
    <row r="456" spans="1:1">
      <c r="A456">
        <v>6</v>
      </c>
    </row>
    <row r="457" spans="1:1">
      <c r="A457">
        <v>15000</v>
      </c>
    </row>
    <row r="458" spans="1:1">
      <c r="A458">
        <v>60000</v>
      </c>
    </row>
    <row r="459" spans="1:1">
      <c r="A459" s="206" t="s">
        <v>349</v>
      </c>
    </row>
    <row r="460" spans="1:1">
      <c r="A460" s="206" t="s">
        <v>349</v>
      </c>
    </row>
    <row r="461" spans="1:1">
      <c r="A461" s="206" t="s">
        <v>349</v>
      </c>
    </row>
    <row r="462" spans="1:1">
      <c r="A462" s="206" t="s">
        <v>5</v>
      </c>
    </row>
    <row r="463" spans="1:1">
      <c r="A463">
        <v>7</v>
      </c>
    </row>
    <row r="464" spans="1:1">
      <c r="A464">
        <v>15000</v>
      </c>
    </row>
    <row r="465" spans="1:1">
      <c r="A465">
        <v>60000</v>
      </c>
    </row>
    <row r="466" spans="1:1">
      <c r="A466" s="206" t="s">
        <v>349</v>
      </c>
    </row>
    <row r="467" spans="1:1">
      <c r="A467" s="206" t="s">
        <v>349</v>
      </c>
    </row>
    <row r="468" spans="1:1">
      <c r="A468" s="206" t="s">
        <v>349</v>
      </c>
    </row>
    <row r="469" spans="1:1">
      <c r="A469" s="206" t="s">
        <v>5</v>
      </c>
    </row>
    <row r="470" spans="1:1">
      <c r="A470">
        <v>8</v>
      </c>
    </row>
    <row r="471" spans="1:1">
      <c r="A471">
        <v>15000</v>
      </c>
    </row>
    <row r="472" spans="1:1">
      <c r="A472">
        <v>60000</v>
      </c>
    </row>
    <row r="473" spans="1:1">
      <c r="A473" s="206" t="s">
        <v>349</v>
      </c>
    </row>
    <row r="474" spans="1:1">
      <c r="A474" s="206" t="s">
        <v>349</v>
      </c>
    </row>
    <row r="475" spans="1:1">
      <c r="A475" s="206" t="s">
        <v>349</v>
      </c>
    </row>
    <row r="476" spans="1:1">
      <c r="A476" s="206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25</v>
      </c>
    </row>
    <row r="502" spans="1:1">
      <c r="A502">
        <v>10</v>
      </c>
    </row>
    <row r="503" spans="1:1">
      <c r="A503">
        <v>46</v>
      </c>
    </row>
    <row r="504" spans="1:1">
      <c r="A504">
        <v>58</v>
      </c>
    </row>
    <row r="505" spans="1:1">
      <c r="A505">
        <v>3739</v>
      </c>
    </row>
    <row r="506" spans="1:1">
      <c r="A506">
        <v>3950</v>
      </c>
    </row>
    <row r="507" spans="1:1">
      <c r="A507">
        <v>70</v>
      </c>
    </row>
    <row r="508" spans="1:1">
      <c r="A508">
        <v>54</v>
      </c>
    </row>
    <row r="509" spans="1:1">
      <c r="A509">
        <v>1148</v>
      </c>
    </row>
    <row r="510" spans="1:1">
      <c r="A510">
        <v>2755</v>
      </c>
    </row>
    <row r="511" spans="1:1">
      <c r="A511">
        <v>73</v>
      </c>
    </row>
    <row r="512" spans="1:1">
      <c r="A512">
        <v>999</v>
      </c>
    </row>
    <row r="513" spans="1:1">
      <c r="A513">
        <v>999</v>
      </c>
    </row>
    <row r="514" spans="1:1">
      <c r="A514">
        <v>36292</v>
      </c>
    </row>
    <row r="515" spans="1:1">
      <c r="A515">
        <v>49716</v>
      </c>
    </row>
    <row r="516" spans="1:1">
      <c r="A516">
        <v>48935</v>
      </c>
    </row>
    <row r="517" spans="1:1">
      <c r="A517">
        <v>48153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8806</v>
      </c>
    </row>
    <row r="523" spans="1:1">
      <c r="A523">
        <v>2641800</v>
      </c>
    </row>
    <row r="524" spans="1:1">
      <c r="A524">
        <v>0</v>
      </c>
    </row>
    <row r="525" spans="1:1">
      <c r="A525">
        <v>2641800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900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8806</v>
      </c>
    </row>
    <row r="543" spans="1:1">
      <c r="A543">
        <v>2641800</v>
      </c>
    </row>
    <row r="544" spans="1:1">
      <c r="A544">
        <v>0</v>
      </c>
    </row>
    <row r="545" spans="1:2">
      <c r="A545">
        <v>2641800</v>
      </c>
      <c r="B545"/>
    </row>
    <row r="546" spans="1:2">
      <c r="A546">
        <v>0</v>
      </c>
      <c r="B546"/>
    </row>
    <row r="547" spans="1:2">
      <c r="A547">
        <v>0</v>
      </c>
      <c r="B547"/>
    </row>
    <row r="548" spans="1:2">
      <c r="A548">
        <v>0</v>
      </c>
      <c r="B548"/>
    </row>
    <row r="549" spans="1:2">
      <c r="A549">
        <v>0</v>
      </c>
      <c r="B549"/>
    </row>
    <row r="550" spans="1:2">
      <c r="A550">
        <v>0</v>
      </c>
      <c r="B550"/>
    </row>
    <row r="551" spans="1:2">
      <c r="A551">
        <v>0</v>
      </c>
      <c r="B551"/>
    </row>
    <row r="552" spans="1:2">
      <c r="A552">
        <v>0</v>
      </c>
      <c r="B552"/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0</v>
      </c>
      <c r="B555"/>
    </row>
    <row r="556" spans="1:2">
      <c r="A556">
        <v>900</v>
      </c>
      <c r="B556"/>
    </row>
    <row r="557" spans="1:2">
      <c r="A557">
        <v>0</v>
      </c>
      <c r="B557"/>
    </row>
    <row r="558" spans="1:2">
      <c r="A558">
        <v>999</v>
      </c>
      <c r="B558"/>
    </row>
    <row r="559" spans="1:2">
      <c r="A559">
        <v>999</v>
      </c>
      <c r="B559"/>
    </row>
    <row r="560" spans="1:2">
      <c r="A560">
        <v>999</v>
      </c>
      <c r="B560"/>
    </row>
    <row r="561" spans="1:1">
      <c r="A561">
        <v>3</v>
      </c>
    </row>
    <row r="562" spans="1:1">
      <c r="A562">
        <v>8806</v>
      </c>
    </row>
    <row r="563" spans="1:1">
      <c r="A563">
        <v>2641800</v>
      </c>
    </row>
    <row r="564" spans="1:1">
      <c r="A564">
        <v>0</v>
      </c>
    </row>
    <row r="565" spans="1:1">
      <c r="A565">
        <v>2641800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900</v>
      </c>
    </row>
    <row r="577" spans="1:1">
      <c r="A577">
        <v>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8806</v>
      </c>
    </row>
    <row r="583" spans="1:1">
      <c r="A583">
        <v>2641800</v>
      </c>
    </row>
    <row r="584" spans="1:1">
      <c r="A584">
        <v>0</v>
      </c>
    </row>
    <row r="585" spans="1:1">
      <c r="A585">
        <v>2641800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900</v>
      </c>
    </row>
    <row r="597" spans="1:1">
      <c r="A597">
        <v>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8806</v>
      </c>
    </row>
    <row r="603" spans="1:1">
      <c r="A603">
        <v>2641800</v>
      </c>
    </row>
    <row r="604" spans="1:1">
      <c r="A604">
        <v>0</v>
      </c>
    </row>
    <row r="605" spans="1:1">
      <c r="A605">
        <v>2641800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900</v>
      </c>
    </row>
    <row r="617" spans="1:1">
      <c r="A617">
        <v>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8806</v>
      </c>
    </row>
    <row r="623" spans="1:1">
      <c r="A623">
        <v>2641800</v>
      </c>
    </row>
    <row r="624" spans="1:1">
      <c r="A624">
        <v>0</v>
      </c>
    </row>
    <row r="625" spans="1:1">
      <c r="A625">
        <v>2641800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900</v>
      </c>
    </row>
    <row r="637" spans="1:1">
      <c r="A637">
        <v>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8806</v>
      </c>
    </row>
    <row r="643" spans="1:1">
      <c r="A643">
        <v>2641800</v>
      </c>
    </row>
    <row r="644" spans="1:1">
      <c r="A644">
        <v>0</v>
      </c>
    </row>
    <row r="645" spans="1:1">
      <c r="A645">
        <v>2641800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900</v>
      </c>
    </row>
    <row r="657" spans="1:1">
      <c r="A657">
        <v>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8806</v>
      </c>
    </row>
    <row r="663" spans="1:1">
      <c r="A663">
        <v>2641800</v>
      </c>
    </row>
    <row r="664" spans="1:1">
      <c r="A664">
        <v>0</v>
      </c>
    </row>
    <row r="665" spans="1:1">
      <c r="A665">
        <v>2641800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900</v>
      </c>
    </row>
    <row r="677" spans="1:1">
      <c r="A677">
        <v>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5</v>
      </c>
    </row>
    <row r="701" spans="1:1">
      <c r="A701">
        <v>1</v>
      </c>
    </row>
    <row r="702" spans="1:1">
      <c r="A702">
        <v>885000</v>
      </c>
    </row>
    <row r="703" spans="1:1">
      <c r="A703">
        <v>94909</v>
      </c>
    </row>
    <row r="704" spans="1:1">
      <c r="A704">
        <v>0</v>
      </c>
    </row>
    <row r="705" spans="1:1">
      <c r="A705">
        <v>2400000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74812</v>
      </c>
    </row>
    <row r="710" spans="1:1">
      <c r="A710">
        <v>552737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-247640</v>
      </c>
    </row>
    <row r="717" spans="1:1">
      <c r="A717">
        <v>2752360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885000</v>
      </c>
    </row>
    <row r="723" spans="1:1">
      <c r="A723">
        <v>94909</v>
      </c>
    </row>
    <row r="724" spans="1:1">
      <c r="A724">
        <v>0</v>
      </c>
    </row>
    <row r="725" spans="1:1">
      <c r="A725">
        <v>2400000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74812</v>
      </c>
    </row>
    <row r="730" spans="1:1">
      <c r="A730">
        <v>552737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-247640</v>
      </c>
    </row>
    <row r="737" spans="1:1">
      <c r="A737">
        <v>2752360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885000</v>
      </c>
    </row>
    <row r="743" spans="1:1">
      <c r="A743">
        <v>94909</v>
      </c>
    </row>
    <row r="744" spans="1:1">
      <c r="A744">
        <v>0</v>
      </c>
    </row>
    <row r="745" spans="1:1">
      <c r="A745">
        <v>2400000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74812</v>
      </c>
    </row>
    <row r="750" spans="1:1">
      <c r="A750">
        <v>552737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-247640</v>
      </c>
    </row>
    <row r="757" spans="1:1">
      <c r="A757">
        <v>2752360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885000</v>
      </c>
    </row>
    <row r="763" spans="1:1">
      <c r="A763">
        <v>94909</v>
      </c>
    </row>
    <row r="764" spans="1:1">
      <c r="A764">
        <v>0</v>
      </c>
    </row>
    <row r="765" spans="1:1">
      <c r="A765">
        <v>2400000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74812</v>
      </c>
    </row>
    <row r="770" spans="1:1">
      <c r="A770">
        <v>552737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-247640</v>
      </c>
    </row>
    <row r="777" spans="1:1">
      <c r="A777">
        <v>2752360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885000</v>
      </c>
    </row>
    <row r="783" spans="1:1">
      <c r="A783">
        <v>94909</v>
      </c>
    </row>
    <row r="784" spans="1:1">
      <c r="A784">
        <v>0</v>
      </c>
    </row>
    <row r="785" spans="1:1">
      <c r="A785">
        <v>2400000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74812</v>
      </c>
    </row>
    <row r="790" spans="1:1">
      <c r="A790">
        <v>552737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-247640</v>
      </c>
    </row>
    <row r="797" spans="1:1">
      <c r="A797">
        <v>2752360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885000</v>
      </c>
    </row>
    <row r="803" spans="1:1">
      <c r="A803">
        <v>94909</v>
      </c>
    </row>
    <row r="804" spans="1:1">
      <c r="A804">
        <v>0</v>
      </c>
    </row>
    <row r="805" spans="1:1">
      <c r="A805">
        <v>2400000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74812</v>
      </c>
    </row>
    <row r="810" spans="1:1">
      <c r="A810">
        <v>552737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-247640</v>
      </c>
    </row>
    <row r="817" spans="1:1">
      <c r="A817">
        <v>2752360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885000</v>
      </c>
    </row>
    <row r="823" spans="1:1">
      <c r="A823">
        <v>94909</v>
      </c>
    </row>
    <row r="824" spans="1:1">
      <c r="A824">
        <v>0</v>
      </c>
    </row>
    <row r="825" spans="1:1">
      <c r="A825">
        <v>2400000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74812</v>
      </c>
    </row>
    <row r="830" spans="1:1">
      <c r="A830">
        <v>552737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-247640</v>
      </c>
    </row>
    <row r="837" spans="1:1">
      <c r="A837">
        <v>2752360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885000</v>
      </c>
    </row>
    <row r="843" spans="1:1">
      <c r="A843">
        <v>94909</v>
      </c>
    </row>
    <row r="844" spans="1:1">
      <c r="A844">
        <v>0</v>
      </c>
    </row>
    <row r="845" spans="1:1">
      <c r="A845">
        <v>2400000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74812</v>
      </c>
    </row>
    <row r="850" spans="1:1">
      <c r="A850">
        <v>552737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-247640</v>
      </c>
    </row>
    <row r="857" spans="1:1">
      <c r="A857">
        <v>2752360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2018-02-19T14:18:29Z</cp:lastPrinted>
  <dcterms:created xsi:type="dcterms:W3CDTF">2009-10-13T08:17:42Z</dcterms:created>
  <dcterms:modified xsi:type="dcterms:W3CDTF">2019-11-01T09:42:03Z</dcterms:modified>
</cp:coreProperties>
</file>