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09BD2FE6-A887-4ABA-ADA7-71E1AD0299E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32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I83" i="4" s="1"/>
  <c r="H81" i="4"/>
  <c r="G81" i="4"/>
  <c r="F81" i="4"/>
  <c r="M80" i="4"/>
  <c r="M83" i="4"/>
  <c r="L80" i="4"/>
  <c r="K80" i="4"/>
  <c r="K83" i="4" s="1"/>
  <c r="J80" i="4"/>
  <c r="J83" i="4" s="1"/>
  <c r="I80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M29" i="2"/>
  <c r="G30" i="2"/>
  <c r="Y28" i="2"/>
  <c r="W28" i="2"/>
  <c r="U28" i="2"/>
  <c r="Y27" i="2"/>
  <c r="W27" i="2"/>
  <c r="U27" i="2"/>
  <c r="N27" i="2"/>
  <c r="N28" i="2" s="1"/>
  <c r="M27" i="2"/>
  <c r="G27" i="2"/>
  <c r="O26" i="2"/>
  <c r="O29" i="2" s="1"/>
  <c r="N26" i="2"/>
  <c r="N29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AE17" i="2" s="1"/>
  <c r="W17" i="2"/>
  <c r="AD17" i="2" s="1"/>
  <c r="U17" i="2"/>
  <c r="AC17" i="2" s="1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O11" i="2" s="1"/>
  <c r="N12" i="2"/>
  <c r="G12" i="2"/>
  <c r="O10" i="2"/>
  <c r="N10" i="2"/>
  <c r="G10" i="2"/>
  <c r="N43" i="2" s="1"/>
  <c r="N45" i="2" s="1"/>
  <c r="G11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G8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I17" i="4"/>
  <c r="M28" i="2"/>
  <c r="I16" i="4"/>
  <c r="AD19" i="2" l="1"/>
  <c r="R21" i="3"/>
  <c r="R30" i="3" s="1"/>
  <c r="G16" i="4"/>
  <c r="L30" i="3"/>
  <c r="O28" i="2"/>
  <c r="G17" i="4"/>
  <c r="G9" i="2"/>
  <c r="H16" i="4"/>
  <c r="AC24" i="2" l="1"/>
  <c r="AC23" i="2"/>
  <c r="AC22" i="2"/>
</calcChain>
</file>

<file path=xl/connections.xml><?xml version="1.0" encoding="utf-8"?>
<connections xmlns="http://schemas.openxmlformats.org/spreadsheetml/2006/main">
  <connection id="1" name="W232152" type="6" refreshedVersion="4" background="1" saveData="1">
    <textPr prompt="0" codePage="850" sourceFile="C:\2018_GMC\Demo_15C1\RUN_15C1\Wfiles\152\W23215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<sst xmlns="http://schemas.openxmlformats.org/spreadsheetml/2006/main" count="579" uniqueCount="390">
  <si>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</si>
  <si>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</si>
  <si>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</si>
  <si>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</si>
  <si>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</si>
  <si>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</si>
  <si>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</si>
  <si>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</si>
  <si>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</si>
  <si>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</si>
  <si>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</si>
  <si>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</si>
  <si>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</si>
  <si>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</si>
  <si>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</si>
  <si>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</si>
  <si>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</si>
  <si>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</si>
  <si>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</si>
  <si>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</si>
  <si>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</si>
  <si>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</si>
  <si>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</si>
  <si>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</si>
  <si>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</si>
  <si>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</si>
  <si>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</si>
  <si>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</si>
  <si>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</si>
  <si>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</si>
  <si>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</si>
  <si>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</si>
  <si>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</si>
  <si>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</si>
  <si>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</si>
  <si>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</si>
  <si>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</si>
  <si>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</si>
  <si>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</si>
  <si>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</si>
  <si>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</si>
  <si>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</si>
  <si>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</si>
  <si>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</si>
  <si>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</si>
  <si>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</si>
  <si>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</si>
  <si>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</si>
  <si>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</si>
  <si>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</si>
  <si>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</si>
  <si>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</si>
  <si>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</si>
  <si>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</si>
  <si>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</si>
  <si>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</si>
  <si>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</si>
  <si>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</si>
  <si>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</si>
  <si>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</si>
  <si>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</si>
  <si>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</si>
  <si>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</si>
  <si>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</si>
  <si>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</si>
  <si>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</si>
  <si>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</si>
  <si>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</si>
  <si>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</si>
  <si>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</si>
  <si>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</si>
  <si>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</si>
  <si>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</si>
  <si>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</si>
  <si>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</si>
  <si>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</si>
  <si>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</si>
  <si>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</si>
  <si>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</si>
  <si>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</si>
  <si>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</si>
  <si>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</si>
  <si>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</si>
  <si>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</si>
  <si>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</si>
  <si>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</si>
  <si>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</si>
  <si>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</si>
  <si>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</si>
  <si>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</si>
  <si>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</si>
  <si>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</si>
  <si>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</si>
  <si>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</si>
  <si>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</si>
  <si>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</si>
  <si>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</si>
  <si>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</si>
  <si>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</si>
  <si>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</si>
  <si>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</si>
  <si>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</si>
  <si>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</si>
  <si>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</si>
  <si>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</si>
  <si>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</si>
  <si>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</si>
  <si>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</si>
  <si>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</si>
  <si>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</si>
  <si>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</si>
  <si>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</si>
  <si>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</si>
  <si>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</si>
  <si>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</si>
  <si>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</si>
  <si>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</si>
  <si>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</si>
  <si>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</si>
  <si>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</si>
  <si>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</si>
  <si>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</si>
  <si>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</si>
  <si>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</si>
  <si>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</si>
  <si>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</si>
  <si>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</si>
  <si>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</si>
  <si>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</si>
  <si>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</si>
  <si>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</si>
  <si>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</si>
  <si>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</si>
  <si>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</si>
  <si>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</si>
  <si>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</si>
  <si>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</si>
  <si>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</si>
  <si>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</si>
  <si>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</si>
  <si>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</si>
  <si>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</si>
  <si>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</si>
  <si>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</si>
  <si>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</si>
  <si>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</si>
  <si>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</si>
  <si>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</si>
  <si>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</si>
  <si>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</si>
  <si>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</si>
  <si>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</si>
  <si>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</si>
  <si>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</si>
  <si>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</si>
  <si>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</si>
  <si>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</si>
  <si>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</si>
  <si>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</si>
  <si>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</si>
  <si>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</si>
  <si>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</si>
  <si>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</si>
  <si>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</si>
  <si>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</si>
  <si>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</si>
  <si>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</si>
  <si>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</si>
  <si>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</si>
  <si>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</si>
  <si>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</si>
  <si>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</si>
  <si>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</si>
  <si>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</si>
  <si>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</si>
  <si>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</si>
  <si>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</si>
  <si>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</si>
  <si>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</si>
  <si>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</si>
  <si>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</si>
  <si>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</si>
  <si>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</si>
  <si>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</si>
  <si>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</si>
  <si>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</si>
  <si>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</si>
  <si>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</si>
  <si>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</si>
  <si>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</si>
  <si>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</si>
  <si>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</si>
  <si>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</si>
  <si>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</si>
  <si>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</si>
  <si>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</si>
  <si>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</si>
  <si>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</si>
  <si>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</si>
  <si>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</si>
  <si>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</si>
  <si>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</si>
  <si>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</si>
  <si>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</si>
  <si>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</si>
  <si>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</si>
  <si>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</si>
  <si>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</si>
  <si>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</si>
  <si>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</si>
  <si>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</si>
  <si>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</si>
  <si>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</si>
  <si>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</si>
  <si>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</si>
  <si>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</si>
  <si>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</si>
  <si>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</si>
  <si>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</si>
  <si>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</si>
  <si>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</si>
  <si>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</si>
  <si>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</si>
  <si>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</si>
  <si>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</si>
  <si>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</si>
  <si>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</si>
  <si>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</si>
  <si>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</si>
  <si>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</si>
  <si>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</si>
  <si>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</si>
  <si>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</si>
  <si>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</si>
  <si>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</si>
  <si>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</si>
  <si>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</si>
  <si>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</si>
  <si>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</si>
  <si>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</si>
  <si>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</si>
  <si>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</si>
  <si>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</si>
  <si>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</si>
  <si>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</si>
  <si>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</si>
  <si>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</si>
  <si>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</si>
  <si>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</si>
  <si>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</si>
  <si>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</si>
  <si>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</si>
  <si>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</si>
  <si>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</si>
  <si>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</si>
  <si>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</si>
  <si>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</si>
  <si>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</si>
  <si>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</si>
  <si>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</si>
  <si>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</si>
  <si>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</si>
  <si>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</si>
  <si>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</si>
  <si>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</si>
  <si>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</si>
  <si>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</si>
  <si>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</si>
  <si>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</si>
  <si>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</si>
  <si>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</si>
  <si>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</si>
  <si>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</si>
  <si>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</si>
  <si>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</si>
  <si>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</si>
  <si>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</si>
  <si>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</si>
  <si>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</si>
  <si>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</si>
  <si>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</si>
  <si>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</si>
  <si>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</si>
  <si>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</si>
  <si>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</si>
  <si>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</si>
  <si>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</si>
  <si>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</si>
  <si>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</si>
  <si>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</si>
  <si>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</si>
  <si>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</si>
  <si>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</si>
  <si>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</si>
  <si>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</si>
  <si>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</si>
  <si>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</si>
  <si>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</si>
  <si>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</si>
  <si>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</si>
  <si>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</si>
  <si>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</si>
  <si>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</si>
  <si>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</si>
  <si>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</si>
  <si>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</si>
  <si>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</si>
  <si>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</si>
  <si>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</si>
  <si>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</si>
  <si>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</si>
  <si>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</si>
  <si>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</si>
  <si>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</si>
  <si>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</si>
  <si>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</si>
  <si>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</si>
  <si>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</si>
  <si>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</si>
  <si>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</si>
  <si>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</si>
  <si>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</si>
  <si>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</si>
  <si>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</si>
  <si>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</si>
  <si>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</si>
  <si>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</si>
  <si>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</si>
  <si>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</si>
  <si>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</si>
  <si>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</si>
  <si>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</si>
  <si>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</si>
  <si>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</si>
  <si>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</si>
  <si>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</si>
  <si>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</si>
  <si>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</si>
  <si>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</si>
  <si>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</si>
  <si>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</si>
  <si>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</si>
  <si>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</si>
  <si>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</si>
  <si>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1.61</t>
  </si>
  <si>
    <t xml:space="preserve">   2.63</t>
  </si>
  <si>
    <t xml:space="preserve">   1.73</t>
  </si>
  <si>
    <t>None</t>
  </si>
  <si>
    <t>Minor</t>
  </si>
  <si>
    <t xml:space="preserve"> 93.6</t>
  </si>
  <si>
    <t xml:space="preserve">  1.0</t>
  </si>
  <si>
    <t xml:space="preserve">  0.5</t>
  </si>
  <si>
    <t xml:space="preserve">  5.2</t>
  </si>
  <si>
    <t xml:space="preserve">  2.1</t>
  </si>
  <si>
    <t xml:space="preserve">  1.6</t>
  </si>
  <si>
    <t xml:space="preserve">  8.9</t>
  </si>
  <si>
    <t xml:space="preserve">  8.5</t>
  </si>
  <si>
    <t xml:space="preserve">  2.5</t>
  </si>
  <si>
    <t xml:space="preserve"> 13.0</t>
  </si>
  <si>
    <t xml:space="preserve">  5.4</t>
  </si>
  <si>
    <t xml:space="preserve">  4.4</t>
  </si>
  <si>
    <t xml:space="preserve">  7.1</t>
  </si>
  <si>
    <t xml:space="preserve">  2.4</t>
  </si>
  <si>
    <t xml:space="preserve">  6.1</t>
  </si>
  <si>
    <t xml:space="preserve">  9.4</t>
  </si>
  <si>
    <t xml:space="preserve">  2.9</t>
  </si>
  <si>
    <t xml:space="preserve">  9.9</t>
  </si>
  <si>
    <t xml:space="preserve">  5.0</t>
  </si>
  <si>
    <t xml:space="preserve">  0.7</t>
  </si>
  <si>
    <t xml:space="preserve">  2.7</t>
  </si>
  <si>
    <t xml:space="preserve">  7.2</t>
  </si>
  <si>
    <t xml:space="preserve">  1.4</t>
  </si>
  <si>
    <t xml:space="preserve">  3.7</t>
  </si>
  <si>
    <t xml:space="preserve">  9.5</t>
  </si>
  <si>
    <t xml:space="preserve">  6.4</t>
  </si>
  <si>
    <t xml:space="preserve">  5.6</t>
  </si>
  <si>
    <t xml:space="preserve">  1.2</t>
  </si>
  <si>
    <t xml:space="preserve">  2.2</t>
  </si>
  <si>
    <t xml:space="preserve">  7.7</t>
  </si>
  <si>
    <t xml:space="preserve">  3.3</t>
  </si>
  <si>
    <t xml:space="preserve">   **</t>
  </si>
  <si>
    <t xml:space="preserve">  ***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</si>
  <si>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</si>
  <si>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</si>
  <si>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</si>
  <si>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</si>
  <si>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</si>
  <si>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181106154255</t>
  </si>
  <si>
    <t>Micha│ Mioduszewski</t>
  </si>
  <si>
    <t>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</si>
</sst>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181" fontId="8" fillId="3" borderId="0" xfId="0" applyNumberFormat="1" applyFont="1" applyFill="1"/>
    <xf numFmtId="0" fontId="8" fillId="3" borderId="0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180" fontId="8" fillId="3" borderId="3" xfId="0" applyNumberFormat="1" applyFont="1" applyFill="1" applyBorder="1" applyAlignment="1">
      <alignment horizontal="center"/>
    </xf>
    <xf numFmtId="180" fontId="8" fillId="3" borderId="5" xfId="0" applyNumberFormat="1" applyFont="1" applyFill="1" applyBorder="1" applyAlignment="1">
      <alignment horizontal="center"/>
    </xf>
    <xf numFmtId="180" fontId="8" fillId="3" borderId="10" xfId="0" applyNumberFormat="1" applyFont="1" applyFill="1" applyBorder="1" applyAlignment="1">
      <alignment horizontal="center"/>
    </xf>
    <xf numFmtId="0" fontId="8" fillId="3" borderId="0" xfId="0" applyNumberFormat="1" applyFont="1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32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>
      <selection activeCell="J26" sqref="J26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25</v>
      </c>
      <c r="G14" s="45"/>
      <c r="H14" s="44">
        <f>W!A14</f>
        <v>15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20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25</v>
      </c>
      <c r="F16" s="57">
        <f>W!A13</f>
        <v>20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13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695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8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340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380</v>
      </c>
      <c r="G21" s="59">
        <f>W!B23</f>
        <v>0</v>
      </c>
      <c r="H21" s="57">
        <f>W!A26</f>
        <v>585</v>
      </c>
      <c r="I21" s="59">
        <f>W!B26</f>
        <v>0</v>
      </c>
      <c r="J21" s="57">
        <f>W!A29</f>
        <v>860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1300</v>
      </c>
      <c r="G24" s="211" t="str">
        <f>W!B31</f>
        <v>*</v>
      </c>
      <c r="H24" s="63">
        <f>W!A34</f>
        <v>800</v>
      </c>
      <c r="I24" s="211" t="str">
        <f>W!B34</f>
        <v>*</v>
      </c>
      <c r="J24" s="63">
        <f>W!A37</f>
        <v>250</v>
      </c>
      <c r="K24" s="211" t="str">
        <f>W!B37</f>
        <v>*</v>
      </c>
      <c r="L24" s="19"/>
      <c r="M24" s="28" t="s">
        <v>308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202" t="s">
        <v>310</v>
      </c>
      <c r="D25" s="19" t="s">
        <v>311</v>
      </c>
      <c r="E25" s="19"/>
      <c r="F25" s="53">
        <f>W!A32</f>
        <v>200</v>
      </c>
      <c r="G25" s="212" t="str">
        <f>W!B32</f>
        <v>*</v>
      </c>
      <c r="H25" s="44">
        <f>W!A35</f>
        <v>200</v>
      </c>
      <c r="I25" s="212" t="str">
        <f>W!B35</f>
        <v>*</v>
      </c>
      <c r="J25" s="44">
        <f>W!A38</f>
        <v>80</v>
      </c>
      <c r="K25" s="212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313</v>
      </c>
      <c r="D26" s="19" t="s">
        <v>314</v>
      </c>
      <c r="E26" s="19"/>
      <c r="F26" s="41">
        <f>W!A33</f>
        <v>400</v>
      </c>
      <c r="G26" s="213" t="str">
        <f>W!B33</f>
        <v>*</v>
      </c>
      <c r="H26" s="57">
        <f>W!A36</f>
        <v>300</v>
      </c>
      <c r="I26" s="213" t="str">
        <f>W!B36</f>
        <v>*</v>
      </c>
      <c r="J26" s="41">
        <f>W!A39</f>
        <v>200</v>
      </c>
      <c r="K26" s="213" t="str">
        <f>W!B39</f>
        <v>*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4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3</v>
      </c>
      <c r="G32" s="59">
        <f>W!B51</f>
        <v>0</v>
      </c>
      <c r="H32" s="57">
        <f>W!A52</f>
        <v>3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I28" sqref="I28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0.332031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1588</v>
      </c>
      <c r="V6" s="188"/>
      <c r="W6" s="44">
        <f>W!A109</f>
        <v>1086</v>
      </c>
      <c r="X6" s="28"/>
      <c r="Y6" s="53">
        <f>W!A110</f>
        <v>443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1630</v>
      </c>
      <c r="V7" s="188"/>
      <c r="W7" s="44">
        <f>W!A112</f>
        <v>1117</v>
      </c>
      <c r="X7" s="28"/>
      <c r="Y7" s="53">
        <f>W!A113</f>
        <v>456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42</v>
      </c>
      <c r="V8" s="188"/>
      <c r="W8" s="44">
        <f>W!A115</f>
        <v>31</v>
      </c>
      <c r="X8" s="28"/>
      <c r="Y8" s="53">
        <f>W!A116</f>
        <v>13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214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1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30</v>
      </c>
      <c r="P12" s="24"/>
      <c r="R12" s="129"/>
      <c r="S12" s="28" t="s">
        <v>224</v>
      </c>
      <c r="T12" s="19"/>
      <c r="U12" s="53">
        <f>W!A121</f>
        <v>1086</v>
      </c>
      <c r="V12" s="188"/>
      <c r="W12" s="53">
        <f>W!A124</f>
        <v>668</v>
      </c>
      <c r="X12" s="28"/>
      <c r="Y12" s="53">
        <f>W!A127</f>
        <v>208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167</v>
      </c>
      <c r="V13" s="188"/>
      <c r="W13" s="53">
        <f>W!A125</f>
        <v>167</v>
      </c>
      <c r="X13" s="28"/>
      <c r="Y13" s="53">
        <f>W!A128</f>
        <v>67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335</v>
      </c>
      <c r="V14" s="188"/>
      <c r="W14" s="53">
        <f>W!A126</f>
        <v>251</v>
      </c>
      <c r="X14" s="28"/>
      <c r="Y14" s="53">
        <f>W!A129</f>
        <v>168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84</v>
      </c>
      <c r="P17" s="190">
        <f>W!B307</f>
        <v>0</v>
      </c>
      <c r="R17" s="129"/>
      <c r="S17" s="19" t="s">
        <v>235</v>
      </c>
      <c r="T17" s="19"/>
      <c r="U17" s="53">
        <f>W!A131</f>
        <v>1223</v>
      </c>
      <c r="V17" s="188"/>
      <c r="W17" s="53">
        <f>W!A134</f>
        <v>815</v>
      </c>
      <c r="X17" s="28"/>
      <c r="Y17" s="53">
        <f>W!A137</f>
        <v>467</v>
      </c>
      <c r="Z17" s="28"/>
      <c r="AA17" s="24"/>
      <c r="AC17" s="19">
        <f>SUM(U17:U19)</f>
        <v>1897</v>
      </c>
      <c r="AD17" s="19">
        <f>SUM(W17:W19)</f>
        <v>1387</v>
      </c>
      <c r="AE17" s="19">
        <f>SUM(Y17:Y19)</f>
        <v>760</v>
      </c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8801</v>
      </c>
      <c r="P18" s="24"/>
      <c r="R18" s="129"/>
      <c r="S18" s="101" t="s">
        <v>238</v>
      </c>
      <c r="T18" s="19"/>
      <c r="U18" s="53">
        <f>W!A132</f>
        <v>135</v>
      </c>
      <c r="V18" s="188"/>
      <c r="W18" s="53">
        <f>W!A135</f>
        <v>158</v>
      </c>
      <c r="X18" s="28"/>
      <c r="Y18" s="53">
        <f>W!A138</f>
        <v>83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539</v>
      </c>
      <c r="V19" s="188"/>
      <c r="W19" s="53">
        <f>W!A136</f>
        <v>414</v>
      </c>
      <c r="X19" s="28"/>
      <c r="Y19" s="53">
        <f>W!A139</f>
        <v>210</v>
      </c>
      <c r="Z19" s="28"/>
      <c r="AA19" s="24"/>
      <c r="AC19" s="19"/>
      <c r="AD19" s="19">
        <f>SUM(AC17:AE17)</f>
        <v>4044</v>
      </c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1115</v>
      </c>
      <c r="V22" s="188"/>
      <c r="W22" s="53">
        <f>W!A144</f>
        <v>700</v>
      </c>
      <c r="X22" s="28"/>
      <c r="Y22" s="53">
        <f>W!A147</f>
        <v>410</v>
      </c>
      <c r="Z22" s="28"/>
      <c r="AA22" s="24"/>
      <c r="AC22" s="19">
        <f>189700/AD19</f>
        <v>46.909000989119683</v>
      </c>
      <c r="AD22" s="19">
        <v>47</v>
      </c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137</v>
      </c>
      <c r="V23" s="188"/>
      <c r="W23" s="53">
        <f>W!A145</f>
        <v>167</v>
      </c>
      <c r="X23" s="28"/>
      <c r="Y23" s="53">
        <f>W!A148</f>
        <v>79</v>
      </c>
      <c r="Z23" s="28"/>
      <c r="AA23" s="24"/>
      <c r="AC23" s="19">
        <f>138700/AD19</f>
        <v>34.297725024727995</v>
      </c>
      <c r="AD23" s="101">
        <v>35</v>
      </c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207">
        <f>W!A302</f>
        <v>62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350</v>
      </c>
      <c r="V24" s="188"/>
      <c r="W24" s="53">
        <f>W!A146</f>
        <v>258</v>
      </c>
      <c r="X24" s="28"/>
      <c r="Y24" s="53">
        <f>W!A149</f>
        <v>193</v>
      </c>
      <c r="Z24" s="28"/>
      <c r="AA24" s="24"/>
      <c r="AC24" s="19">
        <f>76000/AD19</f>
        <v>18.793273986152325</v>
      </c>
      <c r="AD24" s="19">
        <v>19</v>
      </c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38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20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208">
        <f>W!A151</f>
        <v>54</v>
      </c>
      <c r="V27" s="209"/>
      <c r="W27" s="208">
        <f>W!A154</f>
        <v>57</v>
      </c>
      <c r="X27" s="210"/>
      <c r="Y27" s="208">
        <f>W!A157</f>
        <v>28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2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6115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5232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207">
        <f>W!A316</f>
        <v>2351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207">
        <f>1000*W!A58</f>
        <v>8000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207">
        <f>1000*W!A59</f>
        <v>3000</v>
      </c>
      <c r="H39" s="24"/>
      <c r="I39" s="19"/>
      <c r="R39" s="129"/>
      <c r="S39" s="96" t="s">
        <v>268</v>
      </c>
      <c r="T39" s="96"/>
      <c r="U39" s="197" t="str">
        <f>W!A177</f>
        <v>None</v>
      </c>
      <c r="V39" s="188"/>
      <c r="W39" s="197" t="str">
        <f>W!A178</f>
        <v>Minor</v>
      </c>
      <c r="X39" s="28"/>
      <c r="Y39" s="197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199">
        <f>W!A319</f>
        <v>16638</v>
      </c>
      <c r="H43" s="24"/>
      <c r="I43" s="19"/>
      <c r="J43" s="129"/>
      <c r="K43" s="18" t="s">
        <v>275</v>
      </c>
      <c r="N43" s="200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199">
        <f>100-W!A320/10</f>
        <v>9.9999999999994316E-2</v>
      </c>
      <c r="H44" s="24"/>
      <c r="I44" s="19"/>
      <c r="J44" s="129"/>
      <c r="K44" s="18" t="s">
        <v>278</v>
      </c>
      <c r="N44" s="201">
        <f>0.00052*(6*G25+O18)</f>
        <v>17.705479999999998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77</v>
      </c>
      <c r="H45" s="24"/>
      <c r="I45" s="19"/>
      <c r="J45" s="129"/>
      <c r="K45" s="18" t="s">
        <v>281</v>
      </c>
      <c r="N45" s="200">
        <f>N43+N44</f>
        <v>22.455479999999998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R25" sqref="R25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240000</v>
      </c>
      <c r="G8" s="171"/>
      <c r="H8" s="112"/>
      <c r="I8" s="112" t="s">
        <v>103</v>
      </c>
      <c r="J8" s="112"/>
      <c r="K8" s="112"/>
      <c r="L8" s="173">
        <f>W!A241</f>
        <v>1641550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39993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1538457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18496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171896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1527493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19434</v>
      </c>
      <c r="G12" s="171"/>
      <c r="H12" s="112"/>
      <c r="I12" s="112" t="s">
        <v>118</v>
      </c>
      <c r="J12" s="112"/>
      <c r="K12" s="112"/>
      <c r="L12" s="173">
        <f>W!A244</f>
        <v>713543</v>
      </c>
      <c r="M12" s="171"/>
      <c r="N12" s="112"/>
      <c r="O12" s="112" t="s">
        <v>119</v>
      </c>
      <c r="P12" s="112"/>
      <c r="Q12" s="112"/>
      <c r="R12" s="173">
        <f>SUM(R9:R11)</f>
        <v>1344100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76394</v>
      </c>
      <c r="M13" s="171"/>
      <c r="N13" s="112"/>
      <c r="S13" s="171"/>
      <c r="T13" s="112"/>
      <c r="U13" s="175" t="s">
        <v>123</v>
      </c>
      <c r="X13" s="174">
        <f>X9+X10-X11-X12</f>
        <v>10964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217211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142545</v>
      </c>
      <c r="M15" s="171"/>
      <c r="N15" s="112"/>
      <c r="O15" s="112" t="s">
        <v>129</v>
      </c>
      <c r="P15" s="112"/>
      <c r="Q15" s="112"/>
      <c r="R15" s="173">
        <f>W!A265</f>
        <v>3720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17500</v>
      </c>
      <c r="G16" s="171"/>
      <c r="H16" s="112"/>
      <c r="I16" s="112" t="s">
        <v>132</v>
      </c>
      <c r="J16" s="112"/>
      <c r="K16" s="112"/>
      <c r="L16" s="173">
        <f>W!A248</f>
        <v>3203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5750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39400</v>
      </c>
      <c r="M17" s="171"/>
      <c r="N17" s="112"/>
      <c r="O17" s="112" t="s">
        <v>137</v>
      </c>
      <c r="P17" s="112"/>
      <c r="Q17" s="112"/>
      <c r="R17" s="173">
        <f>W!A267</f>
        <v>533124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8108</v>
      </c>
      <c r="G18" s="171"/>
      <c r="H18" s="112"/>
      <c r="I18" s="118" t="s">
        <v>140</v>
      </c>
      <c r="J18" s="112"/>
      <c r="K18" s="112"/>
      <c r="L18" s="177">
        <f>W!A250</f>
        <v>536844</v>
      </c>
      <c r="M18" s="171"/>
      <c r="N18" s="112"/>
      <c r="O18" s="112" t="s">
        <v>141</v>
      </c>
      <c r="P18" s="112"/>
      <c r="Q18" s="112"/>
      <c r="R18" s="173">
        <f>W!A268</f>
        <v>886276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791841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5750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3409</v>
      </c>
      <c r="G20" s="171"/>
      <c r="H20" s="112"/>
      <c r="I20" s="112" t="s">
        <v>148</v>
      </c>
      <c r="J20" s="112"/>
      <c r="K20" s="112"/>
      <c r="L20" s="173">
        <f>W!A252</f>
        <v>849709</v>
      </c>
      <c r="M20" s="171"/>
      <c r="N20" s="112"/>
      <c r="O20" s="175" t="s">
        <v>149</v>
      </c>
      <c r="R20" s="180">
        <f>SUM(R15:R19)</f>
        <v>2573120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3014</v>
      </c>
      <c r="G21" s="171"/>
      <c r="H21" s="112"/>
      <c r="I21" s="112" t="s">
        <v>151</v>
      </c>
      <c r="J21" s="112"/>
      <c r="K21" s="112"/>
      <c r="L21" s="173">
        <f>W!A217</f>
        <v>748288</v>
      </c>
      <c r="M21" s="171"/>
      <c r="N21" s="112"/>
      <c r="O21" s="112" t="s">
        <v>152</v>
      </c>
      <c r="P21" s="112"/>
      <c r="Q21" s="112"/>
      <c r="R21" s="173">
        <f>R12+R20</f>
        <v>3917220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10898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748288</v>
      </c>
      <c r="G24" s="171"/>
      <c r="H24" s="112"/>
      <c r="I24" s="175" t="s">
        <v>160</v>
      </c>
      <c r="L24" s="173">
        <f>L20-L21+L22-L23</f>
        <v>74651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30000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5750</v>
      </c>
      <c r="M25" s="171"/>
      <c r="N25" s="112"/>
      <c r="O25" s="178" t="s">
        <v>164</v>
      </c>
      <c r="P25" s="112"/>
      <c r="Q25" s="112"/>
      <c r="R25" s="173">
        <f>W!A272</f>
        <v>697319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1843</v>
      </c>
      <c r="M26" s="171"/>
      <c r="N26" s="112"/>
      <c r="O26" s="112" t="s">
        <v>167</v>
      </c>
      <c r="P26" s="112"/>
      <c r="Q26" s="112"/>
      <c r="R26" s="177">
        <f>W!A273</f>
        <v>113116</v>
      </c>
      <c r="S26" s="171"/>
      <c r="T26" s="112"/>
      <c r="U26" s="112" t="s">
        <v>168</v>
      </c>
      <c r="V26" s="112"/>
      <c r="W26" s="112"/>
      <c r="X26" s="177">
        <f>W!A232</f>
        <v>1843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78558</v>
      </c>
      <c r="G27" s="171"/>
      <c r="H27" s="112"/>
      <c r="I27" s="175" t="s">
        <v>170</v>
      </c>
      <c r="J27" s="112"/>
      <c r="K27" s="112"/>
      <c r="L27" s="174">
        <f>L24+L25-L26</f>
        <v>78558</v>
      </c>
      <c r="M27" s="171"/>
      <c r="N27" s="112"/>
      <c r="O27" s="118" t="s">
        <v>171</v>
      </c>
      <c r="P27" s="112"/>
      <c r="Q27" s="112"/>
      <c r="R27" s="173">
        <f>SUM(R24:R26)</f>
        <v>810435</v>
      </c>
      <c r="S27" s="171"/>
      <c r="T27" s="112"/>
      <c r="U27" s="175" t="s">
        <v>172</v>
      </c>
      <c r="X27" s="174">
        <f>X22-X23-X24+X25-X26</f>
        <v>-31843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136785</v>
      </c>
      <c r="G29" s="171"/>
      <c r="H29" s="112"/>
      <c r="I29" s="112" t="s">
        <v>177</v>
      </c>
      <c r="J29" s="112"/>
      <c r="K29" s="112"/>
      <c r="L29" s="173">
        <f>W!A256</f>
        <v>78558</v>
      </c>
      <c r="M29" s="171"/>
      <c r="N29" s="112"/>
      <c r="S29" s="171"/>
      <c r="U29" s="181" t="s">
        <v>178</v>
      </c>
      <c r="V29" s="112"/>
      <c r="W29" s="112"/>
      <c r="X29" s="174">
        <f>W!A233</f>
        <v>-15129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2.6185999999999998</v>
      </c>
      <c r="M30" s="171"/>
      <c r="N30" s="112"/>
      <c r="O30" s="112" t="s">
        <v>180</v>
      </c>
      <c r="P30" s="112"/>
      <c r="Q30" s="112"/>
      <c r="R30" s="173">
        <f>R21-R27-R28</f>
        <v>3106785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1036884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48558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4521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519000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106785</v>
      </c>
      <c r="M35" s="171"/>
      <c r="O35" s="112" t="s">
        <v>194</v>
      </c>
      <c r="P35" s="112"/>
      <c r="Q35" s="112"/>
      <c r="R35" s="177">
        <f>R36-R33-R34</f>
        <v>106785</v>
      </c>
      <c r="S35" s="171"/>
      <c r="U35" s="112" t="s">
        <v>195</v>
      </c>
      <c r="V35" s="112"/>
      <c r="W35" s="112"/>
      <c r="X35" s="174">
        <f>W!A239</f>
        <v>1224000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3106785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25" workbookViewId="0">
      <selection activeCell="G99" sqref="G99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23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99.4</v>
      </c>
      <c r="G35" s="138">
        <f>W!A542/100</f>
        <v>116.19</v>
      </c>
      <c r="H35" s="138">
        <f>W!A562/100</f>
        <v>113.95</v>
      </c>
      <c r="I35" s="138">
        <f>W!A582/100</f>
        <v>115.25</v>
      </c>
      <c r="J35" s="138">
        <f>W!A602/100</f>
        <v>113.95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2991940</v>
      </c>
      <c r="G36" s="138">
        <f>W!A543</f>
        <v>3485700</v>
      </c>
      <c r="H36" s="138">
        <f>W!A563</f>
        <v>3418500</v>
      </c>
      <c r="I36" s="138">
        <f>W!A583</f>
        <v>3457500</v>
      </c>
      <c r="J36" s="138">
        <f>W!A603</f>
        <v>3418500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1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3010903</v>
      </c>
      <c r="G39" s="138">
        <f>W!A545</f>
        <v>3515849</v>
      </c>
      <c r="H39" s="138">
        <f>W!A565</f>
        <v>3418500</v>
      </c>
      <c r="I39" s="138">
        <f>W!A585</f>
        <v>3457500</v>
      </c>
      <c r="J39" s="138">
        <f>W!A605</f>
        <v>3418500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350</v>
      </c>
      <c r="G43" s="138">
        <f>W!A546</f>
        <v>330</v>
      </c>
      <c r="H43" s="138">
        <f>W!A566</f>
        <v>325</v>
      </c>
      <c r="I43" s="138">
        <f>W!A586</f>
        <v>325</v>
      </c>
      <c r="J43" s="138">
        <f>W!A606</f>
        <v>325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340</v>
      </c>
      <c r="H44" s="138">
        <f>W!A567</f>
        <v>335</v>
      </c>
      <c r="I44" s="138">
        <f>W!A587</f>
        <v>335</v>
      </c>
      <c r="J44" s="138">
        <f>W!A607</f>
        <v>335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400</v>
      </c>
      <c r="G45" s="138">
        <f>W!A548</f>
        <v>380</v>
      </c>
      <c r="H45" s="138">
        <f>W!A568</f>
        <v>375</v>
      </c>
      <c r="I45" s="138">
        <f>W!A588</f>
        <v>375</v>
      </c>
      <c r="J45" s="138">
        <f>W!A608</f>
        <v>375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500</v>
      </c>
      <c r="G46" s="138">
        <f>W!A549</f>
        <v>495</v>
      </c>
      <c r="H46" s="138">
        <f>W!A569</f>
        <v>490</v>
      </c>
      <c r="I46" s="138">
        <f>W!A589</f>
        <v>490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495</v>
      </c>
      <c r="H47" s="138">
        <f>W!A570</f>
        <v>490</v>
      </c>
      <c r="I47" s="138">
        <f>W!A590</f>
        <v>490</v>
      </c>
      <c r="J47" s="138">
        <f>W!A610</f>
        <v>490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600</v>
      </c>
      <c r="G48" s="138">
        <f>W!A551</f>
        <v>585</v>
      </c>
      <c r="H48" s="138">
        <f>W!A571</f>
        <v>585</v>
      </c>
      <c r="I48" s="138">
        <f>W!A591</f>
        <v>585</v>
      </c>
      <c r="J48" s="138">
        <f>W!A611</f>
        <v>585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695</v>
      </c>
      <c r="H49" s="138">
        <f>W!A572</f>
        <v>690</v>
      </c>
      <c r="I49" s="138">
        <f>W!A592</f>
        <v>690</v>
      </c>
      <c r="J49" s="138">
        <f>W!A612</f>
        <v>690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700</v>
      </c>
      <c r="G50" s="138">
        <f>W!A553</f>
        <v>725</v>
      </c>
      <c r="H50" s="138">
        <f>W!A573</f>
        <v>725</v>
      </c>
      <c r="I50" s="138">
        <f>W!A593</f>
        <v>725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800</v>
      </c>
      <c r="G51" s="138">
        <f>W!A554</f>
        <v>860</v>
      </c>
      <c r="H51" s="138">
        <f>W!A574</f>
        <v>855</v>
      </c>
      <c r="I51" s="138">
        <f>W!A594</f>
        <v>855</v>
      </c>
      <c r="J51" s="138">
        <f>W!A614</f>
        <v>855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53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1250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23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1344100</v>
      </c>
      <c r="H67" s="138">
        <f>W!A742</f>
        <v>1344100</v>
      </c>
      <c r="I67" s="138">
        <f>W!A762</f>
        <v>1674100</v>
      </c>
      <c r="J67" s="138">
        <f>W!A782</f>
        <v>1344100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704446</v>
      </c>
      <c r="G68" s="138">
        <f>W!A723</f>
        <v>536844</v>
      </c>
      <c r="H68" s="138">
        <f>W!A743</f>
        <v>58245</v>
      </c>
      <c r="I68" s="138">
        <f>W!A763</f>
        <v>618402</v>
      </c>
      <c r="J68" s="138">
        <f>W!A783</f>
        <v>58245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478473</v>
      </c>
      <c r="G69" s="138">
        <f>W!A724</f>
        <v>886276</v>
      </c>
      <c r="H69" s="138">
        <f>W!A744</f>
        <v>820537</v>
      </c>
      <c r="I69" s="138">
        <f>W!A764</f>
        <v>904888</v>
      </c>
      <c r="J69" s="138">
        <f>W!A784</f>
        <v>820537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1150000</v>
      </c>
      <c r="H70" s="138">
        <f>W!A745</f>
        <v>1308820</v>
      </c>
      <c r="I70" s="138">
        <f>W!A765</f>
        <v>850000</v>
      </c>
      <c r="J70" s="138">
        <f>W!A785</f>
        <v>1308820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561665</v>
      </c>
      <c r="G74" s="138">
        <f>W!A729</f>
        <v>697319</v>
      </c>
      <c r="H74" s="138">
        <f>W!A749</f>
        <v>254169</v>
      </c>
      <c r="I74" s="138">
        <f>W!A769</f>
        <v>551239</v>
      </c>
      <c r="J74" s="138">
        <f>W!A789</f>
        <v>254169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257791</v>
      </c>
      <c r="G75" s="138">
        <f>W!A730</f>
        <v>113116</v>
      </c>
      <c r="H75" s="138">
        <f>W!A750</f>
        <v>0</v>
      </c>
      <c r="I75" s="138">
        <f>W!A770</f>
        <v>282965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3010000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1131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-153568</v>
      </c>
      <c r="G82" s="138">
        <f>W!A736</f>
        <v>106785</v>
      </c>
      <c r="H82" s="138">
        <f>W!A756</f>
        <v>277533</v>
      </c>
      <c r="I82" s="138">
        <f>W!A776</f>
        <v>213186</v>
      </c>
      <c r="J82" s="138">
        <f>W!A796</f>
        <v>277533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2857563</v>
      </c>
      <c r="G83" s="138">
        <f t="shared" si="0"/>
        <v>3106785</v>
      </c>
      <c r="H83" s="138">
        <f t="shared" si="0"/>
        <v>3277533</v>
      </c>
      <c r="I83" s="138">
        <f t="shared" si="0"/>
        <v>3213186</v>
      </c>
      <c r="J83" s="138">
        <f t="shared" si="0"/>
        <v>3277533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5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1.0</v>
      </c>
      <c r="G91" s="61" t="str">
        <f>W!A342</f>
        <v xml:space="preserve">  5.4</v>
      </c>
      <c r="H91" s="61" t="str">
        <f>W!A352</f>
        <v xml:space="preserve">  5.0</v>
      </c>
      <c r="I91" s="61" t="str">
        <f>W!A362</f>
        <v xml:space="preserve">  5.6</v>
      </c>
      <c r="J91" s="61" t="str">
        <f>W!A372</f>
        <v xml:space="preserve">  5.0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0.5</v>
      </c>
      <c r="G92" s="61" t="str">
        <f>W!A343</f>
        <v xml:space="preserve">  1.0</v>
      </c>
      <c r="H92" s="61" t="str">
        <f>W!A353</f>
        <v xml:space="preserve">  0.7</v>
      </c>
      <c r="I92" s="61" t="str">
        <f>W!A363</f>
        <v xml:space="preserve">  1.2</v>
      </c>
      <c r="J92" s="61" t="str">
        <f>W!A373</f>
        <v xml:space="preserve">  0.7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5.2</v>
      </c>
      <c r="G93" s="61" t="str">
        <f>W!A344</f>
        <v xml:space="preserve">  4.4</v>
      </c>
      <c r="H93" s="61" t="str">
        <f>W!A354</f>
        <v xml:space="preserve">  2.7</v>
      </c>
      <c r="I93" s="61" t="str">
        <f>W!A364</f>
        <v xml:space="preserve">  2.2</v>
      </c>
      <c r="J93" s="61" t="str">
        <f>W!A374</f>
        <v xml:space="preserve">  2.7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2.1</v>
      </c>
      <c r="G94" s="61" t="str">
        <f>W!A345</f>
        <v xml:space="preserve">  7.1</v>
      </c>
      <c r="H94" s="61" t="str">
        <f>W!A355</f>
        <v xml:space="preserve">  7.2</v>
      </c>
      <c r="I94" s="61" t="str">
        <f>W!A365</f>
        <v xml:space="preserve">  7.7</v>
      </c>
      <c r="J94" s="61" t="str">
        <f>W!A375</f>
        <v xml:space="preserve">  7.2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1.6</v>
      </c>
      <c r="G95" s="61" t="str">
        <f>W!A346</f>
        <v xml:space="preserve">  2.4</v>
      </c>
      <c r="H95" s="61" t="str">
        <f>W!A356</f>
        <v xml:space="preserve">  1.4</v>
      </c>
      <c r="I95" s="61" t="str">
        <f>W!A366</f>
        <v xml:space="preserve">  2.1</v>
      </c>
      <c r="J95" s="61" t="str">
        <f>W!A376</f>
        <v xml:space="preserve">  1.4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8.9</v>
      </c>
      <c r="G96" s="61" t="str">
        <f>W!A347</f>
        <v xml:space="preserve">  6.1</v>
      </c>
      <c r="H96" s="61" t="str">
        <f>W!A357</f>
        <v xml:space="preserve">  3.7</v>
      </c>
      <c r="I96" s="61" t="str">
        <f>W!A367</f>
        <v xml:space="preserve">  3.3</v>
      </c>
      <c r="J96" s="61" t="str">
        <f>W!A377</f>
        <v xml:space="preserve">  3.7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8.5</v>
      </c>
      <c r="G97" s="61" t="str">
        <f>W!A348</f>
        <v xml:space="preserve">  9.4</v>
      </c>
      <c r="H97" s="61" t="str">
        <f>W!A358</f>
        <v xml:space="preserve">  9.5</v>
      </c>
      <c r="I97" s="61" t="str">
        <f>W!A368</f>
        <v xml:space="preserve">  9.5</v>
      </c>
      <c r="J97" s="61" t="str">
        <f>W!A378</f>
        <v xml:space="preserve">  9.5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2.5</v>
      </c>
      <c r="G98" s="61" t="str">
        <f>W!A349</f>
        <v xml:space="preserve">  2.9</v>
      </c>
      <c r="H98" s="61" t="str">
        <f>W!A359</f>
        <v xml:space="preserve">  2.5</v>
      </c>
      <c r="I98" s="61" t="str">
        <f>W!A369</f>
        <v xml:space="preserve">  2.4</v>
      </c>
      <c r="J98" s="61" t="str">
        <f>W!A379</f>
        <v xml:space="preserve">  2.5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13.0</v>
      </c>
      <c r="G99" s="61" t="str">
        <f>W!A350</f>
        <v xml:space="preserve">  9.9</v>
      </c>
      <c r="H99" s="61" t="str">
        <f>W!A360</f>
        <v xml:space="preserve">  6.4</v>
      </c>
      <c r="I99" s="61" t="str">
        <f>W!A370</f>
        <v xml:space="preserve">  5.2</v>
      </c>
      <c r="J99" s="61" t="str">
        <f>W!A380</f>
        <v xml:space="preserve">  6.4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161000</v>
      </c>
      <c r="G104" s="138">
        <f>W!A429</f>
        <v>240000</v>
      </c>
      <c r="H104" s="138">
        <f>W!A436</f>
        <v>90000</v>
      </c>
      <c r="I104" s="138">
        <f>W!A443</f>
        <v>90000</v>
      </c>
      <c r="J104" s="138">
        <f>W!A450</f>
        <v>90000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75000</v>
      </c>
      <c r="G105" s="138">
        <f>W!A430</f>
        <v>70000</v>
      </c>
      <c r="H105" s="138">
        <f>W!A437</f>
        <v>55000</v>
      </c>
      <c r="I105" s="138">
        <f>W!A444</f>
        <v>65000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***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33" bestFit="1" customWidth="1"/>
  </cols>
  <sheetData>
    <row r="1" spans="1:1">
      <c r="A1">
        <v>23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15</v>
      </c>
    </row>
    <row r="9" spans="1:1">
      <c r="A9">
        <v>25</v>
      </c>
    </row>
    <row r="10" spans="1:1">
      <c r="A10">
        <v>0</v>
      </c>
    </row>
    <row r="11" spans="1:1">
      <c r="A11">
        <v>25</v>
      </c>
    </row>
    <row r="12" spans="1:1">
      <c r="A12">
        <v>20</v>
      </c>
    </row>
    <row r="13" spans="1:1">
      <c r="A13">
        <v>20</v>
      </c>
    </row>
    <row r="14" spans="1:1">
      <c r="A14">
        <v>15</v>
      </c>
    </row>
    <row r="15" spans="1:1">
      <c r="A15">
        <v>20</v>
      </c>
    </row>
    <row r="16" spans="1:1">
      <c r="A16">
        <v>20</v>
      </c>
    </row>
    <row r="17" spans="1:2">
      <c r="A17">
        <v>15</v>
      </c>
    </row>
    <row r="18" spans="1:2">
      <c r="A18">
        <v>20</v>
      </c>
    </row>
    <row r="19" spans="1:2">
      <c r="A19">
        <v>20</v>
      </c>
    </row>
    <row r="20" spans="1:2">
      <c r="A20">
        <v>0</v>
      </c>
    </row>
    <row r="21" spans="1:2">
      <c r="A21">
        <v>330</v>
      </c>
    </row>
    <row r="22" spans="1:2">
      <c r="A22">
        <v>340</v>
      </c>
    </row>
    <row r="23" spans="1:2">
      <c r="A23">
        <v>380</v>
      </c>
    </row>
    <row r="24" spans="1:2">
      <c r="A24">
        <v>495</v>
      </c>
    </row>
    <row r="25" spans="1:2">
      <c r="A25">
        <v>495</v>
      </c>
    </row>
    <row r="26" spans="1:2">
      <c r="A26">
        <v>585</v>
      </c>
    </row>
    <row r="27" spans="1:2">
      <c r="A27">
        <v>695</v>
      </c>
    </row>
    <row r="28" spans="1:2">
      <c r="A28">
        <v>725</v>
      </c>
    </row>
    <row r="29" spans="1:2">
      <c r="A29">
        <v>860</v>
      </c>
    </row>
    <row r="30" spans="1:2">
      <c r="A30">
        <v>0</v>
      </c>
    </row>
    <row r="31" spans="1:2">
      <c r="A31">
        <v>1300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400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200</v>
      </c>
      <c r="B35" s="133" t="s">
        <v>343</v>
      </c>
    </row>
    <row r="36" spans="1:2">
      <c r="A36">
        <v>300</v>
      </c>
      <c r="B36" s="133" t="s">
        <v>343</v>
      </c>
    </row>
    <row r="37" spans="1:2">
      <c r="A37">
        <v>250</v>
      </c>
      <c r="B37" s="133" t="s">
        <v>343</v>
      </c>
    </row>
    <row r="38" spans="1:2">
      <c r="A38">
        <v>80</v>
      </c>
      <c r="B38" s="133" t="s">
        <v>343</v>
      </c>
    </row>
    <row r="39" spans="1:2">
      <c r="A39">
        <v>200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20</v>
      </c>
    </row>
    <row r="47" spans="1:2">
      <c r="A47">
        <v>120</v>
      </c>
    </row>
    <row r="48" spans="1:2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3</v>
      </c>
    </row>
    <row r="52" spans="1:1">
      <c r="A52">
        <v>3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6</v>
      </c>
    </row>
    <row r="58" spans="1:1">
      <c r="A58">
        <v>8</v>
      </c>
    </row>
    <row r="59" spans="1:1">
      <c r="A59">
        <v>3</v>
      </c>
    </row>
    <row r="60" spans="1:1">
      <c r="A60">
        <v>0</v>
      </c>
    </row>
    <row r="61" spans="1:1">
      <c r="A61">
        <v>4</v>
      </c>
    </row>
    <row r="62" spans="1:1">
      <c r="A62">
        <v>11</v>
      </c>
    </row>
    <row r="63" spans="1:1">
      <c r="A63">
        <v>9</v>
      </c>
    </row>
    <row r="64" spans="1:1">
      <c r="A64">
        <v>2</v>
      </c>
    </row>
    <row r="65" spans="1:1">
      <c r="A65">
        <v>9</v>
      </c>
    </row>
    <row r="66" spans="1:1">
      <c r="A66">
        <v>7</v>
      </c>
    </row>
    <row r="67" spans="1:1">
      <c r="A67">
        <v>0</v>
      </c>
    </row>
    <row r="68" spans="1:1">
      <c r="A68">
        <v>13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10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1</v>
      </c>
    </row>
    <row r="83" spans="1:1">
      <c r="A83">
        <v>1250</v>
      </c>
    </row>
    <row r="84" spans="1:1">
      <c r="A84">
        <v>0</v>
      </c>
    </row>
    <row r="85" spans="1:1">
      <c r="A85">
        <v>85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91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1588</v>
      </c>
    </row>
    <row r="109" spans="1:1">
      <c r="A109">
        <v>1086</v>
      </c>
    </row>
    <row r="110" spans="1:1">
      <c r="A110">
        <v>443</v>
      </c>
    </row>
    <row r="111" spans="1:1">
      <c r="A111">
        <v>1630</v>
      </c>
    </row>
    <row r="112" spans="1:1">
      <c r="A112">
        <v>1117</v>
      </c>
    </row>
    <row r="113" spans="1:1">
      <c r="A113">
        <v>456</v>
      </c>
    </row>
    <row r="114" spans="1:1">
      <c r="A114">
        <v>42</v>
      </c>
    </row>
    <row r="115" spans="1:1">
      <c r="A115">
        <v>31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1086</v>
      </c>
    </row>
    <row r="122" spans="1:1">
      <c r="A122">
        <v>167</v>
      </c>
    </row>
    <row r="123" spans="1:1">
      <c r="A123">
        <v>335</v>
      </c>
    </row>
    <row r="124" spans="1:1">
      <c r="A124">
        <v>668</v>
      </c>
    </row>
    <row r="125" spans="1:1">
      <c r="A125">
        <v>167</v>
      </c>
    </row>
    <row r="126" spans="1:1">
      <c r="A126">
        <v>251</v>
      </c>
    </row>
    <row r="127" spans="1:1">
      <c r="A127">
        <v>208</v>
      </c>
    </row>
    <row r="128" spans="1:1">
      <c r="A128">
        <v>67</v>
      </c>
    </row>
    <row r="129" spans="1:1">
      <c r="A129">
        <v>168</v>
      </c>
    </row>
    <row r="130" spans="1:1">
      <c r="A130">
        <v>999</v>
      </c>
    </row>
    <row r="131" spans="1:1">
      <c r="A131">
        <v>1223</v>
      </c>
    </row>
    <row r="132" spans="1:1">
      <c r="A132">
        <v>135</v>
      </c>
    </row>
    <row r="133" spans="1:1">
      <c r="A133">
        <v>539</v>
      </c>
    </row>
    <row r="134" spans="1:1">
      <c r="A134">
        <v>815</v>
      </c>
    </row>
    <row r="135" spans="1:1">
      <c r="A135">
        <v>158</v>
      </c>
    </row>
    <row r="136" spans="1:1">
      <c r="A136">
        <v>414</v>
      </c>
    </row>
    <row r="137" spans="1:1">
      <c r="A137">
        <v>467</v>
      </c>
    </row>
    <row r="138" spans="1:1">
      <c r="A138">
        <v>83</v>
      </c>
    </row>
    <row r="139" spans="1:1">
      <c r="A139">
        <v>210</v>
      </c>
    </row>
    <row r="140" spans="1:1">
      <c r="A140">
        <v>999</v>
      </c>
    </row>
    <row r="141" spans="1:1">
      <c r="A141">
        <v>1115</v>
      </c>
    </row>
    <row r="142" spans="1:1">
      <c r="A142">
        <v>137</v>
      </c>
    </row>
    <row r="143" spans="1:1">
      <c r="A143">
        <v>350</v>
      </c>
    </row>
    <row r="144" spans="1:1">
      <c r="A144">
        <v>700</v>
      </c>
    </row>
    <row r="145" spans="1:1">
      <c r="A145">
        <v>167</v>
      </c>
    </row>
    <row r="146" spans="1:1">
      <c r="A146">
        <v>258</v>
      </c>
    </row>
    <row r="147" spans="1:1">
      <c r="A147">
        <v>410</v>
      </c>
    </row>
    <row r="148" spans="1:1">
      <c r="A148">
        <v>79</v>
      </c>
    </row>
    <row r="149" spans="1:1">
      <c r="A149">
        <v>193</v>
      </c>
    </row>
    <row r="150" spans="1:1">
      <c r="A150">
        <v>999</v>
      </c>
    </row>
    <row r="151" spans="1:1">
      <c r="A151">
        <v>54</v>
      </c>
    </row>
    <row r="152" spans="1:1">
      <c r="A152">
        <v>0</v>
      </c>
    </row>
    <row r="153" spans="1:1">
      <c r="A153">
        <v>0</v>
      </c>
    </row>
    <row r="154" spans="1:1">
      <c r="A154">
        <v>57</v>
      </c>
    </row>
    <row r="155" spans="1:1">
      <c r="A155">
        <v>0</v>
      </c>
    </row>
    <row r="156" spans="1:1">
      <c r="A156">
        <v>0</v>
      </c>
    </row>
    <row r="157" spans="1:1">
      <c r="A157">
        <v>28</v>
      </c>
    </row>
    <row r="158" spans="1:1">
      <c r="A158">
        <v>2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30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23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240000</v>
      </c>
    </row>
    <row r="202" spans="1:1">
      <c r="A202">
        <v>39993</v>
      </c>
    </row>
    <row r="203" spans="1:1">
      <c r="A203">
        <v>18496</v>
      </c>
    </row>
    <row r="204" spans="1:1">
      <c r="A204">
        <v>171896</v>
      </c>
    </row>
    <row r="205" spans="1:1">
      <c r="A205">
        <v>19434</v>
      </c>
    </row>
    <row r="206" spans="1:1">
      <c r="A206">
        <v>9540</v>
      </c>
    </row>
    <row r="207" spans="1:1">
      <c r="A207">
        <v>70000</v>
      </c>
    </row>
    <row r="208" spans="1:1">
      <c r="A208">
        <v>30000</v>
      </c>
    </row>
    <row r="209" spans="1:1">
      <c r="A209">
        <v>17500</v>
      </c>
    </row>
    <row r="210" spans="1:1">
      <c r="A210">
        <v>8500</v>
      </c>
    </row>
    <row r="211" spans="1:1">
      <c r="A211">
        <v>8108</v>
      </c>
    </row>
    <row r="212" spans="1:1">
      <c r="A212">
        <v>12500</v>
      </c>
    </row>
    <row r="213" spans="1:1">
      <c r="A213">
        <v>3409</v>
      </c>
    </row>
    <row r="214" spans="1:1">
      <c r="A214">
        <v>3014</v>
      </c>
    </row>
    <row r="215" spans="1:1">
      <c r="A215">
        <v>85000</v>
      </c>
    </row>
    <row r="216" spans="1:1">
      <c r="A216">
        <v>10898</v>
      </c>
    </row>
    <row r="217" spans="1:1">
      <c r="A217">
        <v>748288</v>
      </c>
    </row>
    <row r="218" spans="1:1">
      <c r="A218">
        <v>1538457</v>
      </c>
    </row>
    <row r="219" spans="1:1">
      <c r="A219">
        <v>0</v>
      </c>
    </row>
    <row r="220" spans="1:1">
      <c r="A220">
        <v>4521</v>
      </c>
    </row>
    <row r="221" spans="1:1">
      <c r="A221">
        <v>1538457</v>
      </c>
    </row>
    <row r="222" spans="1:1">
      <c r="A222">
        <v>0</v>
      </c>
    </row>
    <row r="223" spans="1:1">
      <c r="A223">
        <v>1527493</v>
      </c>
    </row>
    <row r="224" spans="1:1">
      <c r="A224">
        <v>0</v>
      </c>
    </row>
    <row r="225" spans="1:1">
      <c r="A225">
        <v>5750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1843</v>
      </c>
    </row>
    <row r="233" spans="1:1">
      <c r="A233">
        <v>-15129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519000</v>
      </c>
    </row>
    <row r="239" spans="1:1">
      <c r="A239">
        <v>1224000</v>
      </c>
    </row>
    <row r="240" spans="1:1">
      <c r="A240">
        <v>58227</v>
      </c>
    </row>
    <row r="241" spans="1:1">
      <c r="A241">
        <v>1641550</v>
      </c>
    </row>
    <row r="242" spans="1:1">
      <c r="A242">
        <v>136389</v>
      </c>
    </row>
    <row r="243" spans="1:1">
      <c r="A243">
        <v>0</v>
      </c>
    </row>
    <row r="244" spans="1:1">
      <c r="A244">
        <v>713543</v>
      </c>
    </row>
    <row r="245" spans="1:1">
      <c r="A245">
        <v>76394</v>
      </c>
    </row>
    <row r="246" spans="1:1">
      <c r="A246">
        <v>217211</v>
      </c>
    </row>
    <row r="247" spans="1:1">
      <c r="A247">
        <v>142545</v>
      </c>
    </row>
    <row r="248" spans="1:1">
      <c r="A248">
        <v>3203</v>
      </c>
    </row>
    <row r="249" spans="1:1">
      <c r="A249">
        <v>39400</v>
      </c>
    </row>
    <row r="250" spans="1:1">
      <c r="A250">
        <v>536844</v>
      </c>
    </row>
    <row r="251" spans="1:1">
      <c r="A251">
        <v>791841</v>
      </c>
    </row>
    <row r="252" spans="1:1">
      <c r="A252">
        <v>849709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78558</v>
      </c>
    </row>
    <row r="257" spans="1:1">
      <c r="A257">
        <v>136785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250000</v>
      </c>
    </row>
    <row r="263" spans="1:1">
      <c r="A263">
        <v>1044100</v>
      </c>
    </row>
    <row r="264" spans="1:1">
      <c r="A264">
        <v>0</v>
      </c>
    </row>
    <row r="265" spans="1:1">
      <c r="A265">
        <v>3720</v>
      </c>
    </row>
    <row r="266" spans="1:1">
      <c r="A266">
        <v>0</v>
      </c>
    </row>
    <row r="267" spans="1:1">
      <c r="A267">
        <v>533124</v>
      </c>
    </row>
    <row r="268" spans="1:1">
      <c r="A268">
        <v>886276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697319</v>
      </c>
    </row>
    <row r="273" spans="1:1">
      <c r="A273">
        <v>113116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3106785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230</v>
      </c>
    </row>
    <row r="287" spans="1:1">
      <c r="A287">
        <v>11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4</v>
      </c>
    </row>
    <row r="301" spans="1:1">
      <c r="A301">
        <v>4272</v>
      </c>
    </row>
    <row r="302" spans="1:1">
      <c r="A302">
        <v>62</v>
      </c>
    </row>
    <row r="303" spans="1:1">
      <c r="A303">
        <v>4208</v>
      </c>
    </row>
    <row r="304" spans="1:1">
      <c r="A304" t="s">
        <v>349</v>
      </c>
    </row>
    <row r="305" spans="1:1">
      <c r="A305">
        <v>12096</v>
      </c>
    </row>
    <row r="306" spans="1:1">
      <c r="A306">
        <v>84</v>
      </c>
    </row>
    <row r="307" spans="1:1">
      <c r="A307">
        <v>8801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115</v>
      </c>
    </row>
    <row r="313" spans="1:1">
      <c r="A313">
        <v>0</v>
      </c>
    </row>
    <row r="314" spans="1:1">
      <c r="A314">
        <v>0</v>
      </c>
    </row>
    <row r="315" spans="1:1">
      <c r="A315">
        <v>5232</v>
      </c>
    </row>
    <row r="316" spans="1:1">
      <c r="A316">
        <v>2351</v>
      </c>
    </row>
    <row r="317" spans="1:1">
      <c r="A317">
        <v>0</v>
      </c>
    </row>
    <row r="318" spans="1:1">
      <c r="A318">
        <v>10</v>
      </c>
    </row>
    <row r="319" spans="1:1">
      <c r="A319">
        <v>16638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10</v>
      </c>
    </row>
    <row r="329" spans="1:1">
      <c r="A329">
        <v>77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350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357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353</v>
      </c>
    </row>
    <row r="367" spans="1:1">
      <c r="A367" t="s">
        <v>379</v>
      </c>
    </row>
    <row r="368" spans="1:1">
      <c r="A368" t="s">
        <v>373</v>
      </c>
    </row>
    <row r="369" spans="1:1">
      <c r="A369" t="s">
        <v>362</v>
      </c>
    </row>
    <row r="370" spans="1:1">
      <c r="A370" t="s">
        <v>352</v>
      </c>
    </row>
    <row r="371" spans="1:1">
      <c r="A371">
        <v>5</v>
      </c>
    </row>
    <row r="372" spans="1:1">
      <c r="A372" t="s">
        <v>367</v>
      </c>
    </row>
    <row r="373" spans="1:1">
      <c r="A373" t="s">
        <v>368</v>
      </c>
    </row>
    <row r="374" spans="1:1">
      <c r="A374" t="s">
        <v>369</v>
      </c>
    </row>
    <row r="375" spans="1:1">
      <c r="A375" t="s">
        <v>370</v>
      </c>
    </row>
    <row r="376" spans="1:1">
      <c r="A376" t="s">
        <v>371</v>
      </c>
    </row>
    <row r="377" spans="1:1">
      <c r="A377" t="s">
        <v>372</v>
      </c>
    </row>
    <row r="378" spans="1:1">
      <c r="A378" t="s">
        <v>373</v>
      </c>
    </row>
    <row r="379" spans="1:1">
      <c r="A379" t="s">
        <v>357</v>
      </c>
    </row>
    <row r="380" spans="1:1">
      <c r="A380" t="s">
        <v>374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161000</v>
      </c>
    </row>
    <row r="423" spans="1:1">
      <c r="A423">
        <v>75000</v>
      </c>
    </row>
    <row r="424" spans="1:1">
      <c r="A424" s="134" t="s">
        <v>380</v>
      </c>
    </row>
    <row r="425" spans="1:1">
      <c r="A425" s="134" t="s">
        <v>381</v>
      </c>
    </row>
    <row r="426" spans="1:1">
      <c r="A426" s="134" t="s">
        <v>380</v>
      </c>
    </row>
    <row r="427" spans="1:1">
      <c r="A427" s="134" t="s">
        <v>381</v>
      </c>
    </row>
    <row r="428" spans="1:1">
      <c r="A428">
        <v>2</v>
      </c>
    </row>
    <row r="429" spans="1:1">
      <c r="A429">
        <v>240000</v>
      </c>
    </row>
    <row r="430" spans="1:1">
      <c r="A430">
        <v>70000</v>
      </c>
    </row>
    <row r="431" spans="1:1">
      <c r="A431" s="134" t="s">
        <v>380</v>
      </c>
    </row>
    <row r="432" spans="1:1">
      <c r="A432" s="134" t="s">
        <v>381</v>
      </c>
    </row>
    <row r="433" spans="1:1">
      <c r="A433" s="134" t="s">
        <v>380</v>
      </c>
    </row>
    <row r="434" spans="1:1">
      <c r="A434" s="134" t="s">
        <v>381</v>
      </c>
    </row>
    <row r="435" spans="1:1">
      <c r="A435">
        <v>3</v>
      </c>
    </row>
    <row r="436" spans="1:1">
      <c r="A436">
        <v>90000</v>
      </c>
    </row>
    <row r="437" spans="1:1">
      <c r="A437">
        <v>55000</v>
      </c>
    </row>
    <row r="438" spans="1:1">
      <c r="A438" s="134" t="s">
        <v>380</v>
      </c>
    </row>
    <row r="439" spans="1:1">
      <c r="A439" s="134" t="s">
        <v>380</v>
      </c>
    </row>
    <row r="440" spans="1:1">
      <c r="A440" s="134" t="s">
        <v>380</v>
      </c>
    </row>
    <row r="441" spans="1:1">
      <c r="A441" s="134" t="s">
        <v>381</v>
      </c>
    </row>
    <row r="442" spans="1:1">
      <c r="A442">
        <v>4</v>
      </c>
    </row>
    <row r="443" spans="1:1">
      <c r="A443">
        <v>90000</v>
      </c>
    </row>
    <row r="444" spans="1:1">
      <c r="A444">
        <v>65000</v>
      </c>
    </row>
    <row r="445" spans="1:1">
      <c r="A445" s="134" t="s">
        <v>381</v>
      </c>
    </row>
    <row r="446" spans="1:1">
      <c r="A446" s="134" t="s">
        <v>381</v>
      </c>
    </row>
    <row r="447" spans="1:1">
      <c r="A447" s="134" t="s">
        <v>380</v>
      </c>
    </row>
    <row r="448" spans="1:1">
      <c r="A448" s="134" t="s">
        <v>381</v>
      </c>
    </row>
    <row r="449" spans="1:1">
      <c r="A449">
        <v>5</v>
      </c>
    </row>
    <row r="450" spans="1:1">
      <c r="A450">
        <v>90000</v>
      </c>
    </row>
    <row r="451" spans="1:1">
      <c r="A451">
        <v>55000</v>
      </c>
    </row>
    <row r="452" spans="1:1">
      <c r="A452" s="134" t="s">
        <v>380</v>
      </c>
    </row>
    <row r="453" spans="1:1">
      <c r="A453" s="134" t="s">
        <v>380</v>
      </c>
    </row>
    <row r="454" spans="1:1">
      <c r="A454" s="134" t="s">
        <v>380</v>
      </c>
    </row>
    <row r="455" spans="1:1">
      <c r="A455" s="134" t="s">
        <v>381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9940</v>
      </c>
    </row>
    <row r="523" spans="1:1">
      <c r="A523">
        <v>2991940</v>
      </c>
    </row>
    <row r="524" spans="1:1">
      <c r="A524">
        <v>1</v>
      </c>
    </row>
    <row r="525" spans="1:1">
      <c r="A525">
        <v>3010903</v>
      </c>
    </row>
    <row r="526" spans="1:1">
      <c r="A526">
        <v>350</v>
      </c>
    </row>
    <row r="527" spans="1:1">
      <c r="A527">
        <v>350</v>
      </c>
    </row>
    <row r="528" spans="1:1">
      <c r="A528">
        <v>400</v>
      </c>
    </row>
    <row r="529" spans="1:1">
      <c r="A529">
        <v>500</v>
      </c>
    </row>
    <row r="530" spans="1:1">
      <c r="A530">
        <v>500</v>
      </c>
    </row>
    <row r="531" spans="1:1">
      <c r="A531">
        <v>600</v>
      </c>
    </row>
    <row r="532" spans="1:1">
      <c r="A532">
        <v>700</v>
      </c>
    </row>
    <row r="533" spans="1:1">
      <c r="A533">
        <v>700</v>
      </c>
    </row>
    <row r="534" spans="1:1">
      <c r="A534">
        <v>800</v>
      </c>
    </row>
    <row r="535" spans="1:1">
      <c r="A535">
        <v>69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11619</v>
      </c>
    </row>
    <row r="543" spans="1:1">
      <c r="A543">
        <v>3485700</v>
      </c>
    </row>
    <row r="544" spans="1:1">
      <c r="A544">
        <v>1</v>
      </c>
    </row>
    <row r="545" spans="1:2">
      <c r="A545">
        <v>3515849</v>
      </c>
    </row>
    <row r="546" spans="1:2">
      <c r="A546">
        <v>330</v>
      </c>
    </row>
    <row r="547" spans="1:2">
      <c r="A547">
        <v>340</v>
      </c>
    </row>
    <row r="548" spans="1:2">
      <c r="A548">
        <v>380</v>
      </c>
    </row>
    <row r="549" spans="1:2">
      <c r="A549">
        <v>495</v>
      </c>
    </row>
    <row r="550" spans="1:2">
      <c r="A550">
        <v>495</v>
      </c>
    </row>
    <row r="551" spans="1:2">
      <c r="A551">
        <v>585</v>
      </c>
    </row>
    <row r="552" spans="1:2">
      <c r="A552">
        <v>695</v>
      </c>
    </row>
    <row r="553" spans="1:2">
      <c r="A553">
        <v>725</v>
      </c>
      <c r="B553"/>
    </row>
    <row r="554" spans="1:2">
      <c r="A554">
        <v>860</v>
      </c>
      <c r="B554"/>
    </row>
    <row r="555" spans="1:2">
      <c r="A555">
        <v>53</v>
      </c>
      <c r="B555"/>
    </row>
    <row r="556" spans="1:2">
      <c r="A556">
        <v>1250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11395</v>
      </c>
    </row>
    <row r="563" spans="1:1">
      <c r="A563">
        <v>3418500</v>
      </c>
    </row>
    <row r="564" spans="1:1">
      <c r="A564">
        <v>0</v>
      </c>
    </row>
    <row r="565" spans="1:1">
      <c r="A565">
        <v>3418500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690</v>
      </c>
    </row>
    <row r="573" spans="1:1">
      <c r="A573">
        <v>725</v>
      </c>
    </row>
    <row r="574" spans="1:1">
      <c r="A574">
        <v>855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11525</v>
      </c>
    </row>
    <row r="583" spans="1:1">
      <c r="A583">
        <v>3457500</v>
      </c>
    </row>
    <row r="584" spans="1:1">
      <c r="A584">
        <v>0</v>
      </c>
    </row>
    <row r="585" spans="1:1">
      <c r="A585">
        <v>3457500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11395</v>
      </c>
    </row>
    <row r="603" spans="1:1">
      <c r="A603">
        <v>3418500</v>
      </c>
    </row>
    <row r="604" spans="1:1">
      <c r="A604">
        <v>0</v>
      </c>
    </row>
    <row r="605" spans="1:1">
      <c r="A605">
        <v>3418500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383</v>
      </c>
    </row>
    <row r="682" spans="1:1">
      <c r="A682" t="s">
        <v>384</v>
      </c>
    </row>
    <row r="683" spans="1:1">
      <c r="A683" t="s">
        <v>385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386</v>
      </c>
    </row>
    <row r="700" spans="1:1">
      <c r="A700" t="s">
        <v>387</v>
      </c>
    </row>
    <row r="701" spans="1:1">
      <c r="A701">
        <v>1</v>
      </c>
    </row>
    <row r="702" spans="1:1">
      <c r="A702">
        <v>1344100</v>
      </c>
    </row>
    <row r="703" spans="1:1">
      <c r="A703">
        <v>704446</v>
      </c>
    </row>
    <row r="704" spans="1:1">
      <c r="A704">
        <v>478473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561665</v>
      </c>
    </row>
    <row r="710" spans="1:1">
      <c r="A710">
        <v>257791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3010000</v>
      </c>
    </row>
    <row r="715" spans="1:1">
      <c r="A715">
        <v>1131</v>
      </c>
    </row>
    <row r="716" spans="1:1">
      <c r="A716">
        <v>-153568</v>
      </c>
    </row>
    <row r="717" spans="1:1">
      <c r="A717">
        <v>2857563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536844</v>
      </c>
    </row>
    <row r="724" spans="1:1">
      <c r="A724">
        <v>886276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697319</v>
      </c>
    </row>
    <row r="730" spans="1:1">
      <c r="A730">
        <v>113116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106785</v>
      </c>
    </row>
    <row r="737" spans="1:1">
      <c r="A737">
        <v>3106785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58245</v>
      </c>
    </row>
    <row r="744" spans="1:1">
      <c r="A744">
        <v>820537</v>
      </c>
    </row>
    <row r="745" spans="1:1">
      <c r="A745">
        <v>1308820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254169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277533</v>
      </c>
    </row>
    <row r="757" spans="1:1">
      <c r="A757">
        <v>3277533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1674100</v>
      </c>
    </row>
    <row r="763" spans="1:1">
      <c r="A763">
        <v>618402</v>
      </c>
    </row>
    <row r="764" spans="1:1">
      <c r="A764">
        <v>904888</v>
      </c>
    </row>
    <row r="765" spans="1:1">
      <c r="A765">
        <v>850000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551239</v>
      </c>
    </row>
    <row r="770" spans="1:1">
      <c r="A770">
        <v>282965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213186</v>
      </c>
    </row>
    <row r="777" spans="1:1">
      <c r="A777">
        <v>3213186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58245</v>
      </c>
    </row>
    <row r="784" spans="1:1">
      <c r="A784">
        <v>820537</v>
      </c>
    </row>
    <row r="785" spans="1:1">
      <c r="A785">
        <v>1308820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254169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277533</v>
      </c>
    </row>
    <row r="797" spans="1:1">
      <c r="A797">
        <v>3277533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388</v>
      </c>
    </row>
    <row r="862" spans="1:1">
      <c r="A862" t="s">
        <v>389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'W'!W232152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2019-11-01T09:48:15Z</dcterms:modified>
</cp:coreProperties>
</file>