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91342709-0E50-4FBA-A551-EA46E5FB06B6}" xr6:coauthVersionLast="45" xr6:coauthVersionMax="45" xr10:uidLastSave="{00000000-0000-0000-0000-000000000000}"/>
  <bookViews>
    <workbookView xWindow="-108" yWindow="-108" windowWidth="23256" windowHeight="12576" tabRatio="612" activeTab="1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55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/>
  <c r="K81" i="4"/>
  <c r="J81" i="4"/>
  <c r="I81" i="4"/>
  <c r="H81" i="4"/>
  <c r="G81" i="4"/>
  <c r="F81" i="4"/>
  <c r="M80" i="4"/>
  <c r="M83" i="4"/>
  <c r="L80" i="4"/>
  <c r="K80" i="4"/>
  <c r="K83" i="4"/>
  <c r="J80" i="4"/>
  <c r="J83" i="4"/>
  <c r="I80" i="4"/>
  <c r="I83" i="4"/>
  <c r="H80" i="4"/>
  <c r="H83" i="4"/>
  <c r="G80" i="4"/>
  <c r="G83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R27" i="3"/>
  <c r="L25" i="3"/>
  <c r="X24" i="3"/>
  <c r="R24" i="3"/>
  <c r="F24" i="3"/>
  <c r="X23" i="3"/>
  <c r="L23" i="3"/>
  <c r="F23" i="3"/>
  <c r="X22" i="3"/>
  <c r="X27" i="3"/>
  <c r="L22" i="3"/>
  <c r="F22" i="3"/>
  <c r="L21" i="3"/>
  <c r="F21" i="3"/>
  <c r="L20" i="3"/>
  <c r="F20" i="3"/>
  <c r="R19" i="3"/>
  <c r="X31" i="3"/>
  <c r="L19" i="3"/>
  <c r="F19" i="3"/>
  <c r="X18" i="3"/>
  <c r="R18" i="3"/>
  <c r="L18" i="3"/>
  <c r="F18" i="3"/>
  <c r="X17" i="3"/>
  <c r="X19" i="3"/>
  <c r="R17" i="3"/>
  <c r="L17" i="3"/>
  <c r="F17" i="3"/>
  <c r="X16" i="3"/>
  <c r="R16" i="3"/>
  <c r="L16" i="3"/>
  <c r="F16" i="3"/>
  <c r="R15" i="3"/>
  <c r="R20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/>
  <c r="R21" i="3"/>
  <c r="R30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/>
  <c r="M30" i="2"/>
  <c r="M29" i="2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/>
  <c r="M26" i="2"/>
  <c r="M28" i="2"/>
  <c r="G25" i="2"/>
  <c r="N44" i="2"/>
  <c r="Y24" i="2"/>
  <c r="W24" i="2"/>
  <c r="U24" i="2"/>
  <c r="H24" i="2"/>
  <c r="G24" i="2"/>
  <c r="G26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/>
  <c r="N45" i="2"/>
  <c r="Z9" i="2"/>
  <c r="Y9" i="2"/>
  <c r="X9" i="2"/>
  <c r="W9" i="2"/>
  <c r="V9" i="2"/>
  <c r="U9" i="2"/>
  <c r="N9" i="2"/>
  <c r="Y8" i="2"/>
  <c r="W8" i="2"/>
  <c r="U8" i="2"/>
  <c r="O8" i="2"/>
  <c r="O11" i="2"/>
  <c r="N8" i="2"/>
  <c r="Y7" i="2"/>
  <c r="W7" i="2"/>
  <c r="U7" i="2"/>
  <c r="O7" i="2"/>
  <c r="N7" i="2"/>
  <c r="N11" i="2"/>
  <c r="G7" i="2"/>
  <c r="G9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L24" i="3"/>
  <c r="L27" i="3"/>
  <c r="F27" i="3"/>
  <c r="L33" i="3"/>
  <c r="L35" i="3"/>
  <c r="G17" i="4"/>
  <c r="H17" i="4"/>
  <c r="G16" i="4"/>
  <c r="I16" i="4"/>
  <c r="H16" i="4"/>
  <c r="I17" i="4"/>
  <c r="G11" i="2"/>
  <c r="G15" i="2"/>
</calcChain>
</file>

<file path=xl/connections.xml><?xml version="1.0" encoding="utf-8"?>
<connections xmlns="http://schemas.openxmlformats.org/spreadsheetml/2006/main">
  <connection id="1" name="W155162" type="6" refreshedVersion="4" background="1" saveData="1">
    <textPr prompt="0" codePage="850" sourceFile="C:\2018_GMC\1etap_16C1\RUN_16C1\Wfiles\162\W15516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<sst xmlns="http://schemas.openxmlformats.org/spreadsheetml/2006/main" count="573" uniqueCount="391">
  <si>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</si>
  <si>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</si>
  <si>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</si>
  <si>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</si>
  <si>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</si>
  <si>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</si>
  <si>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</si>
  <si>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</si>
  <si>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</si>
  <si>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</si>
  <si>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</si>
  <si>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</si>
  <si>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</si>
  <si>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</si>
  <si>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</si>
  <si>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</si>
  <si>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</si>
  <si>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</si>
  <si>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</si>
  <si>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</si>
  <si>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</si>
  <si>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</si>
  <si>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</si>
  <si>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</si>
  <si>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</si>
  <si>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</si>
  <si>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</si>
  <si>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</si>
  <si>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</si>
  <si>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</si>
  <si>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</si>
  <si>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</si>
  <si>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</si>
  <si>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</si>
  <si>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</si>
  <si>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</si>
  <si>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</si>
  <si>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</si>
  <si>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</si>
  <si>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</si>
  <si>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</si>
  <si>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</si>
  <si>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</si>
  <si>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</si>
  <si>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</si>
  <si>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</si>
  <si>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</si>
  <si>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</si>
  <si>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</si>
  <si>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</si>
  <si>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</si>
  <si>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</si>
  <si>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</si>
  <si>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</si>
  <si>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</si>
  <si>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</si>
  <si>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</si>
  <si>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</si>
  <si>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</si>
  <si>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</si>
  <si>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</si>
  <si>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</si>
  <si>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</si>
  <si>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</si>
  <si>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</si>
  <si>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</si>
  <si>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</si>
  <si>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</si>
  <si>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</si>
  <si>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</si>
  <si>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</si>
  <si>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</si>
  <si>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</si>
  <si>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</si>
  <si>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</si>
  <si>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</si>
  <si>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</si>
  <si>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</si>
  <si>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</si>
  <si>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</si>
  <si>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</si>
  <si>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</si>
  <si>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</si>
  <si>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</si>
  <si>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</si>
  <si>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</si>
  <si>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</si>
  <si>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</si>
  <si>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</si>
  <si>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</si>
  <si>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</si>
  <si>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</si>
  <si>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</si>
  <si>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</si>
  <si>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</si>
  <si>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</si>
  <si>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</si>
  <si>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</si>
  <si>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</si>
  <si>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</si>
  <si>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</si>
  <si>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</si>
  <si>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</si>
  <si>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</si>
  <si>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</si>
  <si>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</si>
  <si>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</si>
  <si>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</si>
  <si>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</si>
  <si>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</si>
  <si>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</si>
  <si>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</si>
  <si>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</si>
  <si>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</si>
  <si>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</si>
  <si>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</si>
  <si>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</si>
  <si>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</si>
  <si>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</si>
  <si>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</si>
  <si>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</si>
  <si>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</si>
  <si>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</si>
  <si>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</si>
  <si>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</si>
  <si>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</si>
  <si>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</si>
  <si>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</si>
  <si>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</si>
  <si>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</si>
  <si>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</si>
  <si>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</si>
  <si>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</si>
  <si>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</si>
  <si>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</si>
  <si>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</si>
  <si>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</si>
  <si>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</si>
  <si>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</si>
  <si>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</si>
  <si>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</si>
  <si>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</si>
  <si>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</si>
  <si>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</si>
  <si>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</si>
  <si>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</si>
  <si>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</si>
  <si>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</si>
  <si>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</si>
  <si>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</si>
  <si>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</si>
  <si>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</si>
  <si>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</si>
  <si>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</si>
  <si>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</si>
  <si>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</si>
  <si>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</si>
  <si>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</si>
  <si>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</si>
  <si>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</si>
  <si>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</si>
  <si>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</si>
  <si>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</si>
  <si>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</si>
  <si>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</si>
  <si>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</si>
  <si>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</si>
  <si>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</si>
  <si>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</si>
  <si>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</si>
  <si>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</si>
  <si>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</si>
  <si>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</si>
  <si>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</si>
  <si>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</si>
  <si>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</si>
  <si>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</si>
  <si>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</si>
  <si>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</si>
  <si>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</si>
  <si>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</si>
  <si>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</si>
  <si>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</si>
  <si>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</si>
  <si>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</si>
  <si>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</si>
  <si>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</si>
  <si>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</si>
  <si>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</si>
  <si>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</si>
  <si>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</si>
  <si>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</si>
  <si>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</si>
  <si>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</si>
  <si>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</si>
  <si>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</si>
  <si>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</si>
  <si>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</si>
  <si>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</si>
  <si>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</si>
  <si>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</si>
  <si>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</si>
  <si>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</si>
  <si>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</si>
  <si>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</si>
  <si>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</si>
  <si>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</si>
  <si>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</si>
  <si>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</si>
  <si>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</si>
  <si>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</si>
  <si>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</si>
  <si>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</si>
  <si>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</si>
  <si>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</si>
  <si>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</si>
  <si>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</si>
  <si>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</si>
  <si>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</si>
  <si>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</si>
  <si>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</si>
  <si>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</si>
  <si>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</si>
  <si>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</si>
  <si>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</si>
  <si>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</si>
  <si>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</si>
  <si>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</si>
  <si>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</si>
  <si>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</si>
  <si>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</si>
  <si>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</si>
  <si>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</si>
  <si>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</si>
  <si>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</si>
  <si>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</si>
  <si>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</si>
  <si>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</si>
  <si>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</si>
  <si>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</si>
  <si>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</si>
  <si>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</si>
  <si>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</si>
  <si>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</si>
  <si>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</si>
  <si>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</si>
  <si>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</si>
  <si>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</si>
  <si>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</si>
  <si>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</si>
  <si>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</si>
  <si>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</si>
  <si>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</si>
  <si>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</si>
  <si>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</si>
  <si>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</si>
  <si>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</si>
  <si>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</si>
  <si>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</si>
  <si>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</si>
  <si>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</si>
  <si>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</si>
  <si>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</si>
  <si>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</si>
  <si>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</si>
  <si>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</si>
  <si>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</si>
  <si>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</si>
  <si>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</si>
  <si>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</si>
  <si>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</si>
  <si>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</si>
  <si>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</si>
  <si>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</si>
  <si>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</si>
  <si>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</si>
  <si>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</si>
  <si>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</si>
  <si>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</si>
  <si>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</si>
  <si>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</si>
  <si>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</si>
  <si>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</si>
  <si>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</si>
  <si>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</si>
  <si>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</si>
  <si>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</si>
  <si>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</si>
  <si>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</si>
  <si>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</si>
  <si>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</si>
  <si>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</si>
  <si>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</si>
  <si>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</si>
  <si>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</si>
  <si>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</si>
  <si>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</si>
  <si>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</si>
  <si>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</si>
  <si>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</si>
  <si>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</si>
  <si>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</si>
  <si>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</si>
  <si>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</si>
  <si>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</si>
  <si>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</si>
  <si>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</si>
  <si>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</si>
  <si>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</si>
  <si>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</si>
  <si>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</si>
  <si>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</si>
  <si>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</si>
  <si>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</si>
  <si>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</si>
  <si>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</si>
  <si>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</si>
  <si>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</si>
  <si>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</si>
  <si>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</si>
  <si>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</si>
  <si>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</si>
  <si>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</si>
  <si>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</si>
  <si>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</si>
  <si>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</si>
  <si>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</si>
  <si>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</si>
  <si>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</si>
  <si>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</si>
  <si>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</si>
  <si>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</si>
  <si>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</si>
  <si>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</si>
  <si>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</si>
  <si>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</si>
  <si>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</si>
  <si>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</si>
  <si>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</si>
  <si>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</si>
  <si>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</si>
  <si>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</si>
  <si>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</si>
  <si>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</si>
  <si>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2.68</t>
  </si>
  <si>
    <t xml:space="preserve">   2.63</t>
  </si>
  <si>
    <t xml:space="preserve">   1.73</t>
  </si>
  <si>
    <t>Minor</t>
  </si>
  <si>
    <t xml:space="preserve"> 93.4</t>
  </si>
  <si>
    <t xml:space="preserve">  4.8</t>
  </si>
  <si>
    <t xml:space="preserve">  1.3</t>
  </si>
  <si>
    <t xml:space="preserve">  3.7</t>
  </si>
  <si>
    <t xml:space="preserve">  6.3</t>
  </si>
  <si>
    <t xml:space="preserve">  2.2</t>
  </si>
  <si>
    <t xml:space="preserve">  5.0</t>
  </si>
  <si>
    <t xml:space="preserve">  9.2</t>
  </si>
  <si>
    <t xml:space="preserve">  3.1</t>
  </si>
  <si>
    <t xml:space="preserve">  6.7</t>
  </si>
  <si>
    <t xml:space="preserve">  5.2</t>
  </si>
  <si>
    <t xml:space="preserve">  1.2</t>
  </si>
  <si>
    <t xml:space="preserve">  3.2</t>
  </si>
  <si>
    <t xml:space="preserve">  2.3</t>
  </si>
  <si>
    <t xml:space="preserve">  3.6</t>
  </si>
  <si>
    <t xml:space="preserve">  8.0</t>
  </si>
  <si>
    <t xml:space="preserve">  2.9</t>
  </si>
  <si>
    <t xml:space="preserve">  6.1</t>
  </si>
  <si>
    <t xml:space="preserve">  5.3</t>
  </si>
  <si>
    <t xml:space="preserve">  1.6</t>
  </si>
  <si>
    <t xml:space="preserve">  5.8</t>
  </si>
  <si>
    <t xml:space="preserve">  6.6</t>
  </si>
  <si>
    <t xml:space="preserve">  7.7</t>
  </si>
  <si>
    <t xml:space="preserve">  7.1</t>
  </si>
  <si>
    <t xml:space="preserve">  2.0</t>
  </si>
  <si>
    <t xml:space="preserve">  8.5</t>
  </si>
  <si>
    <t xml:space="preserve">  7.3</t>
  </si>
  <si>
    <t xml:space="preserve">  2.8</t>
  </si>
  <si>
    <t xml:space="preserve">  7.9</t>
  </si>
  <si>
    <t xml:space="preserve"> 11.7</t>
  </si>
  <si>
    <t xml:space="preserve">  4.4</t>
  </si>
  <si>
    <t xml:space="preserve"> 12.7</t>
  </si>
  <si>
    <t xml:space="preserve">   **</t>
  </si>
  <si>
    <t xml:space="preserve">  ***</t>
  </si>
  <si>
    <t xml:space="preserve">    *</t>
  </si>
  <si>
    <t xml:space="preserve"> Free info</t>
  </si>
  <si>
    <t>Companies are making more use of the internet to promote their</t>
  </si>
  <si>
    <t>business. This increases the threat of cybercrime taking place.</t>
  </si>
  <si>
    <t>the use of smart-phones and tablets also enhances these threats.</t>
  </si>
  <si>
    <t xml:space="preserve"> 032 01/09/2016</t>
  </si>
  <si>
    <t xml:space="preserve"> GBR 181122124545</t>
  </si>
  <si>
    <t>Bartosz Szablowski</t>
  </si>
  <si>
    <t>Ambasadorzy GMC/Brain Management 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</si>
</sst>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55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opLeftCell="A10" workbookViewId="0">
      <selection activeCell="F41" sqref="F41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Bartosz Szablowski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Ambasadorzy GMC/Brain Management Corporate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15</v>
      </c>
      <c r="M5" s="4" t="s">
        <v>286</v>
      </c>
      <c r="O5" s="144">
        <f>W!$A2</f>
        <v>5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30</v>
      </c>
      <c r="G14" s="45"/>
      <c r="H14" s="44">
        <f>W!A14</f>
        <v>30</v>
      </c>
      <c r="I14" s="46"/>
      <c r="J14" s="44">
        <f>W!A17</f>
        <v>35</v>
      </c>
      <c r="K14" s="46"/>
      <c r="L14" s="19"/>
      <c r="M14" s="28"/>
      <c r="N14" s="28" t="s">
        <v>295</v>
      </c>
      <c r="O14" s="28"/>
      <c r="P14" s="47">
        <f>W!A61</f>
        <v>7</v>
      </c>
      <c r="Q14" s="48" t="str">
        <f>W!B61</f>
        <v>*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20</v>
      </c>
      <c r="F15" s="44">
        <f>W!A12</f>
        <v>35</v>
      </c>
      <c r="G15" s="51"/>
      <c r="H15" s="44">
        <f>W!A15</f>
        <v>35</v>
      </c>
      <c r="I15" s="52"/>
      <c r="J15" s="44">
        <f>W!A18</f>
        <v>45</v>
      </c>
      <c r="K15" s="52"/>
      <c r="L15" s="19"/>
      <c r="M15" s="28"/>
      <c r="N15" s="28" t="s">
        <v>296</v>
      </c>
      <c r="O15" s="28"/>
      <c r="P15" s="41">
        <f>W!A64</f>
        <v>7</v>
      </c>
      <c r="Q15" s="38" t="str">
        <f>W!B64</f>
        <v>*</v>
      </c>
      <c r="R15" s="39"/>
      <c r="S15" s="18"/>
      <c r="T15" s="53">
        <f>W!A65</f>
        <v>9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55</v>
      </c>
      <c r="F16" s="57">
        <f>W!A13</f>
        <v>10</v>
      </c>
      <c r="G16" s="58"/>
      <c r="H16" s="57">
        <f>W!A16</f>
        <v>10</v>
      </c>
      <c r="I16" s="38"/>
      <c r="J16" s="57">
        <f>W!A19</f>
        <v>10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13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340</v>
      </c>
      <c r="G19" s="54">
        <f>W!B21</f>
        <v>0</v>
      </c>
      <c r="H19" s="63">
        <f>W!A24</f>
        <v>510</v>
      </c>
      <c r="I19" s="48">
        <f>W!B24</f>
        <v>0</v>
      </c>
      <c r="J19" s="63">
        <f>W!A27</f>
        <v>730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6</v>
      </c>
      <c r="Q19" s="65"/>
      <c r="R19" s="28"/>
      <c r="S19" s="66" t="s">
        <v>300</v>
      </c>
      <c r="T19" s="67">
        <f>W!A58</f>
        <v>10</v>
      </c>
      <c r="U19" s="65"/>
      <c r="V19" s="68" t="s">
        <v>301</v>
      </c>
      <c r="W19" s="64">
        <f>W!A59</f>
        <v>20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325</v>
      </c>
      <c r="G20" s="54">
        <f>W!B22</f>
        <v>0</v>
      </c>
      <c r="H20" s="44">
        <f>W!A25</f>
        <v>480</v>
      </c>
      <c r="I20" s="54">
        <f>W!B25</f>
        <v>0</v>
      </c>
      <c r="J20" s="44">
        <f>W!A28</f>
        <v>700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30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335</v>
      </c>
      <c r="G21" s="59">
        <f>W!B23</f>
        <v>0</v>
      </c>
      <c r="H21" s="57">
        <f>W!A26</f>
        <v>510</v>
      </c>
      <c r="I21" s="59">
        <f>W!B26</f>
        <v>0</v>
      </c>
      <c r="J21" s="57">
        <f>W!A29</f>
        <v>775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10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1031</v>
      </c>
      <c r="G24" s="48">
        <f>W!B31</f>
        <v>0</v>
      </c>
      <c r="H24" s="63">
        <f>W!A34</f>
        <v>727</v>
      </c>
      <c r="I24" s="48">
        <f>W!B34</f>
        <v>0</v>
      </c>
      <c r="J24" s="63">
        <f>W!A37</f>
        <v>479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18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299</v>
      </c>
      <c r="G25" s="54">
        <f>W!B32</f>
        <v>0</v>
      </c>
      <c r="H25" s="44">
        <f>W!A35</f>
        <v>183</v>
      </c>
      <c r="I25" s="54">
        <f>W!B35</f>
        <v>0</v>
      </c>
      <c r="J25" s="44">
        <f>W!A38</f>
        <v>114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694</v>
      </c>
      <c r="G26" s="59">
        <f>W!B33</f>
        <v>0</v>
      </c>
      <c r="H26" s="57">
        <f>W!A36</f>
        <v>329</v>
      </c>
      <c r="I26" s="59">
        <f>W!B36</f>
        <v>0</v>
      </c>
      <c r="J26" s="41">
        <f>W!A39</f>
        <v>217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400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30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-999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109</v>
      </c>
      <c r="G31" s="49"/>
      <c r="H31" s="53">
        <f>W!A48</f>
        <v>164</v>
      </c>
      <c r="I31" s="49"/>
      <c r="J31" s="53">
        <f>W!A49</f>
        <v>327</v>
      </c>
      <c r="K31" s="49"/>
      <c r="L31" s="19"/>
      <c r="M31" s="28" t="s">
        <v>326</v>
      </c>
      <c r="N31" s="28"/>
      <c r="O31" s="28"/>
      <c r="P31" s="53">
        <f>W!A73</f>
        <v>2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300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1139</v>
      </c>
      <c r="G35" s="87">
        <f>W!B54</f>
        <v>0</v>
      </c>
      <c r="H35" s="36">
        <f>W!A55</f>
        <v>577</v>
      </c>
      <c r="I35" s="87">
        <f>W!B55</f>
        <v>0</v>
      </c>
      <c r="J35" s="36">
        <f>W!A56</f>
        <v>219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abSelected="1" topLeftCell="A13" workbookViewId="0">
      <selection activeCell="AB34" sqref="AB34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15</v>
      </c>
      <c r="F1" s="145" t="s">
        <v>197</v>
      </c>
      <c r="H1" s="15">
        <f>W!A2</f>
        <v>5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2024</v>
      </c>
      <c r="V6" s="188"/>
      <c r="W6" s="44">
        <f>W!A109</f>
        <v>1239</v>
      </c>
      <c r="X6" s="28"/>
      <c r="Y6" s="53">
        <f>W!A110</f>
        <v>810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2083</v>
      </c>
      <c r="V7" s="188"/>
      <c r="W7" s="44">
        <f>W!A112</f>
        <v>1275</v>
      </c>
      <c r="X7" s="28"/>
      <c r="Y7" s="53">
        <f>W!A113</f>
        <v>834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18</v>
      </c>
      <c r="O8" s="189">
        <f>W!A194</f>
        <v>21</v>
      </c>
      <c r="P8" s="24"/>
      <c r="R8" s="129"/>
      <c r="S8" s="19" t="s">
        <v>213</v>
      </c>
      <c r="T8" s="19"/>
      <c r="U8" s="53">
        <f>W!A114</f>
        <v>59</v>
      </c>
      <c r="V8" s="188"/>
      <c r="W8" s="44">
        <f>W!A115</f>
        <v>36</v>
      </c>
      <c r="X8" s="28"/>
      <c r="Y8" s="53">
        <f>W!A116</f>
        <v>24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10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39</v>
      </c>
      <c r="O12" s="191">
        <f>W!A198</f>
        <v>38</v>
      </c>
      <c r="P12" s="24"/>
      <c r="R12" s="129"/>
      <c r="S12" s="28" t="s">
        <v>224</v>
      </c>
      <c r="T12" s="19"/>
      <c r="U12" s="53">
        <f>W!A121</f>
        <v>1031</v>
      </c>
      <c r="V12" s="188"/>
      <c r="W12" s="53">
        <f>W!A124</f>
        <v>727</v>
      </c>
      <c r="X12" s="28"/>
      <c r="Y12" s="53">
        <f>W!A127</f>
        <v>479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390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299</v>
      </c>
      <c r="V13" s="188"/>
      <c r="W13" s="53">
        <f>W!A125</f>
        <v>183</v>
      </c>
      <c r="X13" s="28"/>
      <c r="Y13" s="53">
        <f>W!A128</f>
        <v>114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133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694</v>
      </c>
      <c r="V14" s="188"/>
      <c r="W14" s="53">
        <f>W!A126</f>
        <v>329</v>
      </c>
      <c r="X14" s="28"/>
      <c r="Y14" s="53">
        <f>W!A129</f>
        <v>217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-73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186</v>
      </c>
      <c r="P17" s="190">
        <f>W!B307</f>
        <v>0</v>
      </c>
      <c r="R17" s="129"/>
      <c r="S17" s="19" t="s">
        <v>235</v>
      </c>
      <c r="T17" s="19"/>
      <c r="U17" s="53">
        <f>W!A131</f>
        <v>1386</v>
      </c>
      <c r="V17" s="188"/>
      <c r="W17" s="53">
        <f>W!A134</f>
        <v>832</v>
      </c>
      <c r="X17" s="28"/>
      <c r="Y17" s="53">
        <f>W!A137</f>
        <v>472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11814</v>
      </c>
      <c r="P18" s="24"/>
      <c r="R18" s="129"/>
      <c r="S18" s="101" t="s">
        <v>238</v>
      </c>
      <c r="T18" s="19"/>
      <c r="U18" s="53">
        <f>W!A132</f>
        <v>332</v>
      </c>
      <c r="V18" s="188"/>
      <c r="W18" s="53">
        <f>W!A135</f>
        <v>231</v>
      </c>
      <c r="X18" s="28"/>
      <c r="Y18" s="53">
        <f>W!A138</f>
        <v>127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1021</v>
      </c>
      <c r="V19" s="188"/>
      <c r="W19" s="53">
        <f>W!A136</f>
        <v>609</v>
      </c>
      <c r="X19" s="28"/>
      <c r="Y19" s="53">
        <f>W!A139</f>
        <v>307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2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1031</v>
      </c>
      <c r="V22" s="188"/>
      <c r="W22" s="53">
        <f>W!A144</f>
        <v>727</v>
      </c>
      <c r="X22" s="28"/>
      <c r="Y22" s="53">
        <f>W!A147</f>
        <v>477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299</v>
      </c>
      <c r="V23" s="188"/>
      <c r="W23" s="53">
        <f>W!A145</f>
        <v>192</v>
      </c>
      <c r="X23" s="28"/>
      <c r="Y23" s="53">
        <f>W!A148</f>
        <v>114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87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694</v>
      </c>
      <c r="V24" s="188"/>
      <c r="W24" s="53">
        <f>W!A146</f>
        <v>329</v>
      </c>
      <c r="X24" s="28"/>
      <c r="Y24" s="53">
        <f>W!A149</f>
        <v>225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5722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33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93.4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177</v>
      </c>
      <c r="V27" s="188"/>
      <c r="W27" s="53">
        <f>W!A154</f>
        <v>54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16</v>
      </c>
      <c r="V28" s="188"/>
      <c r="W28" s="53">
        <f>W!A155</f>
        <v>19</v>
      </c>
      <c r="X28" s="28"/>
      <c r="Y28" s="53">
        <f>W!A158</f>
        <v>7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3</v>
      </c>
      <c r="N29" s="189">
        <f>MAX(N30-N26+N27,0)</f>
        <v>5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1720</v>
      </c>
      <c r="H30" s="24"/>
      <c r="I30" s="19"/>
      <c r="J30" s="129"/>
      <c r="K30" s="28" t="s">
        <v>255</v>
      </c>
      <c r="L30" s="19"/>
      <c r="M30" s="191">
        <f>W!A325</f>
        <v>6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6000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2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7135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585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41</v>
      </c>
      <c r="V36" s="190">
        <f>W!B171</f>
        <v>0</v>
      </c>
      <c r="W36" s="44">
        <f>W!A172</f>
        <v>26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10000</v>
      </c>
      <c r="H37" s="24"/>
      <c r="I37" s="19"/>
      <c r="J37" s="129"/>
      <c r="K37" s="19" t="s">
        <v>265</v>
      </c>
      <c r="L37" s="19"/>
      <c r="M37" s="191">
        <f>W!A296</f>
        <v>9</v>
      </c>
      <c r="N37" s="191">
        <f>W!A298</f>
        <v>3</v>
      </c>
      <c r="O37" s="191">
        <f>W!A300</f>
        <v>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20000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31633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1139</v>
      </c>
      <c r="V43" s="188"/>
      <c r="W43" s="53">
        <f>W!A55</f>
        <v>577</v>
      </c>
      <c r="X43" s="28"/>
      <c r="Y43" s="53">
        <f>W!A56</f>
        <v>219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23.995919999999998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126</v>
      </c>
      <c r="H45" s="24"/>
      <c r="I45" s="19"/>
      <c r="J45" s="129"/>
      <c r="K45" s="18" t="s">
        <v>281</v>
      </c>
      <c r="N45" s="201">
        <f>N43+N44</f>
        <v>31.59592</v>
      </c>
      <c r="P45" s="24"/>
      <c r="R45" s="129"/>
      <c r="S45" s="85" t="s">
        <v>282</v>
      </c>
      <c r="T45" s="19"/>
      <c r="U45" s="53">
        <f>W!A187</f>
        <v>1139</v>
      </c>
      <c r="V45" s="188"/>
      <c r="W45" s="44">
        <f>W!A188</f>
        <v>577</v>
      </c>
      <c r="X45" s="28"/>
      <c r="Y45" s="53">
        <f>W!A189</f>
        <v>219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U31" sqref="U31:X32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15</v>
      </c>
      <c r="F1" s="145" t="s">
        <v>47</v>
      </c>
      <c r="G1" s="18"/>
      <c r="I1" s="15">
        <f>W!A2</f>
        <v>5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330000</v>
      </c>
      <c r="G8" s="171"/>
      <c r="H8" s="112"/>
      <c r="I8" s="112" t="s">
        <v>103</v>
      </c>
      <c r="J8" s="112"/>
      <c r="K8" s="112"/>
      <c r="L8" s="173">
        <f>W!A241</f>
        <v>1940060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41731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1734110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22238</v>
      </c>
      <c r="G10" s="171"/>
      <c r="H10" s="112"/>
      <c r="I10" s="112" t="s">
        <v>110</v>
      </c>
      <c r="J10" s="112"/>
      <c r="K10" s="112"/>
      <c r="L10" s="173">
        <f>W!A242</f>
        <v>117150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222954</v>
      </c>
      <c r="G11" s="171"/>
      <c r="H11" s="112"/>
      <c r="I11" s="175" t="s">
        <v>114</v>
      </c>
      <c r="L11" s="173">
        <f>W!A243</f>
        <v>327710</v>
      </c>
      <c r="M11" s="171"/>
      <c r="N11" s="112"/>
      <c r="O11" s="112" t="s">
        <v>115</v>
      </c>
      <c r="P11" s="112"/>
      <c r="Q11" s="112"/>
      <c r="R11" s="176">
        <f>W!A263</f>
        <v>1629100</v>
      </c>
      <c r="S11" s="171"/>
      <c r="T11" s="112"/>
      <c r="U11" s="112" t="s">
        <v>116</v>
      </c>
      <c r="V11" s="112"/>
      <c r="W11" s="112"/>
      <c r="X11" s="173">
        <f>W!A223</f>
        <v>2788897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24383</v>
      </c>
      <c r="G12" s="171"/>
      <c r="H12" s="112"/>
      <c r="I12" s="112" t="s">
        <v>118</v>
      </c>
      <c r="J12" s="112"/>
      <c r="K12" s="112"/>
      <c r="L12" s="173">
        <f>W!A244</f>
        <v>2209232</v>
      </c>
      <c r="M12" s="171"/>
      <c r="N12" s="112"/>
      <c r="O12" s="112" t="s">
        <v>119</v>
      </c>
      <c r="P12" s="112"/>
      <c r="Q12" s="112"/>
      <c r="R12" s="173">
        <f>SUM(R9:R11)</f>
        <v>2079100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10110</v>
      </c>
      <c r="G13" s="171"/>
      <c r="H13" s="112"/>
      <c r="I13" s="112" t="s">
        <v>122</v>
      </c>
      <c r="J13" s="112"/>
      <c r="K13" s="112"/>
      <c r="L13" s="173">
        <f>W!A245</f>
        <v>101349</v>
      </c>
      <c r="M13" s="171"/>
      <c r="N13" s="112"/>
      <c r="S13" s="171"/>
      <c r="T13" s="112"/>
      <c r="U13" s="175" t="s">
        <v>123</v>
      </c>
      <c r="X13" s="174">
        <f>X9+X10-X11-X12</f>
        <v>-1054787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90000</v>
      </c>
      <c r="G14" s="171"/>
      <c r="H14" s="112"/>
      <c r="I14" s="112" t="s">
        <v>125</v>
      </c>
      <c r="J14" s="112"/>
      <c r="K14" s="112"/>
      <c r="L14" s="173">
        <f>W!A246</f>
        <v>328992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167112</v>
      </c>
      <c r="M15" s="171"/>
      <c r="N15" s="112"/>
      <c r="O15" s="112" t="s">
        <v>129</v>
      </c>
      <c r="P15" s="112"/>
      <c r="Q15" s="112"/>
      <c r="R15" s="173">
        <f>W!A265</f>
        <v>810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59000</v>
      </c>
      <c r="G16" s="171"/>
      <c r="H16" s="112"/>
      <c r="I16" s="112" t="s">
        <v>132</v>
      </c>
      <c r="J16" s="112"/>
      <c r="K16" s="112"/>
      <c r="L16" s="173">
        <f>W!A248</f>
        <v>4192</v>
      </c>
      <c r="M16" s="171"/>
      <c r="N16" s="112"/>
      <c r="O16" s="175" t="s">
        <v>133</v>
      </c>
      <c r="R16" s="173">
        <f>W!A266</f>
        <v>327710</v>
      </c>
      <c r="S16" s="171"/>
      <c r="T16" s="112"/>
      <c r="U16" s="112" t="s">
        <v>134</v>
      </c>
      <c r="V16" s="112"/>
      <c r="W16" s="112"/>
      <c r="X16" s="173">
        <f>W!A225</f>
        <v>377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10200</v>
      </c>
      <c r="G17" s="171"/>
      <c r="H17" s="112"/>
      <c r="I17" s="112" t="s">
        <v>136</v>
      </c>
      <c r="L17" s="173">
        <f>W!A249</f>
        <v>54550</v>
      </c>
      <c r="M17" s="171"/>
      <c r="N17" s="112"/>
      <c r="O17" s="112" t="s">
        <v>137</v>
      </c>
      <c r="P17" s="112"/>
      <c r="Q17" s="112"/>
      <c r="R17" s="173">
        <f>W!A267</f>
        <v>1831955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7765</v>
      </c>
      <c r="G18" s="171"/>
      <c r="H18" s="112"/>
      <c r="I18" s="118" t="s">
        <v>140</v>
      </c>
      <c r="J18" s="112"/>
      <c r="K18" s="112"/>
      <c r="L18" s="177">
        <f>W!A250</f>
        <v>2160475</v>
      </c>
      <c r="M18" s="171"/>
      <c r="N18" s="112"/>
      <c r="O18" s="112" t="s">
        <v>141</v>
      </c>
      <c r="P18" s="112"/>
      <c r="Q18" s="112"/>
      <c r="R18" s="173">
        <f>W!A268</f>
        <v>1024075</v>
      </c>
      <c r="S18" s="171"/>
      <c r="T18" s="112"/>
      <c r="U18" s="112" t="s">
        <v>142</v>
      </c>
      <c r="V18" s="112"/>
      <c r="W18" s="112"/>
      <c r="X18" s="177">
        <f>W!A227</f>
        <v>750000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1149812</v>
      </c>
      <c r="M19" s="171"/>
      <c r="N19" s="112"/>
      <c r="O19" s="112" t="s">
        <v>145</v>
      </c>
      <c r="P19" s="112"/>
      <c r="Q19" s="112"/>
      <c r="R19" s="177">
        <f>W!A269</f>
        <v>604265</v>
      </c>
      <c r="S19" s="171"/>
      <c r="T19" s="112"/>
      <c r="U19" s="175" t="s">
        <v>146</v>
      </c>
      <c r="X19" s="174">
        <f>X16+X17-X18</f>
        <v>-749623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4088</v>
      </c>
      <c r="G20" s="171"/>
      <c r="H20" s="112"/>
      <c r="I20" s="112" t="s">
        <v>148</v>
      </c>
      <c r="J20" s="112"/>
      <c r="K20" s="112"/>
      <c r="L20" s="173">
        <f>W!A252</f>
        <v>790248</v>
      </c>
      <c r="M20" s="171"/>
      <c r="N20" s="112"/>
      <c r="O20" s="175" t="s">
        <v>149</v>
      </c>
      <c r="R20" s="180">
        <f>SUM(R15:R19)</f>
        <v>3788815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8928</v>
      </c>
      <c r="G21" s="171"/>
      <c r="H21" s="112"/>
      <c r="I21" s="112" t="s">
        <v>151</v>
      </c>
      <c r="J21" s="112"/>
      <c r="K21" s="112"/>
      <c r="L21" s="173">
        <f>W!A217</f>
        <v>975160</v>
      </c>
      <c r="M21" s="171"/>
      <c r="N21" s="112"/>
      <c r="O21" s="112" t="s">
        <v>152</v>
      </c>
      <c r="P21" s="112"/>
      <c r="Q21" s="112"/>
      <c r="R21" s="173">
        <f>R12+R20</f>
        <v>5867915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432040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11263</v>
      </c>
      <c r="G23" s="171"/>
      <c r="H23" s="112"/>
      <c r="I23" s="112" t="s">
        <v>157</v>
      </c>
      <c r="J23" s="112"/>
      <c r="K23" s="112"/>
      <c r="L23" s="176">
        <f>W!A254</f>
        <v>41770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975160</v>
      </c>
      <c r="G24" s="171"/>
      <c r="H24" s="112"/>
      <c r="I24" s="175" t="s">
        <v>160</v>
      </c>
      <c r="L24" s="173">
        <f>L20-L21+L22-L23</f>
        <v>-226682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377</v>
      </c>
      <c r="M25" s="171"/>
      <c r="N25" s="112"/>
      <c r="O25" s="178" t="s">
        <v>164</v>
      </c>
      <c r="P25" s="112"/>
      <c r="Q25" s="112"/>
      <c r="R25" s="173">
        <f>W!A272</f>
        <v>1706096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-226305</v>
      </c>
      <c r="G27" s="171"/>
      <c r="H27" s="112"/>
      <c r="I27" s="175" t="s">
        <v>170</v>
      </c>
      <c r="J27" s="112"/>
      <c r="K27" s="112"/>
      <c r="L27" s="174">
        <f>L24+L25-L26</f>
        <v>-226305</v>
      </c>
      <c r="M27" s="171"/>
      <c r="N27" s="112"/>
      <c r="O27" s="118" t="s">
        <v>171</v>
      </c>
      <c r="P27" s="112"/>
      <c r="Q27" s="112"/>
      <c r="R27" s="173">
        <f>SUM(R24:R26)</f>
        <v>1706096</v>
      </c>
      <c r="S27" s="171"/>
      <c r="T27" s="112"/>
      <c r="U27" s="175" t="s">
        <v>172</v>
      </c>
      <c r="X27" s="174">
        <f>X22-X23-X24+X25-X26</f>
        <v>432040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-43916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-270221</v>
      </c>
      <c r="G29" s="171"/>
      <c r="H29" s="112"/>
      <c r="I29" s="112" t="s">
        <v>177</v>
      </c>
      <c r="J29" s="112"/>
      <c r="K29" s="112"/>
      <c r="L29" s="173">
        <f>W!A256</f>
        <v>-226305</v>
      </c>
      <c r="M29" s="171"/>
      <c r="N29" s="112"/>
      <c r="S29" s="171"/>
      <c r="U29" s="181" t="s">
        <v>178</v>
      </c>
      <c r="V29" s="112"/>
      <c r="W29" s="112"/>
      <c r="X29" s="174">
        <f>W!A233</f>
        <v>-1372370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-5.1432954545454548</v>
      </c>
      <c r="M30" s="171"/>
      <c r="N30" s="112"/>
      <c r="O30" s="112" t="s">
        <v>180</v>
      </c>
      <c r="P30" s="112"/>
      <c r="Q30" s="112"/>
      <c r="R30" s="173">
        <f>R21-R27-R28</f>
        <v>4161819</v>
      </c>
      <c r="S30" s="171"/>
      <c r="U30" s="181" t="s">
        <v>181</v>
      </c>
      <c r="V30" s="112"/>
      <c r="W30" s="112"/>
      <c r="X30" s="176">
        <f>W!A234</f>
        <v>1976635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604265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151000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-226305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1488</v>
      </c>
      <c r="G34" s="171"/>
      <c r="H34" s="112"/>
      <c r="I34" s="91" t="s">
        <v>190</v>
      </c>
      <c r="J34" s="112"/>
      <c r="K34" s="112"/>
      <c r="L34" s="177">
        <f>W!A260</f>
        <v>-43916</v>
      </c>
      <c r="M34" s="171"/>
      <c r="O34" s="91" t="s">
        <v>191</v>
      </c>
      <c r="R34" s="173">
        <f>W!A276</f>
        <v>32040</v>
      </c>
      <c r="S34" s="171"/>
      <c r="U34" s="112" t="s">
        <v>192</v>
      </c>
      <c r="V34" s="112"/>
      <c r="W34" s="112"/>
      <c r="X34" s="174">
        <f>W!A238</f>
        <v>521000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-270221</v>
      </c>
      <c r="M35" s="171"/>
      <c r="O35" s="112" t="s">
        <v>194</v>
      </c>
      <c r="P35" s="112"/>
      <c r="Q35" s="112"/>
      <c r="R35" s="177">
        <f>R36-R33-R34</f>
        <v>-270221</v>
      </c>
      <c r="S35" s="171"/>
      <c r="U35" s="112" t="s">
        <v>195</v>
      </c>
      <c r="V35" s="112"/>
      <c r="W35" s="112"/>
      <c r="X35" s="174">
        <f>W!A239</f>
        <v>1797000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4161819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82" workbookViewId="0">
      <selection activeCell="J110" sqref="F107:J110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15</v>
      </c>
      <c r="K1" s="14" t="s">
        <v>24</v>
      </c>
      <c r="L1" s="15">
        <f>W!$A4</f>
        <v>2016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9.6</v>
      </c>
      <c r="H6" s="148">
        <f>W!A508/10</f>
        <v>5.4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1291</v>
      </c>
      <c r="H7" s="35">
        <f>W!A510</f>
        <v>-331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135</v>
      </c>
      <c r="H16" s="151">
        <f>INT(L10*2*G20/1000) + 75</f>
        <v>225</v>
      </c>
      <c r="I16" s="151">
        <f>INT(L10*3*G20/1000) + 120</f>
        <v>345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172</v>
      </c>
      <c r="H17" s="151">
        <f>INT(L10*1.5*2*G20/1000) + 75</f>
        <v>300</v>
      </c>
      <c r="I17" s="151">
        <f>INT(L10*1.5*3*G20/1000) + 120</f>
        <v>458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84547</v>
      </c>
      <c r="H20" s="135">
        <f>W!A516</f>
        <v>77070</v>
      </c>
      <c r="I20" s="135">
        <f>W!A517</f>
        <v>74778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Companies are making more use of the internet to promote their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business. This increases the threat of cybercrime taking place.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the use of smart-phones and tablets also enhances these threats.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106.51</v>
      </c>
      <c r="G35" s="138">
        <f>W!A542/100</f>
        <v>99.7</v>
      </c>
      <c r="H35" s="138">
        <f>W!A562/100</f>
        <v>108.78</v>
      </c>
      <c r="I35" s="138">
        <f>W!A582/100</f>
        <v>99.7</v>
      </c>
      <c r="J35" s="138">
        <f>W!A602/100</f>
        <v>105.36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4260400</v>
      </c>
      <c r="G36" s="138">
        <f>W!A543</f>
        <v>3988000</v>
      </c>
      <c r="H36" s="138">
        <f>W!A563</f>
        <v>4568760</v>
      </c>
      <c r="I36" s="138">
        <f>W!A583</f>
        <v>3988000</v>
      </c>
      <c r="J36" s="138">
        <f>W!A603</f>
        <v>4635840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4260400</v>
      </c>
      <c r="G39" s="138">
        <f>W!A545</f>
        <v>3988000</v>
      </c>
      <c r="H39" s="138">
        <f>W!A565</f>
        <v>4352200</v>
      </c>
      <c r="I39" s="138">
        <f>W!A585</f>
        <v>3988000</v>
      </c>
      <c r="J39" s="138">
        <f>W!A605</f>
        <v>4202720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345</v>
      </c>
      <c r="G43" s="138">
        <f>W!A546</f>
        <v>325</v>
      </c>
      <c r="H43" s="138">
        <f>W!A566</f>
        <v>354</v>
      </c>
      <c r="I43" s="138">
        <f>W!A586</f>
        <v>325</v>
      </c>
      <c r="J43" s="138">
        <f>W!A606</f>
        <v>340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355</v>
      </c>
      <c r="G44" s="138">
        <f>W!A547</f>
        <v>335</v>
      </c>
      <c r="H44" s="138">
        <f>W!A567</f>
        <v>349</v>
      </c>
      <c r="I44" s="138">
        <f>W!A587</f>
        <v>335</v>
      </c>
      <c r="J44" s="138">
        <f>W!A607</f>
        <v>325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420</v>
      </c>
      <c r="G45" s="138">
        <f>W!A548</f>
        <v>375</v>
      </c>
      <c r="H45" s="138">
        <f>W!A568</f>
        <v>389</v>
      </c>
      <c r="I45" s="138">
        <f>W!A588</f>
        <v>375</v>
      </c>
      <c r="J45" s="138">
        <f>W!A608</f>
        <v>335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510</v>
      </c>
      <c r="G46" s="138">
        <f>W!A549</f>
        <v>490</v>
      </c>
      <c r="H46" s="138">
        <f>W!A569</f>
        <v>521</v>
      </c>
      <c r="I46" s="138">
        <f>W!A589</f>
        <v>490</v>
      </c>
      <c r="J46" s="138">
        <f>W!A609</f>
        <v>510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510</v>
      </c>
      <c r="G47" s="138">
        <f>W!A550</f>
        <v>490</v>
      </c>
      <c r="H47" s="138">
        <f>W!A570</f>
        <v>491</v>
      </c>
      <c r="I47" s="138">
        <f>W!A590</f>
        <v>490</v>
      </c>
      <c r="J47" s="138">
        <f>W!A610</f>
        <v>480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660</v>
      </c>
      <c r="G48" s="138">
        <f>W!A551</f>
        <v>590</v>
      </c>
      <c r="H48" s="138">
        <f>W!A571</f>
        <v>571</v>
      </c>
      <c r="I48" s="138">
        <f>W!A591</f>
        <v>590</v>
      </c>
      <c r="J48" s="138">
        <f>W!A611</f>
        <v>510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725</v>
      </c>
      <c r="G49" s="138">
        <f>W!A552</f>
        <v>700</v>
      </c>
      <c r="H49" s="138">
        <f>W!A572</f>
        <v>831</v>
      </c>
      <c r="I49" s="138">
        <f>W!A592</f>
        <v>700</v>
      </c>
      <c r="J49" s="138">
        <f>W!A612</f>
        <v>730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750</v>
      </c>
      <c r="G50" s="138">
        <f>W!A553</f>
        <v>725</v>
      </c>
      <c r="H50" s="138">
        <f>W!A573</f>
        <v>841</v>
      </c>
      <c r="I50" s="138">
        <f>W!A593</f>
        <v>725</v>
      </c>
      <c r="J50" s="138">
        <f>W!A613</f>
        <v>700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950</v>
      </c>
      <c r="G51" s="138">
        <f>W!A554</f>
        <v>850</v>
      </c>
      <c r="H51" s="138">
        <f>W!A574</f>
        <v>891</v>
      </c>
      <c r="I51" s="138">
        <f>W!A594</f>
        <v>850</v>
      </c>
      <c r="J51" s="138">
        <f>W!A614</f>
        <v>775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53</v>
      </c>
      <c r="G53" s="138">
        <f>W!A555</f>
        <v>53</v>
      </c>
      <c r="H53" s="138">
        <f>W!A575</f>
        <v>69</v>
      </c>
      <c r="I53" s="138">
        <f>W!A595</f>
        <v>53</v>
      </c>
      <c r="J53" s="138">
        <f>W!A615</f>
        <v>69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1220</v>
      </c>
      <c r="G54" s="138">
        <f>W!A556</f>
        <v>1200</v>
      </c>
      <c r="H54" s="138">
        <f>W!A576</f>
        <v>1200</v>
      </c>
      <c r="I54" s="138">
        <f>W!A596</f>
        <v>1200</v>
      </c>
      <c r="J54" s="138">
        <f>W!A616</f>
        <v>1200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15</v>
      </c>
      <c r="K61" s="14" t="s">
        <v>62</v>
      </c>
      <c r="L61" s="15">
        <f>W!$A4</f>
        <v>2016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1444100</v>
      </c>
      <c r="G67" s="138">
        <f>W!A722</f>
        <v>1344100</v>
      </c>
      <c r="H67" s="138">
        <f>W!A742</f>
        <v>1369100</v>
      </c>
      <c r="I67" s="138">
        <f>W!A762</f>
        <v>1344100</v>
      </c>
      <c r="J67" s="138">
        <f>W!A782</f>
        <v>2079100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925886</v>
      </c>
      <c r="G68" s="138">
        <f>W!A723</f>
        <v>13350</v>
      </c>
      <c r="H68" s="138">
        <f>W!A743</f>
        <v>671241</v>
      </c>
      <c r="I68" s="138">
        <f>W!A763</f>
        <v>13350</v>
      </c>
      <c r="J68" s="138">
        <f>W!A783</f>
        <v>2160475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867064</v>
      </c>
      <c r="G69" s="138">
        <f>W!A724</f>
        <v>815874</v>
      </c>
      <c r="H69" s="138">
        <f>W!A744</f>
        <v>889269</v>
      </c>
      <c r="I69" s="138">
        <f>W!A764</f>
        <v>815874</v>
      </c>
      <c r="J69" s="138">
        <f>W!A784</f>
        <v>1024075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1582962</v>
      </c>
      <c r="G70" s="138">
        <f>W!A725</f>
        <v>2165922</v>
      </c>
      <c r="H70" s="138">
        <f>W!A745</f>
        <v>2004263</v>
      </c>
      <c r="I70" s="138">
        <f>W!A765</f>
        <v>2165922</v>
      </c>
      <c r="J70" s="138">
        <f>W!A785</f>
        <v>604265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741941</v>
      </c>
      <c r="G74" s="138">
        <f>W!A729</f>
        <v>268773</v>
      </c>
      <c r="H74" s="138">
        <f>W!A749</f>
        <v>659056</v>
      </c>
      <c r="I74" s="138">
        <f>W!A769</f>
        <v>268773</v>
      </c>
      <c r="J74" s="138">
        <f>W!A789</f>
        <v>1706096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4200000</v>
      </c>
      <c r="I80" s="138">
        <f>W!A774</f>
        <v>4000000</v>
      </c>
      <c r="J80" s="138">
        <f>W!A794</f>
        <v>4400000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16020</v>
      </c>
      <c r="I81" s="138">
        <f>W!A775</f>
        <v>0</v>
      </c>
      <c r="J81" s="138">
        <f>W!A795</f>
        <v>32040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78071</v>
      </c>
      <c r="G82" s="138">
        <f>W!A736</f>
        <v>70473</v>
      </c>
      <c r="H82" s="138">
        <f>W!A756</f>
        <v>58797</v>
      </c>
      <c r="I82" s="138">
        <f>W!A776</f>
        <v>70473</v>
      </c>
      <c r="J82" s="138">
        <f>W!A796</f>
        <v>-270221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4078071</v>
      </c>
      <c r="G83" s="138">
        <f t="shared" si="0"/>
        <v>4070473</v>
      </c>
      <c r="H83" s="138">
        <f t="shared" si="0"/>
        <v>4274817</v>
      </c>
      <c r="I83" s="138">
        <f t="shared" si="0"/>
        <v>4070473</v>
      </c>
      <c r="J83" s="138">
        <f t="shared" si="0"/>
        <v>4161819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4.8</v>
      </c>
      <c r="G91" s="61" t="str">
        <f>W!A342</f>
        <v xml:space="preserve">  5.2</v>
      </c>
      <c r="H91" s="61" t="str">
        <f>W!A352</f>
        <v xml:space="preserve">  5.3</v>
      </c>
      <c r="I91" s="61" t="str">
        <f>W!A362</f>
        <v xml:space="preserve">  5.2</v>
      </c>
      <c r="J91" s="61" t="str">
        <f>W!A372</f>
        <v xml:space="preserve">  5.2</v>
      </c>
      <c r="K91" s="61">
        <f>W!A382</f>
        <v>0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1.3</v>
      </c>
      <c r="G92" s="61" t="str">
        <f>W!A343</f>
        <v xml:space="preserve">  1.2</v>
      </c>
      <c r="H92" s="61" t="str">
        <f>W!A353</f>
        <v xml:space="preserve">  1.6</v>
      </c>
      <c r="I92" s="61" t="str">
        <f>W!A363</f>
        <v xml:space="preserve">  1.2</v>
      </c>
      <c r="J92" s="61" t="str">
        <f>W!A373</f>
        <v xml:space="preserve">  2.2</v>
      </c>
      <c r="K92" s="61">
        <f>W!A383</f>
        <v>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3.7</v>
      </c>
      <c r="G93" s="61" t="str">
        <f>W!A344</f>
        <v xml:space="preserve">  3.2</v>
      </c>
      <c r="H93" s="61" t="str">
        <f>W!A354</f>
        <v xml:space="preserve">  5.8</v>
      </c>
      <c r="I93" s="61" t="str">
        <f>W!A364</f>
        <v xml:space="preserve">  3.2</v>
      </c>
      <c r="J93" s="61" t="str">
        <f>W!A374</f>
        <v xml:space="preserve">  8.5</v>
      </c>
      <c r="K93" s="61">
        <f>W!A384</f>
        <v>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6.3</v>
      </c>
      <c r="G94" s="61" t="str">
        <f>W!A345</f>
        <v xml:space="preserve">  6.3</v>
      </c>
      <c r="H94" s="61" t="str">
        <f>W!A355</f>
        <v xml:space="preserve">  6.6</v>
      </c>
      <c r="I94" s="61" t="str">
        <f>W!A365</f>
        <v xml:space="preserve">  6.3</v>
      </c>
      <c r="J94" s="61" t="str">
        <f>W!A375</f>
        <v xml:space="preserve">  7.3</v>
      </c>
      <c r="K94" s="61">
        <f>W!A385</f>
        <v>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2.2</v>
      </c>
      <c r="G95" s="61" t="str">
        <f>W!A346</f>
        <v xml:space="preserve">  2.3</v>
      </c>
      <c r="H95" s="61" t="str">
        <f>W!A356</f>
        <v xml:space="preserve">  2.3</v>
      </c>
      <c r="I95" s="61" t="str">
        <f>W!A366</f>
        <v xml:space="preserve">  2.3</v>
      </c>
      <c r="J95" s="61" t="str">
        <f>W!A376</f>
        <v xml:space="preserve">  2.8</v>
      </c>
      <c r="K95" s="61">
        <f>W!A386</f>
        <v>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5.0</v>
      </c>
      <c r="G96" s="61" t="str">
        <f>W!A347</f>
        <v xml:space="preserve">  3.6</v>
      </c>
      <c r="H96" s="61" t="str">
        <f>W!A357</f>
        <v xml:space="preserve">  7.7</v>
      </c>
      <c r="I96" s="61" t="str">
        <f>W!A367</f>
        <v xml:space="preserve">  3.6</v>
      </c>
      <c r="J96" s="61" t="str">
        <f>W!A377</f>
        <v xml:space="preserve">  7.9</v>
      </c>
      <c r="K96" s="61">
        <f>W!A387</f>
        <v>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9.2</v>
      </c>
      <c r="G97" s="61" t="str">
        <f>W!A348</f>
        <v xml:space="preserve">  8.0</v>
      </c>
      <c r="H97" s="61" t="str">
        <f>W!A358</f>
        <v xml:space="preserve">  7.1</v>
      </c>
      <c r="I97" s="61" t="str">
        <f>W!A368</f>
        <v xml:space="preserve">  8.0</v>
      </c>
      <c r="J97" s="61" t="str">
        <f>W!A378</f>
        <v xml:space="preserve"> 11.7</v>
      </c>
      <c r="K97" s="61">
        <f>W!A388</f>
        <v>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3.1</v>
      </c>
      <c r="G98" s="61" t="str">
        <f>W!A349</f>
        <v xml:space="preserve">  2.9</v>
      </c>
      <c r="H98" s="61" t="str">
        <f>W!A359</f>
        <v xml:space="preserve">  2.0</v>
      </c>
      <c r="I98" s="61" t="str">
        <f>W!A369</f>
        <v xml:space="preserve">  2.9</v>
      </c>
      <c r="J98" s="61" t="str">
        <f>W!A379</f>
        <v xml:space="preserve">  4.4</v>
      </c>
      <c r="K98" s="61">
        <f>W!A389</f>
        <v>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6.7</v>
      </c>
      <c r="G99" s="61" t="str">
        <f>W!A350</f>
        <v xml:space="preserve">  6.1</v>
      </c>
      <c r="H99" s="61" t="str">
        <f>W!A360</f>
        <v xml:space="preserve">  6.1</v>
      </c>
      <c r="I99" s="61" t="str">
        <f>W!A370</f>
        <v xml:space="preserve">  6.1</v>
      </c>
      <c r="J99" s="61" t="str">
        <f>W!A380</f>
        <v xml:space="preserve"> 12.7</v>
      </c>
      <c r="K99" s="61">
        <f>W!A390</f>
        <v>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87000</v>
      </c>
      <c r="G104" s="138">
        <f>W!A429</f>
        <v>75000</v>
      </c>
      <c r="H104" s="138">
        <f>W!A436</f>
        <v>120000</v>
      </c>
      <c r="I104" s="138">
        <f>W!A443</f>
        <v>75000</v>
      </c>
      <c r="J104" s="138">
        <f>W!A450</f>
        <v>330000</v>
      </c>
      <c r="K104" s="138">
        <f>W!A457</f>
        <v>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75000</v>
      </c>
      <c r="G105" s="138">
        <f>W!A430</f>
        <v>55000</v>
      </c>
      <c r="H105" s="138">
        <f>W!A437</f>
        <v>80000</v>
      </c>
      <c r="I105" s="138">
        <f>W!A444</f>
        <v>55000</v>
      </c>
      <c r="J105" s="138">
        <f>W!A451</f>
        <v>90000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 *</v>
      </c>
      <c r="H107" s="125" t="str">
        <f>W!A438</f>
        <v xml:space="preserve">   **</v>
      </c>
      <c r="I107" s="125" t="str">
        <f>W!A445</f>
        <v xml:space="preserve">    *</v>
      </c>
      <c r="J107" s="125" t="str">
        <f>W!A452</f>
        <v xml:space="preserve">  ***</v>
      </c>
      <c r="K107" s="125">
        <f>W!A459</f>
        <v>0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 **</v>
      </c>
      <c r="H108" s="125" t="str">
        <f>W!A439</f>
        <v xml:space="preserve">  ***</v>
      </c>
      <c r="I108" s="125" t="str">
        <f>W!A446</f>
        <v xml:space="preserve">   **</v>
      </c>
      <c r="J108" s="125" t="str">
        <f>W!A453</f>
        <v xml:space="preserve">  ***</v>
      </c>
      <c r="K108" s="125">
        <f>W!A460</f>
        <v>0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>
        <f>W!A461</f>
        <v>0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>
        <f>W!A462</f>
        <v>0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6.88671875" bestFit="1" customWidth="1"/>
    <col min="2" max="2" width="1.6640625" style="133" bestFit="1" customWidth="1"/>
  </cols>
  <sheetData>
    <row r="1" spans="1:1">
      <c r="A1">
        <v>15</v>
      </c>
    </row>
    <row r="2" spans="1:1">
      <c r="A2">
        <v>5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342</v>
      </c>
    </row>
    <row r="7" spans="1:1">
      <c r="A7">
        <v>15</v>
      </c>
    </row>
    <row r="8" spans="1:1">
      <c r="A8">
        <v>20</v>
      </c>
    </row>
    <row r="9" spans="1:1">
      <c r="A9">
        <v>55</v>
      </c>
    </row>
    <row r="10" spans="1:1">
      <c r="A10">
        <v>0</v>
      </c>
    </row>
    <row r="11" spans="1:1">
      <c r="A11">
        <v>30</v>
      </c>
    </row>
    <row r="12" spans="1:1">
      <c r="A12">
        <v>35</v>
      </c>
    </row>
    <row r="13" spans="1:1">
      <c r="A13">
        <v>10</v>
      </c>
    </row>
    <row r="14" spans="1:1">
      <c r="A14">
        <v>30</v>
      </c>
    </row>
    <row r="15" spans="1:1">
      <c r="A15">
        <v>35</v>
      </c>
    </row>
    <row r="16" spans="1:1">
      <c r="A16">
        <v>10</v>
      </c>
    </row>
    <row r="17" spans="1:1">
      <c r="A17">
        <v>35</v>
      </c>
    </row>
    <row r="18" spans="1:1">
      <c r="A18">
        <v>45</v>
      </c>
    </row>
    <row r="19" spans="1:1">
      <c r="A19">
        <v>10</v>
      </c>
    </row>
    <row r="20" spans="1:1">
      <c r="A20">
        <v>0</v>
      </c>
    </row>
    <row r="21" spans="1:1">
      <c r="A21">
        <v>340</v>
      </c>
    </row>
    <row r="22" spans="1:1">
      <c r="A22">
        <v>325</v>
      </c>
    </row>
    <row r="23" spans="1:1">
      <c r="A23">
        <v>335</v>
      </c>
    </row>
    <row r="24" spans="1:1">
      <c r="A24">
        <v>510</v>
      </c>
    </row>
    <row r="25" spans="1:1">
      <c r="A25">
        <v>480</v>
      </c>
    </row>
    <row r="26" spans="1:1">
      <c r="A26">
        <v>510</v>
      </c>
    </row>
    <row r="27" spans="1:1">
      <c r="A27">
        <v>730</v>
      </c>
    </row>
    <row r="28" spans="1:1">
      <c r="A28">
        <v>700</v>
      </c>
    </row>
    <row r="29" spans="1:1">
      <c r="A29">
        <v>775</v>
      </c>
    </row>
    <row r="30" spans="1:1">
      <c r="A30">
        <v>0</v>
      </c>
    </row>
    <row r="31" spans="1:1">
      <c r="A31">
        <v>1031</v>
      </c>
    </row>
    <row r="32" spans="1:1">
      <c r="A32">
        <v>299</v>
      </c>
    </row>
    <row r="33" spans="1:1">
      <c r="A33">
        <v>694</v>
      </c>
    </row>
    <row r="34" spans="1:1">
      <c r="A34">
        <v>727</v>
      </c>
    </row>
    <row r="35" spans="1:1">
      <c r="A35">
        <v>183</v>
      </c>
    </row>
    <row r="36" spans="1:1">
      <c r="A36">
        <v>329</v>
      </c>
    </row>
    <row r="37" spans="1:1">
      <c r="A37">
        <v>479</v>
      </c>
    </row>
    <row r="38" spans="1:1">
      <c r="A38">
        <v>114</v>
      </c>
    </row>
    <row r="39" spans="1:1">
      <c r="A39">
        <v>217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30</v>
      </c>
    </row>
    <row r="45" spans="1:1">
      <c r="A45">
        <v>30</v>
      </c>
    </row>
    <row r="46" spans="1:1">
      <c r="A46">
        <v>30</v>
      </c>
    </row>
    <row r="47" spans="1:1">
      <c r="A47">
        <v>109</v>
      </c>
    </row>
    <row r="48" spans="1:1">
      <c r="A48">
        <v>164</v>
      </c>
    </row>
    <row r="49" spans="1:2">
      <c r="A49">
        <v>327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1139</v>
      </c>
    </row>
    <row r="55" spans="1:2">
      <c r="A55">
        <v>577</v>
      </c>
    </row>
    <row r="56" spans="1:2">
      <c r="A56">
        <v>219</v>
      </c>
    </row>
    <row r="57" spans="1:2">
      <c r="A57">
        <v>6</v>
      </c>
    </row>
    <row r="58" spans="1:2">
      <c r="A58">
        <v>10</v>
      </c>
    </row>
    <row r="59" spans="1:2">
      <c r="A59">
        <v>20</v>
      </c>
    </row>
    <row r="60" spans="1:2">
      <c r="A60">
        <v>0</v>
      </c>
    </row>
    <row r="61" spans="1:2">
      <c r="A61">
        <v>7</v>
      </c>
      <c r="B61" s="133" t="s">
        <v>343</v>
      </c>
    </row>
    <row r="62" spans="1:2">
      <c r="A62">
        <v>12</v>
      </c>
    </row>
    <row r="63" spans="1:2">
      <c r="A63">
        <v>7</v>
      </c>
    </row>
    <row r="64" spans="1:2">
      <c r="A64">
        <v>7</v>
      </c>
      <c r="B64" s="133" t="s">
        <v>343</v>
      </c>
    </row>
    <row r="65" spans="1:1">
      <c r="A65">
        <v>9</v>
      </c>
    </row>
    <row r="66" spans="1:1">
      <c r="A66">
        <v>6</v>
      </c>
    </row>
    <row r="67" spans="1:1">
      <c r="A67">
        <v>0</v>
      </c>
    </row>
    <row r="68" spans="1:1">
      <c r="A68">
        <v>13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300</v>
      </c>
    </row>
    <row r="73" spans="1:1">
      <c r="A73">
        <v>2</v>
      </c>
    </row>
    <row r="74" spans="1:1">
      <c r="A74">
        <v>0</v>
      </c>
    </row>
    <row r="75" spans="1:1">
      <c r="A75">
        <v>30</v>
      </c>
    </row>
    <row r="76" spans="1:1">
      <c r="A76">
        <v>3</v>
      </c>
    </row>
    <row r="77" spans="1:1">
      <c r="A77">
        <v>10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2">
      <c r="A81">
        <v>18</v>
      </c>
    </row>
    <row r="82" spans="1:2">
      <c r="A82">
        <v>0</v>
      </c>
    </row>
    <row r="83" spans="1:2">
      <c r="A83">
        <v>1200</v>
      </c>
    </row>
    <row r="84" spans="1:2">
      <c r="A84">
        <v>0</v>
      </c>
    </row>
    <row r="85" spans="1:2">
      <c r="A85">
        <v>100</v>
      </c>
    </row>
    <row r="86" spans="1:2">
      <c r="A86">
        <v>2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400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-999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112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2024</v>
      </c>
    </row>
    <row r="109" spans="1:1">
      <c r="A109">
        <v>1239</v>
      </c>
    </row>
    <row r="110" spans="1:1">
      <c r="A110">
        <v>810</v>
      </c>
    </row>
    <row r="111" spans="1:1">
      <c r="A111">
        <v>2083</v>
      </c>
    </row>
    <row r="112" spans="1:1">
      <c r="A112">
        <v>1275</v>
      </c>
    </row>
    <row r="113" spans="1:1">
      <c r="A113">
        <v>834</v>
      </c>
    </row>
    <row r="114" spans="1:1">
      <c r="A114">
        <v>59</v>
      </c>
    </row>
    <row r="115" spans="1:1">
      <c r="A115">
        <v>36</v>
      </c>
    </row>
    <row r="116" spans="1:1">
      <c r="A116">
        <v>24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1031</v>
      </c>
    </row>
    <row r="122" spans="1:1">
      <c r="A122">
        <v>299</v>
      </c>
    </row>
    <row r="123" spans="1:1">
      <c r="A123">
        <v>694</v>
      </c>
    </row>
    <row r="124" spans="1:1">
      <c r="A124">
        <v>727</v>
      </c>
    </row>
    <row r="125" spans="1:1">
      <c r="A125">
        <v>183</v>
      </c>
    </row>
    <row r="126" spans="1:1">
      <c r="A126">
        <v>329</v>
      </c>
    </row>
    <row r="127" spans="1:1">
      <c r="A127">
        <v>479</v>
      </c>
    </row>
    <row r="128" spans="1:1">
      <c r="A128">
        <v>114</v>
      </c>
    </row>
    <row r="129" spans="1:1">
      <c r="A129">
        <v>217</v>
      </c>
    </row>
    <row r="130" spans="1:1">
      <c r="A130">
        <v>999</v>
      </c>
    </row>
    <row r="131" spans="1:1">
      <c r="A131">
        <v>1386</v>
      </c>
    </row>
    <row r="132" spans="1:1">
      <c r="A132">
        <v>332</v>
      </c>
    </row>
    <row r="133" spans="1:1">
      <c r="A133">
        <v>1021</v>
      </c>
    </row>
    <row r="134" spans="1:1">
      <c r="A134">
        <v>832</v>
      </c>
    </row>
    <row r="135" spans="1:1">
      <c r="A135">
        <v>231</v>
      </c>
    </row>
    <row r="136" spans="1:1">
      <c r="A136">
        <v>609</v>
      </c>
    </row>
    <row r="137" spans="1:1">
      <c r="A137">
        <v>472</v>
      </c>
    </row>
    <row r="138" spans="1:1">
      <c r="A138">
        <v>127</v>
      </c>
    </row>
    <row r="139" spans="1:1">
      <c r="A139">
        <v>307</v>
      </c>
    </row>
    <row r="140" spans="1:1">
      <c r="A140">
        <v>999</v>
      </c>
    </row>
    <row r="141" spans="1:1">
      <c r="A141">
        <v>1031</v>
      </c>
    </row>
    <row r="142" spans="1:1">
      <c r="A142">
        <v>299</v>
      </c>
    </row>
    <row r="143" spans="1:1">
      <c r="A143">
        <v>694</v>
      </c>
    </row>
    <row r="144" spans="1:1">
      <c r="A144">
        <v>727</v>
      </c>
    </row>
    <row r="145" spans="1:1">
      <c r="A145">
        <v>192</v>
      </c>
    </row>
    <row r="146" spans="1:1">
      <c r="A146">
        <v>329</v>
      </c>
    </row>
    <row r="147" spans="1:1">
      <c r="A147">
        <v>477</v>
      </c>
    </row>
    <row r="148" spans="1:1">
      <c r="A148">
        <v>114</v>
      </c>
    </row>
    <row r="149" spans="1:1">
      <c r="A149">
        <v>225</v>
      </c>
    </row>
    <row r="150" spans="1:1">
      <c r="A150">
        <v>999</v>
      </c>
    </row>
    <row r="151" spans="1:1">
      <c r="A151">
        <v>177</v>
      </c>
    </row>
    <row r="152" spans="1:1">
      <c r="A152">
        <v>16</v>
      </c>
    </row>
    <row r="153" spans="1:1">
      <c r="A153">
        <v>0</v>
      </c>
    </row>
    <row r="154" spans="1:1">
      <c r="A154">
        <v>54</v>
      </c>
    </row>
    <row r="155" spans="1:1">
      <c r="A155">
        <v>19</v>
      </c>
    </row>
    <row r="156" spans="1:1">
      <c r="A156">
        <v>0</v>
      </c>
    </row>
    <row r="157" spans="1:1">
      <c r="A157">
        <v>0</v>
      </c>
    </row>
    <row r="158" spans="1:1">
      <c r="A158">
        <v>7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2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1139</v>
      </c>
    </row>
    <row r="188" spans="1:1">
      <c r="A188">
        <v>577</v>
      </c>
    </row>
    <row r="189" spans="1:1">
      <c r="A189">
        <v>219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18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39</v>
      </c>
    </row>
    <row r="198" spans="1:1">
      <c r="A198">
        <v>38</v>
      </c>
    </row>
    <row r="199" spans="1:1">
      <c r="A199">
        <v>999</v>
      </c>
    </row>
    <row r="200" spans="1:1">
      <c r="A200">
        <v>999</v>
      </c>
    </row>
    <row r="201" spans="1:1">
      <c r="A201">
        <v>330000</v>
      </c>
    </row>
    <row r="202" spans="1:1">
      <c r="A202">
        <v>41731</v>
      </c>
    </row>
    <row r="203" spans="1:1">
      <c r="A203">
        <v>22238</v>
      </c>
    </row>
    <row r="204" spans="1:1">
      <c r="A204">
        <v>222954</v>
      </c>
    </row>
    <row r="205" spans="1:1">
      <c r="A205">
        <v>24383</v>
      </c>
    </row>
    <row r="206" spans="1:1">
      <c r="A206">
        <v>10110</v>
      </c>
    </row>
    <row r="207" spans="1:1">
      <c r="A207">
        <v>90000</v>
      </c>
    </row>
    <row r="208" spans="1:1">
      <c r="A208">
        <v>20000</v>
      </c>
    </row>
    <row r="209" spans="1:1">
      <c r="A209">
        <v>59000</v>
      </c>
    </row>
    <row r="210" spans="1:1">
      <c r="A210">
        <v>10200</v>
      </c>
    </row>
    <row r="211" spans="1:1">
      <c r="A211">
        <v>7765</v>
      </c>
    </row>
    <row r="212" spans="1:1">
      <c r="A212">
        <v>12500</v>
      </c>
    </row>
    <row r="213" spans="1:1">
      <c r="A213">
        <v>4088</v>
      </c>
    </row>
    <row r="214" spans="1:1">
      <c r="A214">
        <v>8928</v>
      </c>
    </row>
    <row r="215" spans="1:1">
      <c r="A215">
        <v>100000</v>
      </c>
    </row>
    <row r="216" spans="1:1">
      <c r="A216">
        <v>11263</v>
      </c>
    </row>
    <row r="217" spans="1:1">
      <c r="A217">
        <v>975160</v>
      </c>
    </row>
    <row r="218" spans="1:1">
      <c r="A218">
        <v>1734110</v>
      </c>
    </row>
    <row r="219" spans="1:1">
      <c r="A219">
        <v>0</v>
      </c>
    </row>
    <row r="220" spans="1:1">
      <c r="A220">
        <v>1488</v>
      </c>
    </row>
    <row r="221" spans="1:1">
      <c r="A221">
        <v>1734110</v>
      </c>
    </row>
    <row r="222" spans="1:1">
      <c r="A222">
        <v>0</v>
      </c>
    </row>
    <row r="223" spans="1:1">
      <c r="A223">
        <v>2788897</v>
      </c>
    </row>
    <row r="224" spans="1:1">
      <c r="A224">
        <v>0</v>
      </c>
    </row>
    <row r="225" spans="1:1">
      <c r="A225">
        <v>377</v>
      </c>
    </row>
    <row r="226" spans="1:1">
      <c r="A226">
        <v>0</v>
      </c>
    </row>
    <row r="227" spans="1:1">
      <c r="A227">
        <v>750000</v>
      </c>
    </row>
    <row r="228" spans="1:1">
      <c r="A228">
        <v>432040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-1372370</v>
      </c>
    </row>
    <row r="234" spans="1:1">
      <c r="A234">
        <v>1976635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521000</v>
      </c>
    </row>
    <row r="239" spans="1:1">
      <c r="A239">
        <v>1797000</v>
      </c>
    </row>
    <row r="240" spans="1:1">
      <c r="A240">
        <v>-43916</v>
      </c>
    </row>
    <row r="241" spans="1:1">
      <c r="A241">
        <v>1940060</v>
      </c>
    </row>
    <row r="242" spans="1:1">
      <c r="A242">
        <v>117150</v>
      </c>
    </row>
    <row r="243" spans="1:1">
      <c r="A243">
        <v>327710</v>
      </c>
    </row>
    <row r="244" spans="1:1">
      <c r="A244">
        <v>2209232</v>
      </c>
    </row>
    <row r="245" spans="1:1">
      <c r="A245">
        <v>101349</v>
      </c>
    </row>
    <row r="246" spans="1:1">
      <c r="A246">
        <v>328992</v>
      </c>
    </row>
    <row r="247" spans="1:1">
      <c r="A247">
        <v>167112</v>
      </c>
    </row>
    <row r="248" spans="1:1">
      <c r="A248">
        <v>4192</v>
      </c>
    </row>
    <row r="249" spans="1:1">
      <c r="A249">
        <v>54550</v>
      </c>
    </row>
    <row r="250" spans="1:1">
      <c r="A250">
        <v>2160475</v>
      </c>
    </row>
    <row r="251" spans="1:1">
      <c r="A251">
        <v>1149812</v>
      </c>
    </row>
    <row r="252" spans="1:1">
      <c r="A252">
        <v>790248</v>
      </c>
    </row>
    <row r="253" spans="1:1">
      <c r="A253">
        <v>0</v>
      </c>
    </row>
    <row r="254" spans="1:1">
      <c r="A254">
        <v>41770</v>
      </c>
    </row>
    <row r="255" spans="1:1">
      <c r="A255">
        <v>0</v>
      </c>
    </row>
    <row r="256" spans="1:1">
      <c r="A256">
        <v>-226305</v>
      </c>
    </row>
    <row r="257" spans="1:1">
      <c r="A257">
        <v>-270221</v>
      </c>
    </row>
    <row r="258" spans="1:1">
      <c r="A258">
        <v>999</v>
      </c>
    </row>
    <row r="259" spans="1:1">
      <c r="A259">
        <v>999</v>
      </c>
    </row>
    <row r="260" spans="1:1">
      <c r="A260">
        <v>-43916</v>
      </c>
    </row>
    <row r="261" spans="1:1">
      <c r="A261">
        <v>50000</v>
      </c>
    </row>
    <row r="262" spans="1:1">
      <c r="A262">
        <v>400000</v>
      </c>
    </row>
    <row r="263" spans="1:1">
      <c r="A263">
        <v>1629100</v>
      </c>
    </row>
    <row r="264" spans="1:1">
      <c r="A264">
        <v>0</v>
      </c>
    </row>
    <row r="265" spans="1:1">
      <c r="A265">
        <v>810</v>
      </c>
    </row>
    <row r="266" spans="1:1">
      <c r="A266">
        <v>327710</v>
      </c>
    </row>
    <row r="267" spans="1:1">
      <c r="A267">
        <v>1831955</v>
      </c>
    </row>
    <row r="268" spans="1:1">
      <c r="A268">
        <v>1024075</v>
      </c>
    </row>
    <row r="269" spans="1:1">
      <c r="A269">
        <v>604265</v>
      </c>
    </row>
    <row r="270" spans="1:1">
      <c r="A270">
        <v>151000</v>
      </c>
    </row>
    <row r="271" spans="1:1">
      <c r="A271">
        <v>0</v>
      </c>
    </row>
    <row r="272" spans="1:1">
      <c r="A272">
        <v>1706096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32040</v>
      </c>
    </row>
    <row r="277" spans="1:1">
      <c r="A277">
        <v>4161819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150</v>
      </c>
    </row>
    <row r="286" spans="1:1">
      <c r="A286">
        <v>390</v>
      </c>
    </row>
    <row r="287" spans="1:1">
      <c r="A287">
        <v>133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2</v>
      </c>
    </row>
    <row r="294" spans="1:1">
      <c r="A294">
        <v>6</v>
      </c>
    </row>
    <row r="295" spans="1:1">
      <c r="A295">
        <v>1381</v>
      </c>
    </row>
    <row r="296" spans="1:1">
      <c r="A296">
        <v>9</v>
      </c>
    </row>
    <row r="297" spans="1:1">
      <c r="A297">
        <v>500</v>
      </c>
    </row>
    <row r="298" spans="1:1">
      <c r="A298">
        <v>3</v>
      </c>
    </row>
    <row r="299" spans="1:1">
      <c r="A299">
        <v>300</v>
      </c>
    </row>
    <row r="300" spans="1:1">
      <c r="A300">
        <v>5</v>
      </c>
    </row>
    <row r="301" spans="1:1">
      <c r="A301">
        <v>6408</v>
      </c>
    </row>
    <row r="302" spans="1:1">
      <c r="A302">
        <v>87</v>
      </c>
    </row>
    <row r="303" spans="1:1">
      <c r="A303">
        <v>5722</v>
      </c>
    </row>
    <row r="304" spans="1:1">
      <c r="A304" t="s">
        <v>348</v>
      </c>
    </row>
    <row r="305" spans="1:1">
      <c r="A305">
        <v>12096</v>
      </c>
    </row>
    <row r="306" spans="1:1">
      <c r="A306">
        <v>186</v>
      </c>
    </row>
    <row r="307" spans="1:1">
      <c r="A307">
        <v>11814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7135</v>
      </c>
    </row>
    <row r="316" spans="1:1">
      <c r="A316">
        <v>585</v>
      </c>
    </row>
    <row r="317" spans="1:1">
      <c r="A317">
        <v>0</v>
      </c>
    </row>
    <row r="318" spans="1:1">
      <c r="A318">
        <v>10</v>
      </c>
    </row>
    <row r="319" spans="1:1">
      <c r="A319">
        <v>31633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6</v>
      </c>
    </row>
    <row r="326" spans="1:1">
      <c r="A326">
        <v>6</v>
      </c>
    </row>
    <row r="327" spans="1:1">
      <c r="A327">
        <v>5</v>
      </c>
    </row>
    <row r="328" spans="1:1">
      <c r="A328">
        <v>10</v>
      </c>
    </row>
    <row r="329" spans="1:1">
      <c r="A329">
        <v>126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353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356</v>
      </c>
    </row>
    <row r="340" spans="1:1">
      <c r="A340" t="s">
        <v>357</v>
      </c>
    </row>
    <row r="341" spans="1:1">
      <c r="A341">
        <v>2</v>
      </c>
    </row>
    <row r="342" spans="1:1">
      <c r="A342" t="s">
        <v>358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352</v>
      </c>
    </row>
    <row r="346" spans="1:1">
      <c r="A346" t="s">
        <v>361</v>
      </c>
    </row>
    <row r="347" spans="1:1">
      <c r="A347" t="s">
        <v>362</v>
      </c>
    </row>
    <row r="348" spans="1:1">
      <c r="A348" t="s">
        <v>363</v>
      </c>
    </row>
    <row r="349" spans="1:1">
      <c r="A349" t="s">
        <v>364</v>
      </c>
    </row>
    <row r="350" spans="1:1">
      <c r="A350" t="s">
        <v>365</v>
      </c>
    </row>
    <row r="351" spans="1:1">
      <c r="A351">
        <v>3</v>
      </c>
    </row>
    <row r="352" spans="1:1">
      <c r="A352" t="s">
        <v>366</v>
      </c>
    </row>
    <row r="353" spans="1:1">
      <c r="A353" t="s">
        <v>367</v>
      </c>
    </row>
    <row r="354" spans="1:1">
      <c r="A354" t="s">
        <v>368</v>
      </c>
    </row>
    <row r="355" spans="1:1">
      <c r="A355" t="s">
        <v>369</v>
      </c>
    </row>
    <row r="356" spans="1:1">
      <c r="A356" t="s">
        <v>361</v>
      </c>
    </row>
    <row r="357" spans="1:1">
      <c r="A357" t="s">
        <v>370</v>
      </c>
    </row>
    <row r="358" spans="1:1">
      <c r="A358" t="s">
        <v>371</v>
      </c>
    </row>
    <row r="359" spans="1:1">
      <c r="A359" t="s">
        <v>372</v>
      </c>
    </row>
    <row r="360" spans="1:1">
      <c r="A360" t="s">
        <v>365</v>
      </c>
    </row>
    <row r="361" spans="1:1">
      <c r="A361">
        <v>4</v>
      </c>
    </row>
    <row r="362" spans="1:1">
      <c r="A362" t="s">
        <v>358</v>
      </c>
    </row>
    <row r="363" spans="1:1">
      <c r="A363" t="s">
        <v>359</v>
      </c>
    </row>
    <row r="364" spans="1:1">
      <c r="A364" t="s">
        <v>360</v>
      </c>
    </row>
    <row r="365" spans="1:1">
      <c r="A365" t="s">
        <v>352</v>
      </c>
    </row>
    <row r="366" spans="1:1">
      <c r="A366" t="s">
        <v>361</v>
      </c>
    </row>
    <row r="367" spans="1:1">
      <c r="A367" t="s">
        <v>362</v>
      </c>
    </row>
    <row r="368" spans="1:1">
      <c r="A368" t="s">
        <v>363</v>
      </c>
    </row>
    <row r="369" spans="1:1">
      <c r="A369" t="s">
        <v>364</v>
      </c>
    </row>
    <row r="370" spans="1:1">
      <c r="A370" t="s">
        <v>365</v>
      </c>
    </row>
    <row r="371" spans="1:1">
      <c r="A371">
        <v>5</v>
      </c>
    </row>
    <row r="372" spans="1:1">
      <c r="A372" t="s">
        <v>358</v>
      </c>
    </row>
    <row r="373" spans="1:1">
      <c r="A373" t="s">
        <v>353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>
        <v>6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87000</v>
      </c>
    </row>
    <row r="423" spans="1:1">
      <c r="A423">
        <v>75000</v>
      </c>
    </row>
    <row r="424" spans="1:1">
      <c r="A424" s="134" t="s">
        <v>380</v>
      </c>
    </row>
    <row r="425" spans="1:1">
      <c r="A425" s="134" t="s">
        <v>381</v>
      </c>
    </row>
    <row r="426" spans="1:1">
      <c r="A426" s="134" t="s">
        <v>380</v>
      </c>
    </row>
    <row r="427" spans="1:1">
      <c r="A427" s="134" t="s">
        <v>381</v>
      </c>
    </row>
    <row r="428" spans="1:1">
      <c r="A428">
        <v>2</v>
      </c>
    </row>
    <row r="429" spans="1:1">
      <c r="A429">
        <v>75000</v>
      </c>
    </row>
    <row r="430" spans="1:1">
      <c r="A430">
        <v>55000</v>
      </c>
    </row>
    <row r="431" spans="1:1">
      <c r="A431" s="134" t="s">
        <v>382</v>
      </c>
    </row>
    <row r="432" spans="1:1">
      <c r="A432" s="134" t="s">
        <v>380</v>
      </c>
    </row>
    <row r="433" spans="1:1">
      <c r="A433" s="134" t="s">
        <v>380</v>
      </c>
    </row>
    <row r="434" spans="1:1">
      <c r="A434" s="134" t="s">
        <v>381</v>
      </c>
    </row>
    <row r="435" spans="1:1">
      <c r="A435">
        <v>3</v>
      </c>
    </row>
    <row r="436" spans="1:1">
      <c r="A436">
        <v>120000</v>
      </c>
    </row>
    <row r="437" spans="1:1">
      <c r="A437">
        <v>80000</v>
      </c>
    </row>
    <row r="438" spans="1:1">
      <c r="A438" s="134" t="s">
        <v>380</v>
      </c>
    </row>
    <row r="439" spans="1:1">
      <c r="A439" s="134" t="s">
        <v>381</v>
      </c>
    </row>
    <row r="440" spans="1:1">
      <c r="A440" s="134" t="s">
        <v>380</v>
      </c>
    </row>
    <row r="441" spans="1:1">
      <c r="A441" s="134" t="s">
        <v>381</v>
      </c>
    </row>
    <row r="442" spans="1:1">
      <c r="A442">
        <v>4</v>
      </c>
    </row>
    <row r="443" spans="1:1">
      <c r="A443">
        <v>75000</v>
      </c>
    </row>
    <row r="444" spans="1:1">
      <c r="A444">
        <v>55000</v>
      </c>
    </row>
    <row r="445" spans="1:1">
      <c r="A445" s="134" t="s">
        <v>382</v>
      </c>
    </row>
    <row r="446" spans="1:1">
      <c r="A446" s="134" t="s">
        <v>380</v>
      </c>
    </row>
    <row r="447" spans="1:1">
      <c r="A447" s="134" t="s">
        <v>380</v>
      </c>
    </row>
    <row r="448" spans="1:1">
      <c r="A448" s="134" t="s">
        <v>381</v>
      </c>
    </row>
    <row r="449" spans="1:1">
      <c r="A449">
        <v>5</v>
      </c>
    </row>
    <row r="450" spans="1:1">
      <c r="A450">
        <v>330000</v>
      </c>
    </row>
    <row r="451" spans="1:1">
      <c r="A451">
        <v>90000</v>
      </c>
    </row>
    <row r="452" spans="1:1">
      <c r="A452" s="134" t="s">
        <v>381</v>
      </c>
    </row>
    <row r="453" spans="1:1">
      <c r="A453" s="134" t="s">
        <v>381</v>
      </c>
    </row>
    <row r="454" spans="1:1">
      <c r="A454" s="134" t="s">
        <v>380</v>
      </c>
    </row>
    <row r="455" spans="1:1">
      <c r="A455" s="134" t="s">
        <v>381</v>
      </c>
    </row>
    <row r="456" spans="1:1">
      <c r="A456">
        <v>6</v>
      </c>
    </row>
    <row r="457" spans="1:1">
      <c r="A457">
        <v>0</v>
      </c>
    </row>
    <row r="458" spans="1:1">
      <c r="A458">
        <v>0</v>
      </c>
    </row>
    <row r="459" spans="1:1">
      <c r="A459" s="134">
        <v>0</v>
      </c>
    </row>
    <row r="460" spans="1:1">
      <c r="A460" s="134">
        <v>0</v>
      </c>
    </row>
    <row r="461" spans="1:1">
      <c r="A461" s="134">
        <v>0</v>
      </c>
    </row>
    <row r="462" spans="1:1">
      <c r="A462" s="134">
        <v>0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383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96</v>
      </c>
    </row>
    <row r="508" spans="1:1">
      <c r="A508">
        <v>54</v>
      </c>
    </row>
    <row r="509" spans="1:1">
      <c r="A509">
        <v>1291</v>
      </c>
    </row>
    <row r="510" spans="1:1">
      <c r="A510">
        <v>-331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75246</v>
      </c>
    </row>
    <row r="515" spans="1:1">
      <c r="A515">
        <v>84547</v>
      </c>
    </row>
    <row r="516" spans="1:1">
      <c r="A516">
        <v>77070</v>
      </c>
    </row>
    <row r="517" spans="1:1">
      <c r="A517">
        <v>74778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10651</v>
      </c>
    </row>
    <row r="523" spans="1:1">
      <c r="A523">
        <v>4260400</v>
      </c>
    </row>
    <row r="524" spans="1:1">
      <c r="A524">
        <v>0</v>
      </c>
    </row>
    <row r="525" spans="1:1">
      <c r="A525">
        <v>4260400</v>
      </c>
    </row>
    <row r="526" spans="1:1">
      <c r="A526">
        <v>345</v>
      </c>
    </row>
    <row r="527" spans="1:1">
      <c r="A527">
        <v>355</v>
      </c>
    </row>
    <row r="528" spans="1:1">
      <c r="A528">
        <v>420</v>
      </c>
    </row>
    <row r="529" spans="1:1">
      <c r="A529">
        <v>510</v>
      </c>
    </row>
    <row r="530" spans="1:1">
      <c r="A530">
        <v>510</v>
      </c>
    </row>
    <row r="531" spans="1:1">
      <c r="A531">
        <v>660</v>
      </c>
    </row>
    <row r="532" spans="1:1">
      <c r="A532">
        <v>725</v>
      </c>
    </row>
    <row r="533" spans="1:1">
      <c r="A533">
        <v>750</v>
      </c>
    </row>
    <row r="534" spans="1:1">
      <c r="A534">
        <v>950</v>
      </c>
    </row>
    <row r="535" spans="1:1">
      <c r="A535">
        <v>53</v>
      </c>
    </row>
    <row r="536" spans="1:1">
      <c r="A536">
        <v>1220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9970</v>
      </c>
    </row>
    <row r="543" spans="1:1">
      <c r="A543">
        <v>3988000</v>
      </c>
    </row>
    <row r="544" spans="1:1">
      <c r="A544">
        <v>0</v>
      </c>
    </row>
    <row r="545" spans="1:2">
      <c r="A545">
        <v>3988000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53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10878</v>
      </c>
    </row>
    <row r="563" spans="1:1">
      <c r="A563">
        <v>4568760</v>
      </c>
    </row>
    <row r="564" spans="1:1">
      <c r="A564">
        <v>0</v>
      </c>
    </row>
    <row r="565" spans="1:1">
      <c r="A565">
        <v>4352200</v>
      </c>
    </row>
    <row r="566" spans="1:1">
      <c r="A566">
        <v>354</v>
      </c>
    </row>
    <row r="567" spans="1:1">
      <c r="A567">
        <v>349</v>
      </c>
    </row>
    <row r="568" spans="1:1">
      <c r="A568">
        <v>389</v>
      </c>
    </row>
    <row r="569" spans="1:1">
      <c r="A569">
        <v>521</v>
      </c>
    </row>
    <row r="570" spans="1:1">
      <c r="A570">
        <v>491</v>
      </c>
    </row>
    <row r="571" spans="1:1">
      <c r="A571">
        <v>571</v>
      </c>
    </row>
    <row r="572" spans="1:1">
      <c r="A572">
        <v>831</v>
      </c>
    </row>
    <row r="573" spans="1:1">
      <c r="A573">
        <v>841</v>
      </c>
    </row>
    <row r="574" spans="1:1">
      <c r="A574">
        <v>891</v>
      </c>
    </row>
    <row r="575" spans="1:1">
      <c r="A575">
        <v>69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9970</v>
      </c>
    </row>
    <row r="583" spans="1:1">
      <c r="A583">
        <v>3988000</v>
      </c>
    </row>
    <row r="584" spans="1:1">
      <c r="A584">
        <v>0</v>
      </c>
    </row>
    <row r="585" spans="1:1">
      <c r="A585">
        <v>3988000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850</v>
      </c>
    </row>
    <row r="595" spans="1:1">
      <c r="A595">
        <v>53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10536</v>
      </c>
    </row>
    <row r="603" spans="1:1">
      <c r="A603">
        <v>4635840</v>
      </c>
    </row>
    <row r="604" spans="1:1">
      <c r="A604">
        <v>0</v>
      </c>
    </row>
    <row r="605" spans="1:1">
      <c r="A605">
        <v>4202720</v>
      </c>
    </row>
    <row r="606" spans="1:1">
      <c r="A606">
        <v>340</v>
      </c>
    </row>
    <row r="607" spans="1:1">
      <c r="A607">
        <v>325</v>
      </c>
    </row>
    <row r="608" spans="1:1">
      <c r="A608">
        <v>335</v>
      </c>
    </row>
    <row r="609" spans="1:1">
      <c r="A609">
        <v>510</v>
      </c>
    </row>
    <row r="610" spans="1:1">
      <c r="A610">
        <v>480</v>
      </c>
    </row>
    <row r="611" spans="1:1">
      <c r="A611">
        <v>510</v>
      </c>
    </row>
    <row r="612" spans="1:1">
      <c r="A612">
        <v>730</v>
      </c>
    </row>
    <row r="613" spans="1:1">
      <c r="A613">
        <v>700</v>
      </c>
    </row>
    <row r="614" spans="1:1">
      <c r="A614">
        <v>775</v>
      </c>
    </row>
    <row r="615" spans="1:1">
      <c r="A615">
        <v>69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384</v>
      </c>
    </row>
    <row r="682" spans="1:1">
      <c r="A682" t="s">
        <v>385</v>
      </c>
    </row>
    <row r="683" spans="1:1">
      <c r="A683" t="s">
        <v>386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387</v>
      </c>
    </row>
    <row r="700" spans="1:1">
      <c r="A700" t="s">
        <v>388</v>
      </c>
    </row>
    <row r="701" spans="1:1">
      <c r="A701">
        <v>1</v>
      </c>
    </row>
    <row r="702" spans="1:1">
      <c r="A702">
        <v>1444100</v>
      </c>
    </row>
    <row r="703" spans="1:1">
      <c r="A703">
        <v>925886</v>
      </c>
    </row>
    <row r="704" spans="1:1">
      <c r="A704">
        <v>867064</v>
      </c>
    </row>
    <row r="705" spans="1:1">
      <c r="A705">
        <v>1582962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741941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78071</v>
      </c>
    </row>
    <row r="717" spans="1:1">
      <c r="A717">
        <v>4078071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1344100</v>
      </c>
    </row>
    <row r="723" spans="1:1">
      <c r="A723">
        <v>13350</v>
      </c>
    </row>
    <row r="724" spans="1:1">
      <c r="A724">
        <v>815874</v>
      </c>
    </row>
    <row r="725" spans="1:1">
      <c r="A725">
        <v>2165922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268773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70473</v>
      </c>
    </row>
    <row r="737" spans="1:1">
      <c r="A737">
        <v>4070473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1369100</v>
      </c>
    </row>
    <row r="743" spans="1:1">
      <c r="A743">
        <v>671241</v>
      </c>
    </row>
    <row r="744" spans="1:1">
      <c r="A744">
        <v>889269</v>
      </c>
    </row>
    <row r="745" spans="1:1">
      <c r="A745">
        <v>2004263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659056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4200000</v>
      </c>
    </row>
    <row r="755" spans="1:1">
      <c r="A755">
        <v>16020</v>
      </c>
    </row>
    <row r="756" spans="1:1">
      <c r="A756">
        <v>58797</v>
      </c>
    </row>
    <row r="757" spans="1:1">
      <c r="A757">
        <v>4274817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1344100</v>
      </c>
    </row>
    <row r="763" spans="1:1">
      <c r="A763">
        <v>13350</v>
      </c>
    </row>
    <row r="764" spans="1:1">
      <c r="A764">
        <v>815874</v>
      </c>
    </row>
    <row r="765" spans="1:1">
      <c r="A765">
        <v>2165922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268773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70473</v>
      </c>
    </row>
    <row r="777" spans="1:1">
      <c r="A777">
        <v>4070473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2079100</v>
      </c>
    </row>
    <row r="783" spans="1:1">
      <c r="A783">
        <v>2160475</v>
      </c>
    </row>
    <row r="784" spans="1:1">
      <c r="A784">
        <v>1024075</v>
      </c>
    </row>
    <row r="785" spans="1:1">
      <c r="A785">
        <v>604265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1706096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32040</v>
      </c>
    </row>
    <row r="796" spans="1:1">
      <c r="A796">
        <v>-270221</v>
      </c>
    </row>
    <row r="797" spans="1:1">
      <c r="A797">
        <v>4161819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389</v>
      </c>
    </row>
    <row r="862" spans="1:1">
      <c r="A862" t="s">
        <v>390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'W'!W155162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2019-11-01T09:52:20Z</dcterms:modified>
</cp:coreProperties>
</file>