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8E5284D6-A4FD-4793-8B12-D30190D7BF8C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15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J83" i="4" s="1"/>
  <c r="I81" i="4"/>
  <c r="H81" i="4"/>
  <c r="G81" i="4"/>
  <c r="F81" i="4"/>
  <c r="M80" i="4"/>
  <c r="M83" i="4" s="1"/>
  <c r="L80" i="4"/>
  <c r="L83" i="4" s="1"/>
  <c r="K80" i="4"/>
  <c r="K83" i="4" s="1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X19" i="3"/>
  <c r="Z2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AB14" i="2" s="1"/>
  <c r="W12" i="2"/>
  <c r="AB13" i="2" s="1"/>
  <c r="U12" i="2"/>
  <c r="AB12" i="2" s="1"/>
  <c r="O12" i="2"/>
  <c r="N12" i="2"/>
  <c r="G12" i="2"/>
  <c r="O10" i="2"/>
  <c r="N10" i="2"/>
  <c r="G10" i="2"/>
  <c r="N43" i="2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G17" i="4"/>
  <c r="M28" i="2"/>
  <c r="H16" i="4"/>
  <c r="N28" i="2"/>
  <c r="I16" i="4"/>
  <c r="G16" i="4"/>
  <c r="G11" i="2"/>
  <c r="G15" i="2" s="1"/>
  <c r="I17" i="4"/>
  <c r="R21" i="3" l="1"/>
  <c r="R30" i="3" s="1"/>
</calcChain>
</file>

<file path=xl/connections.xml><?xml version="1.0" encoding="utf-8"?>
<connections xmlns="http://schemas.openxmlformats.org/spreadsheetml/2006/main">
  <connection id="1" name="W115162" type="6" refreshedVersion="4" background="1" saveData="1">
    <textPr prompt="0" codePage="850" sourceFile="C:\2018_GMC\1etap_16C1\RUN_16C1\Wfiles\162\W115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<sst xmlns="http://schemas.openxmlformats.org/spreadsheetml/2006/main" count="571" uniqueCount="393">
  <si>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</si>
  <si>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</si>
  <si>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</si>
  <si>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</si>
  <si>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</si>
  <si>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</si>
  <si>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</si>
  <si>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</si>
  <si>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</si>
  <si>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</si>
  <si>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</si>
  <si>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</si>
  <si>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</si>
  <si>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</si>
  <si>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</si>
  <si>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</si>
  <si>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</si>
  <si>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</si>
  <si>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</si>
  <si>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</si>
  <si>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</si>
  <si>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</si>
  <si>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</si>
  <si>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</si>
  <si>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</si>
  <si>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</si>
  <si>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</si>
  <si>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</si>
  <si>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</si>
  <si>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</si>
  <si>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</si>
  <si>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</si>
  <si>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</si>
  <si>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</si>
  <si>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</si>
  <si>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</si>
  <si>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</si>
  <si>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</si>
  <si>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</si>
  <si>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</si>
  <si>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</si>
  <si>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</si>
  <si>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</si>
  <si>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</si>
  <si>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</si>
  <si>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</si>
  <si>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</si>
  <si>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</si>
  <si>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</si>
  <si>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</si>
  <si>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</si>
  <si>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</si>
  <si>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</si>
  <si>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</si>
  <si>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</si>
  <si>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</si>
  <si>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</si>
  <si>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</si>
  <si>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</si>
  <si>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</si>
  <si>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</si>
  <si>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</si>
  <si>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</si>
  <si>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</si>
  <si>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</si>
  <si>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</si>
  <si>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</si>
  <si>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</si>
  <si>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</si>
  <si>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</si>
  <si>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</si>
  <si>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</si>
  <si>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</si>
  <si>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</si>
  <si>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</si>
  <si>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</si>
  <si>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</si>
  <si>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</si>
  <si>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</si>
  <si>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</si>
  <si>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</si>
  <si>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</si>
  <si>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</si>
  <si>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</si>
  <si>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</si>
  <si>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</si>
  <si>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</si>
  <si>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</si>
  <si>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</si>
  <si>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</si>
  <si>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</si>
  <si>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</si>
  <si>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</si>
  <si>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</si>
  <si>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</si>
  <si>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</si>
  <si>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</si>
  <si>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</si>
  <si>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</si>
  <si>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</si>
  <si>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</si>
  <si>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</si>
  <si>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</si>
  <si>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</si>
  <si>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</si>
  <si>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</si>
  <si>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</si>
  <si>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</si>
  <si>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</si>
  <si>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</si>
  <si>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</si>
  <si>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</si>
  <si>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</si>
  <si>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</si>
  <si>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</si>
  <si>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</si>
  <si>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</si>
  <si>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</si>
  <si>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</si>
  <si>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</si>
  <si>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</si>
  <si>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</si>
  <si>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</si>
  <si>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</si>
  <si>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</si>
  <si>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</si>
  <si>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</si>
  <si>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</si>
  <si>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</si>
  <si>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</si>
  <si>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</si>
  <si>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</si>
  <si>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</si>
  <si>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</si>
  <si>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</si>
  <si>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</si>
  <si>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</si>
  <si>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</si>
  <si>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</si>
  <si>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</si>
  <si>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</si>
  <si>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</si>
  <si>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</si>
  <si>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</si>
  <si>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</si>
  <si>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</si>
  <si>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</si>
  <si>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</si>
  <si>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</si>
  <si>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</si>
  <si>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</si>
  <si>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</si>
  <si>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</si>
  <si>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</si>
  <si>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</si>
  <si>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</si>
  <si>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</si>
  <si>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</si>
  <si>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</si>
  <si>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</si>
  <si>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</si>
  <si>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</si>
  <si>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</si>
  <si>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</si>
  <si>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</si>
  <si>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</si>
  <si>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</si>
  <si>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</si>
  <si>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</si>
  <si>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</si>
  <si>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</si>
  <si>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</si>
  <si>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</si>
  <si>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</si>
  <si>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</si>
  <si>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</si>
  <si>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</si>
  <si>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</si>
  <si>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</si>
  <si>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</si>
  <si>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</si>
  <si>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</si>
  <si>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</si>
  <si>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</si>
  <si>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</si>
  <si>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</si>
  <si>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</si>
  <si>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</si>
  <si>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</si>
  <si>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</si>
  <si>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</si>
  <si>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</si>
  <si>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</si>
  <si>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</si>
  <si>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</si>
  <si>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</si>
  <si>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</si>
  <si>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</si>
  <si>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</si>
  <si>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</si>
  <si>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</si>
  <si>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</si>
  <si>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</si>
  <si>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</si>
  <si>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</si>
  <si>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</si>
  <si>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</si>
  <si>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</si>
  <si>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</si>
  <si>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</si>
  <si>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</si>
  <si>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</si>
  <si>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</si>
  <si>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</si>
  <si>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</si>
  <si>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</si>
  <si>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</si>
  <si>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</si>
  <si>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</si>
  <si>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</si>
  <si>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</si>
  <si>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</si>
  <si>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</si>
  <si>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</si>
  <si>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</si>
  <si>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</si>
  <si>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</si>
  <si>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</si>
  <si>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</si>
  <si>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</si>
  <si>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</si>
  <si>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</si>
  <si>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</si>
  <si>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</si>
  <si>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</si>
  <si>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</si>
  <si>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</si>
  <si>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</si>
  <si>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</si>
  <si>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</si>
  <si>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</si>
  <si>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</si>
  <si>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</si>
  <si>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</si>
  <si>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</si>
  <si>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</si>
  <si>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</si>
  <si>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</si>
  <si>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</si>
  <si>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</si>
  <si>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</si>
  <si>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</si>
  <si>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</si>
  <si>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</si>
  <si>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</si>
  <si>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</si>
  <si>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</si>
  <si>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</si>
  <si>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</si>
  <si>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</si>
  <si>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</si>
  <si>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</si>
  <si>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</si>
  <si>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</si>
  <si>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</si>
  <si>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</si>
  <si>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</si>
  <si>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</si>
  <si>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</si>
  <si>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</si>
  <si>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</si>
  <si>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</si>
  <si>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</si>
  <si>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</si>
  <si>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</si>
  <si>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</si>
  <si>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</si>
  <si>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</si>
  <si>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</si>
  <si>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</si>
  <si>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</si>
  <si>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</si>
  <si>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</si>
  <si>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</si>
  <si>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</si>
  <si>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</si>
  <si>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</si>
  <si>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</si>
  <si>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</si>
  <si>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</si>
  <si>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</si>
  <si>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</si>
  <si>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</si>
  <si>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</si>
  <si>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</si>
  <si>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</si>
  <si>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</si>
  <si>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</si>
  <si>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</si>
  <si>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</si>
  <si>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</si>
  <si>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</si>
  <si>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</si>
  <si>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</si>
  <si>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</si>
  <si>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</si>
  <si>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</si>
  <si>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</si>
  <si>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</si>
  <si>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</si>
  <si>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</si>
  <si>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</si>
  <si>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</si>
  <si>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</si>
  <si>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</si>
  <si>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</si>
  <si>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</si>
  <si>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</si>
  <si>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</si>
  <si>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</si>
  <si>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</si>
  <si>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</si>
  <si>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</si>
  <si>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</si>
  <si>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</si>
  <si>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</si>
  <si>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</si>
  <si>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</si>
  <si>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</si>
  <si>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</si>
  <si>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</si>
  <si>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</si>
  <si>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</si>
  <si>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</si>
  <si>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</si>
  <si>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</si>
  <si>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</si>
  <si>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</si>
  <si>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</si>
  <si>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</si>
  <si>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</si>
  <si>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</si>
  <si>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</si>
  <si>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</si>
  <si>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2.45</t>
  </si>
  <si>
    <t xml:space="preserve">   2.65</t>
  </si>
  <si>
    <t xml:space="preserve">   1.74</t>
  </si>
  <si>
    <t>None</t>
  </si>
  <si>
    <t>Minor</t>
  </si>
  <si>
    <t xml:space="preserve"> 93.3</t>
  </si>
  <si>
    <t xml:space="preserve">  5.4</t>
  </si>
  <si>
    <t xml:space="preserve">  1.2</t>
  </si>
  <si>
    <t xml:space="preserve">  3.8</t>
  </si>
  <si>
    <t xml:space="preserve">  6.5</t>
  </si>
  <si>
    <t xml:space="preserve">  2.3</t>
  </si>
  <si>
    <t xml:space="preserve">  4.7</t>
  </si>
  <si>
    <t xml:space="preserve">  8.3</t>
  </si>
  <si>
    <t xml:space="preserve">  3.2</t>
  </si>
  <si>
    <t xml:space="preserve">  5.0</t>
  </si>
  <si>
    <t xml:space="preserve">  1.3</t>
  </si>
  <si>
    <t xml:space="preserve">  3.9</t>
  </si>
  <si>
    <t xml:space="preserve">  6.6</t>
  </si>
  <si>
    <t xml:space="preserve">  4.9</t>
  </si>
  <si>
    <t xml:space="preserve">  8.9</t>
  </si>
  <si>
    <t xml:space="preserve">  2.7</t>
  </si>
  <si>
    <t xml:space="preserve">  7.6</t>
  </si>
  <si>
    <t xml:space="preserve">  6.1</t>
  </si>
  <si>
    <t xml:space="preserve">  2.2</t>
  </si>
  <si>
    <t xml:space="preserve">  5.9</t>
  </si>
  <si>
    <t xml:space="preserve">  7.9</t>
  </si>
  <si>
    <t xml:space="preserve"> 10.5</t>
  </si>
  <si>
    <t xml:space="preserve">  5.2</t>
  </si>
  <si>
    <t xml:space="preserve">  3.4</t>
  </si>
  <si>
    <t xml:space="preserve">  6.4</t>
  </si>
  <si>
    <t xml:space="preserve">  3.7</t>
  </si>
  <si>
    <t xml:space="preserve">  8.2</t>
  </si>
  <si>
    <t xml:space="preserve">  2.9</t>
  </si>
  <si>
    <t xml:space="preserve">  3.5</t>
  </si>
  <si>
    <t xml:space="preserve">  1.1</t>
  </si>
  <si>
    <t xml:space="preserve">  5.1</t>
  </si>
  <si>
    <t xml:space="preserve">  1.6</t>
  </si>
  <si>
    <t xml:space="preserve">  7.0</t>
  </si>
  <si>
    <t xml:space="preserve">    *</t>
  </si>
  <si>
    <t xml:space="preserve">   **</t>
  </si>
  <si>
    <t xml:space="preserve">  ***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</si>
  <si>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</si>
  <si>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</si>
  <si>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</si>
  <si>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</si>
  <si>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</si>
  <si>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181122124545</t>
  </si>
  <si>
    <t>Micha│ Mioduszewski</t>
  </si>
  <si>
    <t>Ambasadorzy GMC/Universal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</si>
</sst>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15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0" workbookViewId="0">
      <selection activeCell="F42" sqref="F42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11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10</v>
      </c>
      <c r="G15" s="51"/>
      <c r="H15" s="44">
        <f>W!A15</f>
        <v>10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10</v>
      </c>
      <c r="G16" s="58"/>
      <c r="H16" s="57">
        <f>W!A16</f>
        <v>10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345</v>
      </c>
      <c r="G19" s="54">
        <f>W!B21</f>
        <v>0</v>
      </c>
      <c r="H19" s="63">
        <f>W!A24</f>
        <v>505</v>
      </c>
      <c r="I19" s="48">
        <f>W!B24</f>
        <v>0</v>
      </c>
      <c r="J19" s="63">
        <f>W!A27</f>
        <v>725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355</v>
      </c>
      <c r="G20" s="54">
        <f>W!B22</f>
        <v>0</v>
      </c>
      <c r="H20" s="44">
        <f>W!A25</f>
        <v>505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395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700</v>
      </c>
      <c r="G24" s="48">
        <f>W!B31</f>
        <v>0</v>
      </c>
      <c r="H24" s="63">
        <f>W!A34</f>
        <v>500</v>
      </c>
      <c r="I24" s="48">
        <f>W!B34</f>
        <v>0</v>
      </c>
      <c r="J24" s="63">
        <f>W!A37</f>
        <v>350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150</v>
      </c>
      <c r="G25" s="54">
        <f>W!B32</f>
        <v>0</v>
      </c>
      <c r="H25" s="44">
        <f>W!A35</f>
        <v>100</v>
      </c>
      <c r="I25" s="54">
        <f>W!B35</f>
        <v>0</v>
      </c>
      <c r="J25" s="44">
        <f>W!A38</f>
        <v>70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>
        <f>W!B33</f>
        <v>0</v>
      </c>
      <c r="H26" s="57">
        <f>W!A36</f>
        <v>200</v>
      </c>
      <c r="I26" s="59">
        <f>W!B36</f>
        <v>0</v>
      </c>
      <c r="J26" s="41">
        <f>W!A39</f>
        <v>120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175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100</v>
      </c>
      <c r="G35" s="87">
        <f>W!B54</f>
        <v>0</v>
      </c>
      <c r="H35" s="36">
        <f>W!A55</f>
        <v>100</v>
      </c>
      <c r="I35" s="87">
        <f>W!B55</f>
        <v>0</v>
      </c>
      <c r="J35" s="36">
        <f>W!A56</f>
        <v>150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N1" workbookViewId="0">
      <selection activeCell="AB15" sqref="AB15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11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1150</v>
      </c>
      <c r="V6" s="188"/>
      <c r="W6" s="44">
        <f>W!A109</f>
        <v>800</v>
      </c>
      <c r="X6" s="28"/>
      <c r="Y6" s="53">
        <f>W!A110</f>
        <v>540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1180</v>
      </c>
      <c r="V7" s="188"/>
      <c r="W7" s="44">
        <f>W!A112</f>
        <v>823</v>
      </c>
      <c r="X7" s="28"/>
      <c r="Y7" s="53">
        <f>W!A113</f>
        <v>556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30</v>
      </c>
      <c r="V8" s="188"/>
      <c r="W8" s="44">
        <f>W!A115</f>
        <v>23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24</v>
      </c>
      <c r="O12" s="191">
        <f>W!A198</f>
        <v>44</v>
      </c>
      <c r="P12" s="24"/>
      <c r="R12" s="129"/>
      <c r="S12" s="28" t="s">
        <v>224</v>
      </c>
      <c r="T12" s="19"/>
      <c r="U12" s="53">
        <f>W!A121</f>
        <v>700</v>
      </c>
      <c r="V12" s="188"/>
      <c r="W12" s="53">
        <f>W!A124</f>
        <v>500</v>
      </c>
      <c r="X12" s="28"/>
      <c r="Y12" s="53">
        <f>W!A127</f>
        <v>350</v>
      </c>
      <c r="Z12" s="28"/>
      <c r="AA12" s="24"/>
      <c r="AB12" s="18">
        <f>SUM(U12:U14)</f>
        <v>1150</v>
      </c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150</v>
      </c>
      <c r="V13" s="188"/>
      <c r="W13" s="53">
        <f>W!A125</f>
        <v>100</v>
      </c>
      <c r="X13" s="28"/>
      <c r="Y13" s="53">
        <f>W!A128</f>
        <v>70</v>
      </c>
      <c r="Z13" s="28"/>
      <c r="AA13" s="24"/>
      <c r="AB13" s="18">
        <f>SUM(W12:W14)</f>
        <v>800</v>
      </c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300</v>
      </c>
      <c r="V14" s="188"/>
      <c r="W14" s="53">
        <f>W!A126</f>
        <v>200</v>
      </c>
      <c r="X14" s="28"/>
      <c r="Y14" s="53">
        <f>W!A129</f>
        <v>120</v>
      </c>
      <c r="Z14" s="28"/>
      <c r="AA14" s="24"/>
      <c r="AB14" s="18">
        <f>SUM(Y12:Y14)</f>
        <v>540</v>
      </c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221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77</v>
      </c>
      <c r="P17" s="190">
        <f>W!B307</f>
        <v>0</v>
      </c>
      <c r="R17" s="129"/>
      <c r="S17" s="19" t="s">
        <v>235</v>
      </c>
      <c r="T17" s="19"/>
      <c r="U17" s="53">
        <f>W!A131</f>
        <v>1213</v>
      </c>
      <c r="V17" s="188"/>
      <c r="W17" s="53">
        <f>W!A134</f>
        <v>777</v>
      </c>
      <c r="X17" s="28"/>
      <c r="Y17" s="53">
        <f>W!A137</f>
        <v>446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8106</v>
      </c>
      <c r="P18" s="24"/>
      <c r="R18" s="129"/>
      <c r="S18" s="101" t="s">
        <v>238</v>
      </c>
      <c r="T18" s="19"/>
      <c r="U18" s="53">
        <f>W!A132</f>
        <v>202</v>
      </c>
      <c r="V18" s="188"/>
      <c r="W18" s="53">
        <f>W!A135</f>
        <v>169</v>
      </c>
      <c r="X18" s="28"/>
      <c r="Y18" s="53">
        <f>W!A138</f>
        <v>88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577</v>
      </c>
      <c r="V19" s="188"/>
      <c r="W19" s="53">
        <f>W!A136</f>
        <v>357</v>
      </c>
      <c r="X19" s="28"/>
      <c r="Y19" s="53">
        <f>W!A139</f>
        <v>211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700</v>
      </c>
      <c r="V22" s="188"/>
      <c r="W22" s="53">
        <f>W!A144</f>
        <v>500</v>
      </c>
      <c r="X22" s="28"/>
      <c r="Y22" s="53">
        <f>W!A147</f>
        <v>350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150</v>
      </c>
      <c r="V23" s="188"/>
      <c r="W23" s="53">
        <f>W!A145</f>
        <v>109</v>
      </c>
      <c r="X23" s="28"/>
      <c r="Y23" s="53">
        <f>W!A148</f>
        <v>70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300</v>
      </c>
      <c r="V24" s="188"/>
      <c r="W24" s="53">
        <f>W!A146</f>
        <v>200</v>
      </c>
      <c r="X24" s="28"/>
      <c r="Y24" s="53">
        <f>W!A149</f>
        <v>128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3556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66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256</v>
      </c>
      <c r="V27" s="188"/>
      <c r="W27" s="53">
        <f>W!A154</f>
        <v>140</v>
      </c>
      <c r="X27" s="28"/>
      <c r="Y27" s="53">
        <f>W!A157</f>
        <v>50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26</v>
      </c>
      <c r="V28" s="188"/>
      <c r="W28" s="53">
        <f>W!A155</f>
        <v>30</v>
      </c>
      <c r="X28" s="28"/>
      <c r="Y28" s="53">
        <f>W!A158</f>
        <v>9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3224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4494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450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11638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100</v>
      </c>
      <c r="V43" s="188"/>
      <c r="W43" s="53">
        <f>W!A55</f>
        <v>100</v>
      </c>
      <c r="X43" s="28"/>
      <c r="Y43" s="53">
        <f>W!A56</f>
        <v>150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15.309839999999999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59</v>
      </c>
      <c r="H45" s="24"/>
      <c r="I45" s="19"/>
      <c r="J45" s="129"/>
      <c r="K45" s="18" t="s">
        <v>281</v>
      </c>
      <c r="N45" s="201">
        <f>N43+N44</f>
        <v>22.909839999999999</v>
      </c>
      <c r="P45" s="24"/>
      <c r="R45" s="129"/>
      <c r="S45" s="85" t="s">
        <v>282</v>
      </c>
      <c r="T45" s="19"/>
      <c r="U45" s="53">
        <f>W!A187</f>
        <v>100</v>
      </c>
      <c r="V45" s="188"/>
      <c r="W45" s="44">
        <f>W!A188</f>
        <v>100</v>
      </c>
      <c r="X45" s="28"/>
      <c r="Y45" s="53">
        <f>W!A189</f>
        <v>150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opLeftCell="A4" workbookViewId="0">
      <selection activeCell="L24" sqref="L24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11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150000</v>
      </c>
      <c r="G8" s="171"/>
      <c r="H8" s="112"/>
      <c r="I8" s="112" t="s">
        <v>103</v>
      </c>
      <c r="J8" s="112"/>
      <c r="K8" s="112"/>
      <c r="L8" s="173">
        <f>W!A241</f>
        <v>1285275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36188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1380375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15594</v>
      </c>
      <c r="G10" s="171"/>
      <c r="H10" s="112"/>
      <c r="I10" s="112" t="s">
        <v>110</v>
      </c>
      <c r="J10" s="112"/>
      <c r="K10" s="112"/>
      <c r="L10" s="173">
        <f>W!A242</f>
        <v>117150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166991</v>
      </c>
      <c r="G11" s="171"/>
      <c r="H11" s="112"/>
      <c r="I11" s="175" t="s">
        <v>114</v>
      </c>
      <c r="L11" s="173">
        <f>W!A243</f>
        <v>81150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1515065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19886</v>
      </c>
      <c r="G12" s="171"/>
      <c r="H12" s="112"/>
      <c r="I12" s="112" t="s">
        <v>118</v>
      </c>
      <c r="J12" s="112"/>
      <c r="K12" s="112"/>
      <c r="L12" s="173">
        <f>W!A244</f>
        <v>521824</v>
      </c>
      <c r="M12" s="171"/>
      <c r="N12" s="112"/>
      <c r="O12" s="112" t="s">
        <v>119</v>
      </c>
      <c r="P12" s="112"/>
      <c r="Q12" s="112"/>
      <c r="R12" s="173">
        <f>SUM(R9:R11)</f>
        <v>1494100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82438</v>
      </c>
      <c r="M13" s="171"/>
      <c r="N13" s="112"/>
      <c r="S13" s="171"/>
      <c r="T13" s="112"/>
      <c r="U13" s="175" t="s">
        <v>123</v>
      </c>
      <c r="X13" s="174">
        <f>X9+X10-X11-X12</f>
        <v>-134690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234000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102375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47000</v>
      </c>
      <c r="G16" s="171"/>
      <c r="H16" s="112"/>
      <c r="I16" s="112" t="s">
        <v>132</v>
      </c>
      <c r="J16" s="112"/>
      <c r="K16" s="112"/>
      <c r="L16" s="173">
        <f>W!A248</f>
        <v>2559</v>
      </c>
      <c r="M16" s="171"/>
      <c r="N16" s="112"/>
      <c r="O16" s="175" t="s">
        <v>133</v>
      </c>
      <c r="R16" s="173">
        <f>W!A266</f>
        <v>81150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6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38750</v>
      </c>
      <c r="M17" s="171"/>
      <c r="N17" s="112"/>
      <c r="O17" s="112" t="s">
        <v>137</v>
      </c>
      <c r="P17" s="112"/>
      <c r="Q17" s="112"/>
      <c r="R17" s="173">
        <f>W!A267</f>
        <v>326439</v>
      </c>
      <c r="S17" s="171"/>
      <c r="T17" s="112"/>
      <c r="U17" s="112" t="s">
        <v>138</v>
      </c>
      <c r="X17" s="173">
        <f>W!A226</f>
        <v>0</v>
      </c>
      <c r="Y17" s="171"/>
    </row>
    <row r="18" spans="2:26">
      <c r="B18" s="170"/>
      <c r="C18" s="112" t="s">
        <v>139</v>
      </c>
      <c r="D18" s="112"/>
      <c r="E18" s="112"/>
      <c r="F18" s="173">
        <f>W!A211</f>
        <v>7762</v>
      </c>
      <c r="G18" s="171"/>
      <c r="H18" s="112"/>
      <c r="I18" s="118" t="s">
        <v>140</v>
      </c>
      <c r="J18" s="112"/>
      <c r="K18" s="112"/>
      <c r="L18" s="177">
        <f>W!A250</f>
        <v>407589</v>
      </c>
      <c r="M18" s="171"/>
      <c r="N18" s="112"/>
      <c r="O18" s="112" t="s">
        <v>141</v>
      </c>
      <c r="P18" s="112"/>
      <c r="Q18" s="112"/>
      <c r="R18" s="173">
        <f>W!A268</f>
        <v>723025</v>
      </c>
      <c r="S18" s="171"/>
      <c r="T18" s="112"/>
      <c r="U18" s="112" t="s">
        <v>142</v>
      </c>
      <c r="V18" s="112"/>
      <c r="W18" s="112"/>
      <c r="X18" s="177">
        <f>W!A227</f>
        <v>150000</v>
      </c>
      <c r="Y18" s="171"/>
    </row>
    <row r="19" spans="2:26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772657</v>
      </c>
      <c r="M19" s="171"/>
      <c r="N19" s="112"/>
      <c r="O19" s="112" t="s">
        <v>145</v>
      </c>
      <c r="P19" s="112"/>
      <c r="Q19" s="112"/>
      <c r="R19" s="177">
        <f>W!A269</f>
        <v>1694820</v>
      </c>
      <c r="S19" s="171"/>
      <c r="T19" s="112"/>
      <c r="U19" s="175" t="s">
        <v>146</v>
      </c>
      <c r="X19" s="174">
        <f>X16+X17-X18</f>
        <v>-147125</v>
      </c>
      <c r="Y19" s="171"/>
    </row>
    <row r="20" spans="2:26">
      <c r="B20" s="170"/>
      <c r="C20" s="112" t="s">
        <v>147</v>
      </c>
      <c r="D20" s="112"/>
      <c r="E20" s="112"/>
      <c r="F20" s="173">
        <f>W!A213</f>
        <v>2507</v>
      </c>
      <c r="G20" s="171"/>
      <c r="H20" s="112"/>
      <c r="I20" s="112" t="s">
        <v>148</v>
      </c>
      <c r="J20" s="112"/>
      <c r="K20" s="112"/>
      <c r="L20" s="173">
        <f>W!A252</f>
        <v>512618</v>
      </c>
      <c r="M20" s="171"/>
      <c r="N20" s="112"/>
      <c r="O20" s="175" t="s">
        <v>149</v>
      </c>
      <c r="R20" s="180">
        <f>SUM(R15:R19)</f>
        <v>2825434</v>
      </c>
      <c r="S20" s="171"/>
      <c r="T20" s="112"/>
      <c r="Y20" s="171"/>
    </row>
    <row r="21" spans="2:26">
      <c r="B21" s="170"/>
      <c r="C21" s="112" t="s">
        <v>150</v>
      </c>
      <c r="D21" s="112"/>
      <c r="E21" s="112"/>
      <c r="F21" s="173">
        <f>W!A214</f>
        <v>8928</v>
      </c>
      <c r="G21" s="171"/>
      <c r="H21" s="112"/>
      <c r="I21" s="112" t="s">
        <v>151</v>
      </c>
      <c r="J21" s="112"/>
      <c r="K21" s="112"/>
      <c r="L21" s="173">
        <f>W!A217</f>
        <v>673582</v>
      </c>
      <c r="M21" s="171"/>
      <c r="N21" s="112"/>
      <c r="O21" s="112" t="s">
        <v>152</v>
      </c>
      <c r="P21" s="112"/>
      <c r="Q21" s="112"/>
      <c r="R21" s="173">
        <f>R12+R20</f>
        <v>4319534</v>
      </c>
      <c r="S21" s="171"/>
      <c r="T21" s="112"/>
      <c r="U21" s="114" t="s">
        <v>153</v>
      </c>
      <c r="Y21" s="171"/>
    </row>
    <row r="22" spans="2:26">
      <c r="B22" s="170"/>
      <c r="C22" s="112" t="s">
        <v>154</v>
      </c>
      <c r="D22" s="112"/>
      <c r="E22" s="112"/>
      <c r="F22" s="173">
        <f>W!A215</f>
        <v>75000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6">
      <c r="B23" s="170"/>
      <c r="C23" s="112" t="s">
        <v>156</v>
      </c>
      <c r="D23" s="112"/>
      <c r="E23" s="112"/>
      <c r="F23" s="177">
        <f>W!A216</f>
        <v>10916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6">
      <c r="B24" s="170"/>
      <c r="C24" s="112" t="s">
        <v>159</v>
      </c>
      <c r="D24" s="110"/>
      <c r="E24" s="112"/>
      <c r="F24" s="177">
        <f>W!A217</f>
        <v>673582</v>
      </c>
      <c r="G24" s="171"/>
      <c r="H24" s="112"/>
      <c r="I24" s="175" t="s">
        <v>160</v>
      </c>
      <c r="L24" s="173">
        <f>L20-L21+L22-L23</f>
        <v>-187734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6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548309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6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6">
      <c r="B27" s="170"/>
      <c r="C27" s="175" t="s">
        <v>169</v>
      </c>
      <c r="D27" s="112"/>
      <c r="E27" s="112"/>
      <c r="F27" s="174">
        <f>L27</f>
        <v>-184859</v>
      </c>
      <c r="G27" s="171"/>
      <c r="H27" s="112"/>
      <c r="I27" s="175" t="s">
        <v>170</v>
      </c>
      <c r="J27" s="112"/>
      <c r="K27" s="112"/>
      <c r="L27" s="174">
        <f>L24+L25-L26</f>
        <v>-184859</v>
      </c>
      <c r="M27" s="171"/>
      <c r="N27" s="112"/>
      <c r="O27" s="118" t="s">
        <v>171</v>
      </c>
      <c r="P27" s="112"/>
      <c r="Q27" s="112"/>
      <c r="R27" s="173">
        <f>SUM(R24:R26)</f>
        <v>548309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6">
      <c r="B28" s="170"/>
      <c r="C28" s="175" t="s">
        <v>173</v>
      </c>
      <c r="D28" s="112"/>
      <c r="E28" s="112"/>
      <c r="F28" s="177">
        <f>W!A240</f>
        <v>-43916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6">
      <c r="B29" s="170"/>
      <c r="C29" s="175" t="s">
        <v>176</v>
      </c>
      <c r="F29" s="174">
        <f>W!A257</f>
        <v>-228775</v>
      </c>
      <c r="G29" s="171"/>
      <c r="H29" s="112"/>
      <c r="I29" s="112" t="s">
        <v>177</v>
      </c>
      <c r="J29" s="112"/>
      <c r="K29" s="112"/>
      <c r="L29" s="173">
        <f>W!A256</f>
        <v>-184859</v>
      </c>
      <c r="M29" s="171"/>
      <c r="N29" s="112"/>
      <c r="S29" s="171"/>
      <c r="U29" s="181" t="s">
        <v>178</v>
      </c>
      <c r="V29" s="112"/>
      <c r="W29" s="112"/>
      <c r="X29" s="174">
        <f>W!A233</f>
        <v>-281815</v>
      </c>
      <c r="Y29" s="171"/>
      <c r="Z29" s="91">
        <f>X19+X13</f>
        <v>-281815</v>
      </c>
    </row>
    <row r="30" spans="2:26">
      <c r="B30" s="170"/>
      <c r="C30" s="112"/>
      <c r="G30" s="171"/>
      <c r="H30" s="112"/>
      <c r="I30" s="175" t="s">
        <v>179</v>
      </c>
      <c r="L30" s="182">
        <f>IF(R33&gt;0,100*L29/R33,0)</f>
        <v>-4.6214750000000002</v>
      </c>
      <c r="M30" s="171"/>
      <c r="N30" s="112"/>
      <c r="O30" s="112" t="s">
        <v>180</v>
      </c>
      <c r="P30" s="112"/>
      <c r="Q30" s="112"/>
      <c r="R30" s="173">
        <f>R21-R27-R28</f>
        <v>3771225</v>
      </c>
      <c r="S30" s="171"/>
      <c r="U30" s="181" t="s">
        <v>181</v>
      </c>
      <c r="V30" s="112"/>
      <c r="W30" s="112"/>
      <c r="X30" s="176">
        <f>W!A234</f>
        <v>1976635</v>
      </c>
      <c r="Y30" s="171"/>
    </row>
    <row r="31" spans="2:26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1694820</v>
      </c>
      <c r="Y31" s="171"/>
    </row>
    <row r="32" spans="2:26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-184859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1488</v>
      </c>
      <c r="G34" s="171"/>
      <c r="H34" s="112"/>
      <c r="I34" s="91" t="s">
        <v>190</v>
      </c>
      <c r="J34" s="112"/>
      <c r="K34" s="112"/>
      <c r="L34" s="177">
        <f>W!A260</f>
        <v>-43916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531000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-228775</v>
      </c>
      <c r="M35" s="171"/>
      <c r="O35" s="112" t="s">
        <v>194</v>
      </c>
      <c r="P35" s="112"/>
      <c r="Q35" s="112"/>
      <c r="R35" s="177">
        <f>R36-R33-R34</f>
        <v>-228775</v>
      </c>
      <c r="S35" s="171"/>
      <c r="U35" s="112" t="s">
        <v>195</v>
      </c>
      <c r="V35" s="112"/>
      <c r="W35" s="112"/>
      <c r="X35" s="174">
        <f>W!A239</f>
        <v>1439000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3771225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workbookViewId="0">
      <selection activeCell="J83" sqref="J83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11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1291</v>
      </c>
      <c r="H7" s="35">
        <f>W!A510</f>
        <v>-331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135</v>
      </c>
      <c r="H16" s="151">
        <f>INT(L10*2*G20/1000) + 75</f>
        <v>225</v>
      </c>
      <c r="I16" s="151">
        <f>INT(L10*3*G20/1000) + 120</f>
        <v>345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172</v>
      </c>
      <c r="H17" s="151">
        <f>INT(L10*1.5*2*G20/1000) + 75</f>
        <v>300</v>
      </c>
      <c r="I17" s="151">
        <f>INT(L10*1.5*3*G20/1000) + 120</f>
        <v>458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84547</v>
      </c>
      <c r="H20" s="135">
        <f>W!A516</f>
        <v>77070</v>
      </c>
      <c r="I20" s="135">
        <f>W!A517</f>
        <v>74778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Companies are making more use of the internet to promote their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business. This increases the threat of cybercrime taking place.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 use of smart-phones and tablets also enhances these threats.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107.28</v>
      </c>
      <c r="G35" s="138">
        <f>W!A542/100</f>
        <v>107.2</v>
      </c>
      <c r="H35" s="138">
        <f>W!A562/100</f>
        <v>106.21</v>
      </c>
      <c r="I35" s="138">
        <f>W!A582/100</f>
        <v>105.74</v>
      </c>
      <c r="J35" s="138">
        <f>W!A602/100</f>
        <v>98.49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4291200</v>
      </c>
      <c r="G36" s="138">
        <f>W!A543</f>
        <v>4288000</v>
      </c>
      <c r="H36" s="138">
        <f>W!A563</f>
        <v>4248400</v>
      </c>
      <c r="I36" s="138">
        <f>W!A583</f>
        <v>4229600</v>
      </c>
      <c r="J36" s="138">
        <f>W!A603</f>
        <v>3939600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4291200</v>
      </c>
      <c r="G39" s="138">
        <f>W!A545</f>
        <v>4288000</v>
      </c>
      <c r="H39" s="138">
        <f>W!A565</f>
        <v>4248400</v>
      </c>
      <c r="I39" s="138">
        <f>W!A585</f>
        <v>4229600</v>
      </c>
      <c r="J39" s="138">
        <f>W!A605</f>
        <v>3939600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340</v>
      </c>
      <c r="H43" s="138">
        <f>W!A566</f>
        <v>320</v>
      </c>
      <c r="I43" s="138">
        <f>W!A586</f>
        <v>325</v>
      </c>
      <c r="J43" s="138">
        <f>W!A606</f>
        <v>345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350</v>
      </c>
      <c r="H44" s="138">
        <f>W!A567</f>
        <v>335</v>
      </c>
      <c r="I44" s="138">
        <f>W!A587</f>
        <v>335</v>
      </c>
      <c r="J44" s="138">
        <f>W!A607</f>
        <v>355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400</v>
      </c>
      <c r="H45" s="138">
        <f>W!A568</f>
        <v>375</v>
      </c>
      <c r="I45" s="138">
        <f>W!A588</f>
        <v>375</v>
      </c>
      <c r="J45" s="138">
        <f>W!A608</f>
        <v>395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500</v>
      </c>
      <c r="H46" s="138">
        <f>W!A569</f>
        <v>500</v>
      </c>
      <c r="I46" s="138">
        <f>W!A589</f>
        <v>490</v>
      </c>
      <c r="J46" s="138">
        <f>W!A609</f>
        <v>505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500</v>
      </c>
      <c r="H47" s="138">
        <f>W!A570</f>
        <v>490</v>
      </c>
      <c r="I47" s="138">
        <f>W!A590</f>
        <v>490</v>
      </c>
      <c r="J47" s="138">
        <f>W!A610</f>
        <v>505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600</v>
      </c>
      <c r="H48" s="138">
        <f>W!A571</f>
        <v>590</v>
      </c>
      <c r="I48" s="138">
        <f>W!A591</f>
        <v>590</v>
      </c>
      <c r="J48" s="138">
        <f>W!A611</f>
        <v>610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715</v>
      </c>
      <c r="H49" s="138">
        <f>W!A572</f>
        <v>730</v>
      </c>
      <c r="I49" s="138">
        <f>W!A592</f>
        <v>700</v>
      </c>
      <c r="J49" s="138">
        <f>W!A612</f>
        <v>725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740</v>
      </c>
      <c r="H50" s="138">
        <f>W!A573</f>
        <v>725</v>
      </c>
      <c r="I50" s="138">
        <f>W!A593</f>
        <v>725</v>
      </c>
      <c r="J50" s="138">
        <f>W!A613</f>
        <v>750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865</v>
      </c>
      <c r="H51" s="138">
        <f>W!A574</f>
        <v>830</v>
      </c>
      <c r="I51" s="138">
        <f>W!A594</f>
        <v>850</v>
      </c>
      <c r="J51" s="138">
        <f>W!A614</f>
        <v>880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69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1230</v>
      </c>
      <c r="H54" s="138">
        <f>W!A576</f>
        <v>1200</v>
      </c>
      <c r="I54" s="138">
        <f>W!A596</f>
        <v>1200</v>
      </c>
      <c r="J54" s="138">
        <f>W!A616</f>
        <v>1250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11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1651600</v>
      </c>
      <c r="H67" s="138">
        <f>W!A742</f>
        <v>1344100</v>
      </c>
      <c r="I67" s="138">
        <f>W!A762</f>
        <v>1344100</v>
      </c>
      <c r="J67" s="138">
        <f>W!A782</f>
        <v>1494100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583722</v>
      </c>
      <c r="G68" s="138">
        <f>W!A723</f>
        <v>482506</v>
      </c>
      <c r="H68" s="138">
        <f>W!A743</f>
        <v>333153</v>
      </c>
      <c r="I68" s="138">
        <f>W!A763</f>
        <v>10345</v>
      </c>
      <c r="J68" s="138">
        <f>W!A783</f>
        <v>407589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838218</v>
      </c>
      <c r="G69" s="138">
        <f>W!A724</f>
        <v>855314</v>
      </c>
      <c r="H69" s="138">
        <f>W!A744</f>
        <v>816161</v>
      </c>
      <c r="I69" s="138">
        <f>W!A764</f>
        <v>820646</v>
      </c>
      <c r="J69" s="138">
        <f>W!A784</f>
        <v>723025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1874423</v>
      </c>
      <c r="G70" s="138">
        <f>W!A725</f>
        <v>1615727</v>
      </c>
      <c r="H70" s="138">
        <f>W!A745</f>
        <v>2084597</v>
      </c>
      <c r="I70" s="138">
        <f>W!A765</f>
        <v>2166822</v>
      </c>
      <c r="J70" s="138">
        <f>W!A785</f>
        <v>1694820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582224</v>
      </c>
      <c r="G74" s="138">
        <f>W!A729</f>
        <v>538859</v>
      </c>
      <c r="H74" s="138">
        <f>W!A749</f>
        <v>437434</v>
      </c>
      <c r="I74" s="138">
        <f>W!A769</f>
        <v>268737</v>
      </c>
      <c r="J74" s="138">
        <f>W!A789</f>
        <v>548309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58239</v>
      </c>
      <c r="G82" s="138">
        <f>W!A736</f>
        <v>66288</v>
      </c>
      <c r="H82" s="138">
        <f>W!A756</f>
        <v>140577</v>
      </c>
      <c r="I82" s="138">
        <f>W!A776</f>
        <v>73176</v>
      </c>
      <c r="J82" s="138">
        <f>W!A796</f>
        <v>-228775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4058239</v>
      </c>
      <c r="G83" s="138">
        <f t="shared" si="0"/>
        <v>4066288</v>
      </c>
      <c r="H83" s="138">
        <f t="shared" si="0"/>
        <v>4140577</v>
      </c>
      <c r="I83" s="138">
        <f t="shared" si="0"/>
        <v>4073176</v>
      </c>
      <c r="J83" s="138">
        <f t="shared" si="0"/>
        <v>3771225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5.4</v>
      </c>
      <c r="G91" s="61" t="str">
        <f>W!A342</f>
        <v xml:space="preserve">  5.0</v>
      </c>
      <c r="H91" s="61" t="str">
        <f>W!A352</f>
        <v xml:space="preserve">  5.4</v>
      </c>
      <c r="I91" s="61" t="str">
        <f>W!A362</f>
        <v xml:space="preserve">  5.2</v>
      </c>
      <c r="J91" s="61" t="str">
        <f>W!A372</f>
        <v xml:space="preserve">  3.5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1.2</v>
      </c>
      <c r="G92" s="61" t="str">
        <f>W!A343</f>
        <v xml:space="preserve">  1.3</v>
      </c>
      <c r="H92" s="61" t="str">
        <f>W!A353</f>
        <v xml:space="preserve">  1.3</v>
      </c>
      <c r="I92" s="61" t="str">
        <f>W!A363</f>
        <v xml:space="preserve">  1.2</v>
      </c>
      <c r="J92" s="61" t="str">
        <f>W!A373</f>
        <v xml:space="preserve">  1.1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3.8</v>
      </c>
      <c r="G93" s="61" t="str">
        <f>W!A344</f>
        <v xml:space="preserve">  3.9</v>
      </c>
      <c r="H93" s="61" t="str">
        <f>W!A354</f>
        <v xml:space="preserve">  3.9</v>
      </c>
      <c r="I93" s="61" t="str">
        <f>W!A364</f>
        <v xml:space="preserve">  3.4</v>
      </c>
      <c r="J93" s="61" t="str">
        <f>W!A374</f>
        <v xml:space="preserve">  3.9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6.5</v>
      </c>
      <c r="G94" s="61" t="str">
        <f>W!A345</f>
        <v xml:space="preserve">  6.6</v>
      </c>
      <c r="H94" s="61" t="str">
        <f>W!A355</f>
        <v xml:space="preserve">  6.1</v>
      </c>
      <c r="I94" s="61" t="str">
        <f>W!A365</f>
        <v xml:space="preserve">  6.4</v>
      </c>
      <c r="J94" s="61" t="str">
        <f>W!A375</f>
        <v xml:space="preserve">  5.1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2.3</v>
      </c>
      <c r="G95" s="61" t="str">
        <f>W!A346</f>
        <v xml:space="preserve">  2.3</v>
      </c>
      <c r="H95" s="61" t="str">
        <f>W!A356</f>
        <v xml:space="preserve">  2.2</v>
      </c>
      <c r="I95" s="61" t="str">
        <f>W!A366</f>
        <v xml:space="preserve">  2.3</v>
      </c>
      <c r="J95" s="61" t="str">
        <f>W!A376</f>
        <v xml:space="preserve">  1.6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4.7</v>
      </c>
      <c r="G96" s="61" t="str">
        <f>W!A347</f>
        <v xml:space="preserve">  4.9</v>
      </c>
      <c r="H96" s="61" t="str">
        <f>W!A357</f>
        <v xml:space="preserve">  5.9</v>
      </c>
      <c r="I96" s="61" t="str">
        <f>W!A367</f>
        <v xml:space="preserve">  3.7</v>
      </c>
      <c r="J96" s="61" t="str">
        <f>W!A377</f>
        <v xml:space="preserve">  4.9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8.3</v>
      </c>
      <c r="G97" s="61" t="str">
        <f>W!A348</f>
        <v xml:space="preserve">  8.9</v>
      </c>
      <c r="H97" s="61" t="str">
        <f>W!A358</f>
        <v xml:space="preserve">  7.9</v>
      </c>
      <c r="I97" s="61" t="str">
        <f>W!A368</f>
        <v xml:space="preserve">  8.2</v>
      </c>
      <c r="J97" s="61" t="str">
        <f>W!A378</f>
        <v xml:space="preserve">  8.9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3.2</v>
      </c>
      <c r="G98" s="61" t="str">
        <f>W!A349</f>
        <v xml:space="preserve">  2.7</v>
      </c>
      <c r="H98" s="61" t="str">
        <f>W!A359</f>
        <v xml:space="preserve">  2.7</v>
      </c>
      <c r="I98" s="61" t="str">
        <f>W!A369</f>
        <v xml:space="preserve">  2.9</v>
      </c>
      <c r="J98" s="61" t="str">
        <f>W!A379</f>
        <v xml:space="preserve">  2.7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8.3</v>
      </c>
      <c r="G99" s="61" t="str">
        <f>W!A350</f>
        <v xml:space="preserve">  7.6</v>
      </c>
      <c r="H99" s="61" t="str">
        <f>W!A360</f>
        <v xml:space="preserve"> 10.5</v>
      </c>
      <c r="I99" s="61" t="str">
        <f>W!A370</f>
        <v xml:space="preserve">  5.9</v>
      </c>
      <c r="J99" s="61" t="str">
        <f>W!A380</f>
        <v xml:space="preserve">  7.0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85000</v>
      </c>
      <c r="G104" s="138">
        <f>W!A429</f>
        <v>82000</v>
      </c>
      <c r="H104" s="138">
        <f>W!A436</f>
        <v>80000</v>
      </c>
      <c r="I104" s="138">
        <f>W!A443</f>
        <v>75000</v>
      </c>
      <c r="J104" s="138">
        <f>W!A450</f>
        <v>150000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57000</v>
      </c>
      <c r="H105" s="138">
        <f>W!A437</f>
        <v>50000</v>
      </c>
      <c r="I105" s="138">
        <f>W!A444</f>
        <v>55000</v>
      </c>
      <c r="J105" s="138">
        <f>W!A451</f>
        <v>75000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**</v>
      </c>
      <c r="H107" s="125" t="str">
        <f>W!A438</f>
        <v xml:space="preserve">    *</v>
      </c>
      <c r="I107" s="125" t="str">
        <f>W!A445</f>
        <v xml:space="preserve">    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topLeftCell="A202" workbookViewId="0">
      <selection activeCell="A233" sqref="A233"/>
    </sheetView>
  </sheetViews>
  <sheetFormatPr defaultRowHeight="13.2"/>
  <cols>
    <col min="1" max="1" width="56.88671875" bestFit="1" customWidth="1"/>
    <col min="2" max="2" width="1.6640625" style="133" bestFit="1" customWidth="1"/>
  </cols>
  <sheetData>
    <row r="1" spans="1:1">
      <c r="A1">
        <v>11</v>
      </c>
    </row>
    <row r="2" spans="1:1">
      <c r="A2">
        <v>5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1">
      <c r="A17">
        <v>15</v>
      </c>
    </row>
    <row r="18" spans="1:1">
      <c r="A18">
        <v>15</v>
      </c>
    </row>
    <row r="19" spans="1:1">
      <c r="A19">
        <v>15</v>
      </c>
    </row>
    <row r="20" spans="1:1">
      <c r="A20">
        <v>0</v>
      </c>
    </row>
    <row r="21" spans="1:1">
      <c r="A21">
        <v>345</v>
      </c>
    </row>
    <row r="22" spans="1:1">
      <c r="A22">
        <v>355</v>
      </c>
    </row>
    <row r="23" spans="1:1">
      <c r="A23">
        <v>395</v>
      </c>
    </row>
    <row r="24" spans="1:1">
      <c r="A24">
        <v>505</v>
      </c>
    </row>
    <row r="25" spans="1:1">
      <c r="A25">
        <v>505</v>
      </c>
    </row>
    <row r="26" spans="1:1">
      <c r="A26">
        <v>610</v>
      </c>
    </row>
    <row r="27" spans="1:1">
      <c r="A27">
        <v>725</v>
      </c>
    </row>
    <row r="28" spans="1:1">
      <c r="A28">
        <v>750</v>
      </c>
    </row>
    <row r="29" spans="1:1">
      <c r="A29">
        <v>880</v>
      </c>
    </row>
    <row r="30" spans="1:1">
      <c r="A30">
        <v>0</v>
      </c>
    </row>
    <row r="31" spans="1:1">
      <c r="A31">
        <v>700</v>
      </c>
    </row>
    <row r="32" spans="1:1">
      <c r="A32">
        <v>150</v>
      </c>
    </row>
    <row r="33" spans="1:1">
      <c r="A33">
        <v>300</v>
      </c>
    </row>
    <row r="34" spans="1:1">
      <c r="A34">
        <v>500</v>
      </c>
    </row>
    <row r="35" spans="1:1">
      <c r="A35">
        <v>100</v>
      </c>
    </row>
    <row r="36" spans="1:1">
      <c r="A36">
        <v>200</v>
      </c>
    </row>
    <row r="37" spans="1:1">
      <c r="A37">
        <v>350</v>
      </c>
    </row>
    <row r="38" spans="1:1">
      <c r="A38">
        <v>70</v>
      </c>
    </row>
    <row r="39" spans="1:1">
      <c r="A39">
        <v>120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25</v>
      </c>
    </row>
    <row r="46" spans="1:1">
      <c r="A46">
        <v>25</v>
      </c>
    </row>
    <row r="47" spans="1:1">
      <c r="A47">
        <v>130</v>
      </c>
    </row>
    <row r="48" spans="1:1">
      <c r="A48">
        <v>175</v>
      </c>
    </row>
    <row r="49" spans="1:1">
      <c r="A49">
        <v>340</v>
      </c>
    </row>
    <row r="50" spans="1:1">
      <c r="A50">
        <v>0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100</v>
      </c>
    </row>
    <row r="55" spans="1:1">
      <c r="A55">
        <v>100</v>
      </c>
    </row>
    <row r="56" spans="1:1">
      <c r="A56">
        <v>150</v>
      </c>
    </row>
    <row r="57" spans="1:1">
      <c r="A57">
        <v>3</v>
      </c>
    </row>
    <row r="58" spans="1:1">
      <c r="A58">
        <v>5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13</v>
      </c>
    </row>
    <row r="63" spans="1:1">
      <c r="A63">
        <v>8</v>
      </c>
    </row>
    <row r="64" spans="1:1">
      <c r="A64">
        <v>2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2</v>
      </c>
    </row>
    <row r="83" spans="1:2">
      <c r="A83">
        <v>1250</v>
      </c>
    </row>
    <row r="84" spans="1:2">
      <c r="A84">
        <v>0</v>
      </c>
    </row>
    <row r="85" spans="1:2">
      <c r="A85">
        <v>75</v>
      </c>
    </row>
    <row r="86" spans="1:2">
      <c r="A86">
        <v>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1150</v>
      </c>
    </row>
    <row r="109" spans="1:1">
      <c r="A109">
        <v>800</v>
      </c>
    </row>
    <row r="110" spans="1:1">
      <c r="A110">
        <v>540</v>
      </c>
    </row>
    <row r="111" spans="1:1">
      <c r="A111">
        <v>1180</v>
      </c>
    </row>
    <row r="112" spans="1:1">
      <c r="A112">
        <v>823</v>
      </c>
    </row>
    <row r="113" spans="1:1">
      <c r="A113">
        <v>556</v>
      </c>
    </row>
    <row r="114" spans="1:1">
      <c r="A114">
        <v>30</v>
      </c>
    </row>
    <row r="115" spans="1:1">
      <c r="A115">
        <v>23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700</v>
      </c>
    </row>
    <row r="122" spans="1:1">
      <c r="A122">
        <v>150</v>
      </c>
    </row>
    <row r="123" spans="1:1">
      <c r="A123">
        <v>300</v>
      </c>
    </row>
    <row r="124" spans="1:1">
      <c r="A124">
        <v>500</v>
      </c>
    </row>
    <row r="125" spans="1:1">
      <c r="A125">
        <v>100</v>
      </c>
    </row>
    <row r="126" spans="1:1">
      <c r="A126">
        <v>200</v>
      </c>
    </row>
    <row r="127" spans="1:1">
      <c r="A127">
        <v>350</v>
      </c>
    </row>
    <row r="128" spans="1:1">
      <c r="A128">
        <v>70</v>
      </c>
    </row>
    <row r="129" spans="1:1">
      <c r="A129">
        <v>120</v>
      </c>
    </row>
    <row r="130" spans="1:1">
      <c r="A130">
        <v>999</v>
      </c>
    </row>
    <row r="131" spans="1:1">
      <c r="A131">
        <v>1213</v>
      </c>
    </row>
    <row r="132" spans="1:1">
      <c r="A132">
        <v>202</v>
      </c>
    </row>
    <row r="133" spans="1:1">
      <c r="A133">
        <v>577</v>
      </c>
    </row>
    <row r="134" spans="1:1">
      <c r="A134">
        <v>777</v>
      </c>
    </row>
    <row r="135" spans="1:1">
      <c r="A135">
        <v>169</v>
      </c>
    </row>
    <row r="136" spans="1:1">
      <c r="A136">
        <v>357</v>
      </c>
    </row>
    <row r="137" spans="1:1">
      <c r="A137">
        <v>446</v>
      </c>
    </row>
    <row r="138" spans="1:1">
      <c r="A138">
        <v>88</v>
      </c>
    </row>
    <row r="139" spans="1:1">
      <c r="A139">
        <v>211</v>
      </c>
    </row>
    <row r="140" spans="1:1">
      <c r="A140">
        <v>999</v>
      </c>
    </row>
    <row r="141" spans="1:1">
      <c r="A141">
        <v>700</v>
      </c>
    </row>
    <row r="142" spans="1:1">
      <c r="A142">
        <v>150</v>
      </c>
    </row>
    <row r="143" spans="1:1">
      <c r="A143">
        <v>300</v>
      </c>
    </row>
    <row r="144" spans="1:1">
      <c r="A144">
        <v>500</v>
      </c>
    </row>
    <row r="145" spans="1:1">
      <c r="A145">
        <v>109</v>
      </c>
    </row>
    <row r="146" spans="1:1">
      <c r="A146">
        <v>200</v>
      </c>
    </row>
    <row r="147" spans="1:1">
      <c r="A147">
        <v>350</v>
      </c>
    </row>
    <row r="148" spans="1:1">
      <c r="A148">
        <v>70</v>
      </c>
    </row>
    <row r="149" spans="1:1">
      <c r="A149">
        <v>128</v>
      </c>
    </row>
    <row r="150" spans="1:1">
      <c r="A150">
        <v>999</v>
      </c>
    </row>
    <row r="151" spans="1:1">
      <c r="A151">
        <v>256</v>
      </c>
    </row>
    <row r="152" spans="1:1">
      <c r="A152">
        <v>26</v>
      </c>
    </row>
    <row r="153" spans="1:1">
      <c r="A153">
        <v>0</v>
      </c>
    </row>
    <row r="154" spans="1:1">
      <c r="A154">
        <v>140</v>
      </c>
    </row>
    <row r="155" spans="1:1">
      <c r="A155">
        <v>30</v>
      </c>
    </row>
    <row r="156" spans="1:1">
      <c r="A156">
        <v>0</v>
      </c>
    </row>
    <row r="157" spans="1:1">
      <c r="A157">
        <v>50</v>
      </c>
    </row>
    <row r="158" spans="1:1">
      <c r="A158">
        <v>9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100</v>
      </c>
    </row>
    <row r="188" spans="1:1">
      <c r="A188">
        <v>100</v>
      </c>
    </row>
    <row r="189" spans="1:1">
      <c r="A189">
        <v>150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24</v>
      </c>
    </row>
    <row r="198" spans="1:1">
      <c r="A198">
        <v>44</v>
      </c>
    </row>
    <row r="199" spans="1:1">
      <c r="A199">
        <v>999</v>
      </c>
    </row>
    <row r="200" spans="1:1">
      <c r="A200">
        <v>999</v>
      </c>
    </row>
    <row r="201" spans="1:1">
      <c r="A201">
        <v>150000</v>
      </c>
    </row>
    <row r="202" spans="1:1">
      <c r="A202">
        <v>36188</v>
      </c>
    </row>
    <row r="203" spans="1:1">
      <c r="A203">
        <v>15594</v>
      </c>
    </row>
    <row r="204" spans="1:1">
      <c r="A204">
        <v>166991</v>
      </c>
    </row>
    <row r="205" spans="1:1">
      <c r="A205">
        <v>19886</v>
      </c>
    </row>
    <row r="206" spans="1:1">
      <c r="A206">
        <v>10110</v>
      </c>
    </row>
    <row r="207" spans="1:1">
      <c r="A207">
        <v>75000</v>
      </c>
    </row>
    <row r="208" spans="1:1">
      <c r="A208">
        <v>25000</v>
      </c>
    </row>
    <row r="209" spans="1:1">
      <c r="A209">
        <v>47000</v>
      </c>
    </row>
    <row r="210" spans="1:1">
      <c r="A210">
        <v>10200</v>
      </c>
    </row>
    <row r="211" spans="1:1">
      <c r="A211">
        <v>7762</v>
      </c>
    </row>
    <row r="212" spans="1:1">
      <c r="A212">
        <v>12500</v>
      </c>
    </row>
    <row r="213" spans="1:1">
      <c r="A213">
        <v>2507</v>
      </c>
    </row>
    <row r="214" spans="1:1">
      <c r="A214">
        <v>8928</v>
      </c>
    </row>
    <row r="215" spans="1:1">
      <c r="A215">
        <v>75000</v>
      </c>
    </row>
    <row r="216" spans="1:1">
      <c r="A216">
        <v>10916</v>
      </c>
    </row>
    <row r="217" spans="1:1">
      <c r="A217">
        <v>673582</v>
      </c>
    </row>
    <row r="218" spans="1:1">
      <c r="A218">
        <v>1380375</v>
      </c>
    </row>
    <row r="219" spans="1:1">
      <c r="A219">
        <v>0</v>
      </c>
    </row>
    <row r="220" spans="1:1">
      <c r="A220">
        <v>1488</v>
      </c>
    </row>
    <row r="221" spans="1:1">
      <c r="A221">
        <v>1380375</v>
      </c>
    </row>
    <row r="222" spans="1:1">
      <c r="A222">
        <v>0</v>
      </c>
    </row>
    <row r="223" spans="1:1">
      <c r="A223">
        <v>1515065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150000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-281815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531000</v>
      </c>
    </row>
    <row r="239" spans="1:1">
      <c r="A239">
        <v>1439000</v>
      </c>
    </row>
    <row r="240" spans="1:1">
      <c r="A240">
        <v>-43916</v>
      </c>
    </row>
    <row r="241" spans="1:1">
      <c r="A241">
        <v>1285275</v>
      </c>
    </row>
    <row r="242" spans="1:1">
      <c r="A242">
        <v>117150</v>
      </c>
    </row>
    <row r="243" spans="1:1">
      <c r="A243">
        <v>81150</v>
      </c>
    </row>
    <row r="244" spans="1:1">
      <c r="A244">
        <v>521824</v>
      </c>
    </row>
    <row r="245" spans="1:1">
      <c r="A245">
        <v>82438</v>
      </c>
    </row>
    <row r="246" spans="1:1">
      <c r="A246">
        <v>234000</v>
      </c>
    </row>
    <row r="247" spans="1:1">
      <c r="A247">
        <v>102375</v>
      </c>
    </row>
    <row r="248" spans="1:1">
      <c r="A248">
        <v>2559</v>
      </c>
    </row>
    <row r="249" spans="1:1">
      <c r="A249">
        <v>38750</v>
      </c>
    </row>
    <row r="250" spans="1:1">
      <c r="A250">
        <v>407589</v>
      </c>
    </row>
    <row r="251" spans="1:1">
      <c r="A251">
        <v>772657</v>
      </c>
    </row>
    <row r="252" spans="1:1">
      <c r="A252">
        <v>512618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-184859</v>
      </c>
    </row>
    <row r="257" spans="1:1">
      <c r="A257">
        <v>-228775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0</v>
      </c>
    </row>
    <row r="266" spans="1:1">
      <c r="A266">
        <v>81150</v>
      </c>
    </row>
    <row r="267" spans="1:1">
      <c r="A267">
        <v>326439</v>
      </c>
    </row>
    <row r="268" spans="1:1">
      <c r="A268">
        <v>723025</v>
      </c>
    </row>
    <row r="269" spans="1:1">
      <c r="A269">
        <v>1694820</v>
      </c>
    </row>
    <row r="270" spans="1:1">
      <c r="A270">
        <v>1150000</v>
      </c>
    </row>
    <row r="271" spans="1:1">
      <c r="A271">
        <v>0</v>
      </c>
    </row>
    <row r="272" spans="1:1">
      <c r="A272">
        <v>548309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3771225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240</v>
      </c>
    </row>
    <row r="287" spans="1:1">
      <c r="A287">
        <v>39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6408</v>
      </c>
    </row>
    <row r="302" spans="1:1">
      <c r="A302">
        <v>54</v>
      </c>
    </row>
    <row r="303" spans="1:1">
      <c r="A303">
        <v>3556</v>
      </c>
    </row>
    <row r="304" spans="1:1">
      <c r="A304" t="s">
        <v>349</v>
      </c>
    </row>
    <row r="305" spans="1:1">
      <c r="A305">
        <v>12096</v>
      </c>
    </row>
    <row r="306" spans="1:1">
      <c r="A306">
        <v>77</v>
      </c>
    </row>
    <row r="307" spans="1:1">
      <c r="A307">
        <v>8106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224</v>
      </c>
    </row>
    <row r="313" spans="1:1">
      <c r="A313">
        <v>0</v>
      </c>
    </row>
    <row r="314" spans="1:1">
      <c r="A314">
        <v>0</v>
      </c>
    </row>
    <row r="315" spans="1:1">
      <c r="A315">
        <v>4494</v>
      </c>
    </row>
    <row r="316" spans="1:1">
      <c r="A316">
        <v>450</v>
      </c>
    </row>
    <row r="317" spans="1:1">
      <c r="A317">
        <v>0</v>
      </c>
    </row>
    <row r="318" spans="1:1">
      <c r="A318">
        <v>10</v>
      </c>
    </row>
    <row r="319" spans="1:1">
      <c r="A319">
        <v>11638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10</v>
      </c>
    </row>
    <row r="329" spans="1:1">
      <c r="A329">
        <v>59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356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354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350</v>
      </c>
    </row>
    <row r="353" spans="1:1">
      <c r="A353" t="s">
        <v>359</v>
      </c>
    </row>
    <row r="354" spans="1:1">
      <c r="A354" t="s">
        <v>360</v>
      </c>
    </row>
    <row r="355" spans="1:1">
      <c r="A355" t="s">
        <v>366</v>
      </c>
    </row>
    <row r="356" spans="1:1">
      <c r="A356" t="s">
        <v>367</v>
      </c>
    </row>
    <row r="357" spans="1:1">
      <c r="A357" t="s">
        <v>368</v>
      </c>
    </row>
    <row r="358" spans="1:1">
      <c r="A358" t="s">
        <v>369</v>
      </c>
    </row>
    <row r="359" spans="1:1">
      <c r="A359" t="s">
        <v>364</v>
      </c>
    </row>
    <row r="360" spans="1:1">
      <c r="A360" t="s">
        <v>370</v>
      </c>
    </row>
    <row r="361" spans="1:1">
      <c r="A361">
        <v>4</v>
      </c>
    </row>
    <row r="362" spans="1:1">
      <c r="A362" t="s">
        <v>371</v>
      </c>
    </row>
    <row r="363" spans="1:1">
      <c r="A363" t="s">
        <v>351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354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376</v>
      </c>
    </row>
    <row r="370" spans="1:1">
      <c r="A370" t="s">
        <v>368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360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362</v>
      </c>
    </row>
    <row r="378" spans="1:1">
      <c r="A378" t="s">
        <v>363</v>
      </c>
    </row>
    <row r="379" spans="1:1">
      <c r="A379" t="s">
        <v>364</v>
      </c>
    </row>
    <row r="380" spans="1:1">
      <c r="A380" t="s">
        <v>381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85000</v>
      </c>
    </row>
    <row r="423" spans="1:1">
      <c r="A423">
        <v>55000</v>
      </c>
    </row>
    <row r="424" spans="1:1">
      <c r="A424" s="134" t="s">
        <v>382</v>
      </c>
    </row>
    <row r="425" spans="1:1">
      <c r="A425" s="134" t="s">
        <v>383</v>
      </c>
    </row>
    <row r="426" spans="1:1">
      <c r="A426" s="134" t="s">
        <v>383</v>
      </c>
    </row>
    <row r="427" spans="1:1">
      <c r="A427" s="134" t="s">
        <v>384</v>
      </c>
    </row>
    <row r="428" spans="1:1">
      <c r="A428">
        <v>2</v>
      </c>
    </row>
    <row r="429" spans="1:1">
      <c r="A429">
        <v>82000</v>
      </c>
    </row>
    <row r="430" spans="1:1">
      <c r="A430">
        <v>57000</v>
      </c>
    </row>
    <row r="431" spans="1:1">
      <c r="A431" s="134" t="s">
        <v>383</v>
      </c>
    </row>
    <row r="432" spans="1:1">
      <c r="A432" s="134" t="s">
        <v>383</v>
      </c>
    </row>
    <row r="433" spans="1:1">
      <c r="A433" s="134" t="s">
        <v>383</v>
      </c>
    </row>
    <row r="434" spans="1:1">
      <c r="A434" s="134" t="s">
        <v>384</v>
      </c>
    </row>
    <row r="435" spans="1:1">
      <c r="A435">
        <v>3</v>
      </c>
    </row>
    <row r="436" spans="1:1">
      <c r="A436">
        <v>80000</v>
      </c>
    </row>
    <row r="437" spans="1:1">
      <c r="A437">
        <v>50000</v>
      </c>
    </row>
    <row r="438" spans="1:1">
      <c r="A438" s="134" t="s">
        <v>382</v>
      </c>
    </row>
    <row r="439" spans="1:1">
      <c r="A439" s="134" t="s">
        <v>383</v>
      </c>
    </row>
    <row r="440" spans="1:1">
      <c r="A440" s="134" t="s">
        <v>383</v>
      </c>
    </row>
    <row r="441" spans="1:1">
      <c r="A441" s="134" t="s">
        <v>384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382</v>
      </c>
    </row>
    <row r="446" spans="1:1">
      <c r="A446" s="134" t="s">
        <v>383</v>
      </c>
    </row>
    <row r="447" spans="1:1">
      <c r="A447" s="134" t="s">
        <v>383</v>
      </c>
    </row>
    <row r="448" spans="1:1">
      <c r="A448" s="134" t="s">
        <v>384</v>
      </c>
    </row>
    <row r="449" spans="1:1">
      <c r="A449">
        <v>5</v>
      </c>
    </row>
    <row r="450" spans="1:1">
      <c r="A450">
        <v>150000</v>
      </c>
    </row>
    <row r="451" spans="1:1">
      <c r="A451">
        <v>75000</v>
      </c>
    </row>
    <row r="452" spans="1:1">
      <c r="A452" s="134" t="s">
        <v>383</v>
      </c>
    </row>
    <row r="453" spans="1:1">
      <c r="A453" s="134" t="s">
        <v>384</v>
      </c>
    </row>
    <row r="454" spans="1:1">
      <c r="A454" s="134" t="s">
        <v>383</v>
      </c>
    </row>
    <row r="455" spans="1:1">
      <c r="A455" s="134" t="s">
        <v>384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385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10728</v>
      </c>
    </row>
    <row r="523" spans="1:1">
      <c r="A523">
        <v>4291200</v>
      </c>
    </row>
    <row r="524" spans="1:1">
      <c r="A524">
        <v>0</v>
      </c>
    </row>
    <row r="525" spans="1:1">
      <c r="A525">
        <v>4291200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10720</v>
      </c>
    </row>
    <row r="543" spans="1:1">
      <c r="A543">
        <v>4288000</v>
      </c>
    </row>
    <row r="544" spans="1:1">
      <c r="A544">
        <v>0</v>
      </c>
    </row>
    <row r="545" spans="1:2">
      <c r="A545">
        <v>4288000</v>
      </c>
    </row>
    <row r="546" spans="1:2">
      <c r="A546">
        <v>340</v>
      </c>
    </row>
    <row r="547" spans="1:2">
      <c r="A547">
        <v>350</v>
      </c>
    </row>
    <row r="548" spans="1:2">
      <c r="A548">
        <v>400</v>
      </c>
    </row>
    <row r="549" spans="1:2">
      <c r="A549">
        <v>500</v>
      </c>
    </row>
    <row r="550" spans="1:2">
      <c r="A550">
        <v>500</v>
      </c>
    </row>
    <row r="551" spans="1:2">
      <c r="A551">
        <v>600</v>
      </c>
    </row>
    <row r="552" spans="1:2">
      <c r="A552">
        <v>715</v>
      </c>
    </row>
    <row r="553" spans="1:2">
      <c r="A553">
        <v>740</v>
      </c>
      <c r="B553"/>
    </row>
    <row r="554" spans="1:2">
      <c r="A554">
        <v>865</v>
      </c>
      <c r="B554"/>
    </row>
    <row r="555" spans="1:2">
      <c r="A555">
        <v>53</v>
      </c>
      <c r="B555"/>
    </row>
    <row r="556" spans="1:2">
      <c r="A556">
        <v>1230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10621</v>
      </c>
    </row>
    <row r="563" spans="1:1">
      <c r="A563">
        <v>4248400</v>
      </c>
    </row>
    <row r="564" spans="1:1">
      <c r="A564">
        <v>0</v>
      </c>
    </row>
    <row r="565" spans="1:1">
      <c r="A565">
        <v>4248400</v>
      </c>
    </row>
    <row r="566" spans="1:1">
      <c r="A566">
        <v>320</v>
      </c>
    </row>
    <row r="567" spans="1:1">
      <c r="A567">
        <v>335</v>
      </c>
    </row>
    <row r="568" spans="1:1">
      <c r="A568">
        <v>375</v>
      </c>
    </row>
    <row r="569" spans="1:1">
      <c r="A569">
        <v>500</v>
      </c>
    </row>
    <row r="570" spans="1:1">
      <c r="A570">
        <v>490</v>
      </c>
    </row>
    <row r="571" spans="1:1">
      <c r="A571">
        <v>590</v>
      </c>
    </row>
    <row r="572" spans="1:1">
      <c r="A572">
        <v>730</v>
      </c>
    </row>
    <row r="573" spans="1:1">
      <c r="A573">
        <v>725</v>
      </c>
    </row>
    <row r="574" spans="1:1">
      <c r="A574">
        <v>830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10574</v>
      </c>
    </row>
    <row r="583" spans="1:1">
      <c r="A583">
        <v>4229600</v>
      </c>
    </row>
    <row r="584" spans="1:1">
      <c r="A584">
        <v>0</v>
      </c>
    </row>
    <row r="585" spans="1:1">
      <c r="A585">
        <v>4229600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9849</v>
      </c>
    </row>
    <row r="603" spans="1:1">
      <c r="A603">
        <v>3939600</v>
      </c>
    </row>
    <row r="604" spans="1:1">
      <c r="A604">
        <v>0</v>
      </c>
    </row>
    <row r="605" spans="1:1">
      <c r="A605">
        <v>3939600</v>
      </c>
    </row>
    <row r="606" spans="1:1">
      <c r="A606">
        <v>345</v>
      </c>
    </row>
    <row r="607" spans="1:1">
      <c r="A607">
        <v>355</v>
      </c>
    </row>
    <row r="608" spans="1:1">
      <c r="A608">
        <v>395</v>
      </c>
    </row>
    <row r="609" spans="1:1">
      <c r="A609">
        <v>505</v>
      </c>
    </row>
    <row r="610" spans="1:1">
      <c r="A610">
        <v>505</v>
      </c>
    </row>
    <row r="611" spans="1:1">
      <c r="A611">
        <v>610</v>
      </c>
    </row>
    <row r="612" spans="1:1">
      <c r="A612">
        <v>725</v>
      </c>
    </row>
    <row r="613" spans="1:1">
      <c r="A613">
        <v>750</v>
      </c>
    </row>
    <row r="614" spans="1:1">
      <c r="A614">
        <v>880</v>
      </c>
    </row>
    <row r="615" spans="1:1">
      <c r="A615">
        <v>69</v>
      </c>
    </row>
    <row r="616" spans="1:1">
      <c r="A616">
        <v>1250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386</v>
      </c>
    </row>
    <row r="682" spans="1:1">
      <c r="A682" t="s">
        <v>387</v>
      </c>
    </row>
    <row r="683" spans="1:1">
      <c r="A683" t="s">
        <v>388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389</v>
      </c>
    </row>
    <row r="700" spans="1:1">
      <c r="A700" t="s">
        <v>390</v>
      </c>
    </row>
    <row r="701" spans="1:1">
      <c r="A701">
        <v>1</v>
      </c>
    </row>
    <row r="702" spans="1:1">
      <c r="A702">
        <v>1344100</v>
      </c>
    </row>
    <row r="703" spans="1:1">
      <c r="A703">
        <v>583722</v>
      </c>
    </row>
    <row r="704" spans="1:1">
      <c r="A704">
        <v>838218</v>
      </c>
    </row>
    <row r="705" spans="1:1">
      <c r="A705">
        <v>1874423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582224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58239</v>
      </c>
    </row>
    <row r="717" spans="1:1">
      <c r="A717">
        <v>4058239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1651600</v>
      </c>
    </row>
    <row r="723" spans="1:1">
      <c r="A723">
        <v>482506</v>
      </c>
    </row>
    <row r="724" spans="1:1">
      <c r="A724">
        <v>855314</v>
      </c>
    </row>
    <row r="725" spans="1:1">
      <c r="A725">
        <v>1615727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538859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66288</v>
      </c>
    </row>
    <row r="737" spans="1:1">
      <c r="A737">
        <v>4066288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333153</v>
      </c>
    </row>
    <row r="744" spans="1:1">
      <c r="A744">
        <v>816161</v>
      </c>
    </row>
    <row r="745" spans="1:1">
      <c r="A745">
        <v>2084597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437434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140577</v>
      </c>
    </row>
    <row r="757" spans="1:1">
      <c r="A757">
        <v>4140577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10345</v>
      </c>
    </row>
    <row r="764" spans="1:1">
      <c r="A764">
        <v>820646</v>
      </c>
    </row>
    <row r="765" spans="1:1">
      <c r="A765">
        <v>2166822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268737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73176</v>
      </c>
    </row>
    <row r="777" spans="1:1">
      <c r="A777">
        <v>4073176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407589</v>
      </c>
    </row>
    <row r="784" spans="1:1">
      <c r="A784">
        <v>723025</v>
      </c>
    </row>
    <row r="785" spans="1:1">
      <c r="A785">
        <v>1694820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548309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-228775</v>
      </c>
    </row>
    <row r="797" spans="1:1">
      <c r="A797">
        <v>3771225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391</v>
      </c>
    </row>
    <row r="862" spans="1:1">
      <c r="A862" t="s">
        <v>392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'W'!W115162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2019-11-01T09:55:20Z</dcterms:modified>
</cp:coreProperties>
</file>