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1481091-9CB1-4866-8164-C6197BE6277D}" xr6:coauthVersionLast="45" xr6:coauthVersionMax="45" xr10:uidLastSave="{00000000-0000-0000-0000-000000000000}"/>
  <bookViews>
    <workbookView xWindow="-108" yWindow="-108" windowWidth="23256" windowHeight="12576" tabRatio="612" firstSheet="2" activeTab="3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15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2" l="1"/>
  <c r="J1" i="4"/>
  <c r="L1" i="4"/>
  <c r="N1" i="4"/>
  <c r="G5" i="4"/>
  <c r="H5" i="4"/>
  <c r="I5" i="4"/>
  <c r="G6" i="4"/>
  <c r="H6" i="4"/>
  <c r="G7" i="4"/>
  <c r="H7" i="4"/>
  <c r="G10" i="4"/>
  <c r="H10" i="4"/>
  <c r="L10" i="4"/>
  <c r="I16" i="4" s="1"/>
  <c r="G13" i="4"/>
  <c r="G16" i="4"/>
  <c r="H16" i="4"/>
  <c r="G20" i="4"/>
  <c r="I17" i="4" s="1"/>
  <c r="H20" i="4"/>
  <c r="I20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J61" i="4"/>
  <c r="L61" i="4"/>
  <c r="N61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Q73" i="4" s="1"/>
  <c r="H68" i="4"/>
  <c r="I68" i="4"/>
  <c r="S73" i="4" s="1"/>
  <c r="J68" i="4"/>
  <c r="K68" i="4"/>
  <c r="L68" i="4"/>
  <c r="M68" i="4"/>
  <c r="F69" i="4"/>
  <c r="P73" i="4" s="1"/>
  <c r="G69" i="4"/>
  <c r="H69" i="4"/>
  <c r="R73" i="4" s="1"/>
  <c r="I69" i="4"/>
  <c r="J69" i="4"/>
  <c r="T73" i="4" s="1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J80" i="4"/>
  <c r="K80" i="4"/>
  <c r="L80" i="4"/>
  <c r="M80" i="4"/>
  <c r="F81" i="4"/>
  <c r="G81" i="4"/>
  <c r="H81" i="4"/>
  <c r="I81" i="4"/>
  <c r="J81" i="4"/>
  <c r="K81" i="4"/>
  <c r="L81" i="4"/>
  <c r="M81" i="4"/>
  <c r="M83" i="4" s="1"/>
  <c r="F82" i="4"/>
  <c r="G82" i="4"/>
  <c r="H82" i="4"/>
  <c r="I82" i="4"/>
  <c r="J82" i="4"/>
  <c r="K82" i="4"/>
  <c r="L82" i="4"/>
  <c r="L83" i="4" s="1"/>
  <c r="M82" i="4"/>
  <c r="F83" i="4"/>
  <c r="G83" i="4"/>
  <c r="H83" i="4"/>
  <c r="I83" i="4"/>
  <c r="J83" i="4"/>
  <c r="K83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E1" i="3"/>
  <c r="I1" i="3"/>
  <c r="V1" i="3"/>
  <c r="X1" i="3"/>
  <c r="F8" i="3"/>
  <c r="L8" i="3"/>
  <c r="F9" i="3"/>
  <c r="R9" i="3"/>
  <c r="X9" i="3"/>
  <c r="X13" i="3" s="1"/>
  <c r="F10" i="3"/>
  <c r="L10" i="3"/>
  <c r="R10" i="3"/>
  <c r="X10" i="3"/>
  <c r="F11" i="3"/>
  <c r="L11" i="3"/>
  <c r="R11" i="3"/>
  <c r="X11" i="3"/>
  <c r="F12" i="3"/>
  <c r="L12" i="3"/>
  <c r="R12" i="3"/>
  <c r="X12" i="3"/>
  <c r="F13" i="3"/>
  <c r="L13" i="3"/>
  <c r="F14" i="3"/>
  <c r="L14" i="3"/>
  <c r="F15" i="3"/>
  <c r="L15" i="3"/>
  <c r="R15" i="3"/>
  <c r="R20" i="3" s="1"/>
  <c r="F16" i="3"/>
  <c r="L16" i="3"/>
  <c r="R16" i="3"/>
  <c r="X16" i="3"/>
  <c r="F17" i="3"/>
  <c r="L17" i="3"/>
  <c r="R17" i="3"/>
  <c r="X17" i="3"/>
  <c r="X19" i="3" s="1"/>
  <c r="F18" i="3"/>
  <c r="L18" i="3"/>
  <c r="R18" i="3"/>
  <c r="X18" i="3"/>
  <c r="F19" i="3"/>
  <c r="L19" i="3"/>
  <c r="R19" i="3"/>
  <c r="X31" i="3" s="1"/>
  <c r="F20" i="3"/>
  <c r="L20" i="3"/>
  <c r="F21" i="3"/>
  <c r="L21" i="3"/>
  <c r="F22" i="3"/>
  <c r="L22" i="3"/>
  <c r="L24" i="3" s="1"/>
  <c r="L27" i="3" s="1"/>
  <c r="F27" i="3" s="1"/>
  <c r="X22" i="3"/>
  <c r="X27" i="3" s="1"/>
  <c r="F23" i="3"/>
  <c r="L23" i="3"/>
  <c r="X23" i="3"/>
  <c r="F24" i="3"/>
  <c r="R24" i="3"/>
  <c r="X24" i="3"/>
  <c r="L25" i="3"/>
  <c r="R25" i="3"/>
  <c r="X25" i="3"/>
  <c r="L26" i="3"/>
  <c r="R26" i="3"/>
  <c r="X26" i="3"/>
  <c r="R27" i="3"/>
  <c r="F28" i="3"/>
  <c r="L28" i="3"/>
  <c r="R28" i="3"/>
  <c r="F29" i="3"/>
  <c r="L29" i="3"/>
  <c r="X29" i="3"/>
  <c r="X30" i="3"/>
  <c r="L32" i="3"/>
  <c r="X32" i="3"/>
  <c r="F33" i="3"/>
  <c r="L33" i="3"/>
  <c r="L35" i="3" s="1"/>
  <c r="R33" i="3"/>
  <c r="L30" i="3" s="1"/>
  <c r="F34" i="3"/>
  <c r="L34" i="3"/>
  <c r="R34" i="3"/>
  <c r="X34" i="3"/>
  <c r="X35" i="3"/>
  <c r="R36" i="3"/>
  <c r="R35" i="3" s="1"/>
  <c r="E1" i="2"/>
  <c r="H1" i="2"/>
  <c r="U1" i="2"/>
  <c r="X1" i="2"/>
  <c r="U6" i="2"/>
  <c r="W6" i="2"/>
  <c r="Y6" i="2"/>
  <c r="G7" i="2"/>
  <c r="N7" i="2"/>
  <c r="O7" i="2"/>
  <c r="O11" i="2" s="1"/>
  <c r="U7" i="2"/>
  <c r="W7" i="2"/>
  <c r="Y7" i="2"/>
  <c r="N8" i="2"/>
  <c r="O8" i="2"/>
  <c r="U8" i="2"/>
  <c r="W8" i="2"/>
  <c r="Y8" i="2"/>
  <c r="N9" i="2"/>
  <c r="U9" i="2"/>
  <c r="V9" i="2"/>
  <c r="W9" i="2"/>
  <c r="X9" i="2"/>
  <c r="Y9" i="2"/>
  <c r="Z9" i="2"/>
  <c r="G10" i="2"/>
  <c r="N10" i="2"/>
  <c r="O10" i="2"/>
  <c r="G11" i="2"/>
  <c r="N11" i="2"/>
  <c r="G12" i="2"/>
  <c r="N12" i="2"/>
  <c r="O12" i="2"/>
  <c r="U12" i="2"/>
  <c r="W12" i="2"/>
  <c r="AB13" i="2" s="1"/>
  <c r="Y12" i="2"/>
  <c r="AB14" i="2" s="1"/>
  <c r="G13" i="2"/>
  <c r="U13" i="2"/>
  <c r="W13" i="2"/>
  <c r="Y13" i="2"/>
  <c r="G14" i="2"/>
  <c r="U14" i="2"/>
  <c r="W14" i="2"/>
  <c r="Y14" i="2"/>
  <c r="G15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G26" i="2"/>
  <c r="M26" i="2"/>
  <c r="N26" i="2"/>
  <c r="O26" i="2"/>
  <c r="O28" i="2" s="1"/>
  <c r="G27" i="2"/>
  <c r="M27" i="2"/>
  <c r="M28" i="2" s="1"/>
  <c r="N27" i="2"/>
  <c r="N28" i="2" s="1"/>
  <c r="U27" i="2"/>
  <c r="W27" i="2"/>
  <c r="Y27" i="2"/>
  <c r="U28" i="2"/>
  <c r="W28" i="2"/>
  <c r="Y28" i="2"/>
  <c r="M29" i="2"/>
  <c r="G30" i="2"/>
  <c r="M30" i="2"/>
  <c r="N30" i="2"/>
  <c r="N29" i="2" s="1"/>
  <c r="O30" i="2"/>
  <c r="O29" i="2" s="1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U39" i="2"/>
  <c r="W39" i="2"/>
  <c r="Y39" i="2"/>
  <c r="G42" i="2"/>
  <c r="U42" i="2"/>
  <c r="W42" i="2"/>
  <c r="Y42" i="2"/>
  <c r="G43" i="2"/>
  <c r="N43" i="2"/>
  <c r="U43" i="2"/>
  <c r="W43" i="2"/>
  <c r="Y43" i="2"/>
  <c r="G44" i="2"/>
  <c r="U44" i="2"/>
  <c r="W44" i="2"/>
  <c r="Y44" i="2"/>
  <c r="G45" i="2"/>
  <c r="U45" i="2"/>
  <c r="W45" i="2"/>
  <c r="Y45" i="2"/>
  <c r="V1" i="1"/>
  <c r="W1" i="1"/>
  <c r="B3" i="1"/>
  <c r="W3" i="1"/>
  <c r="B4" i="1"/>
  <c r="B5" i="1"/>
  <c r="L5" i="1"/>
  <c r="O5" i="1"/>
  <c r="B6" i="1"/>
  <c r="P9" i="1"/>
  <c r="S9" i="1"/>
  <c r="E14" i="1"/>
  <c r="F14" i="1"/>
  <c r="H14" i="1"/>
  <c r="J14" i="1"/>
  <c r="P14" i="1"/>
  <c r="Q14" i="1"/>
  <c r="T14" i="1"/>
  <c r="U14" i="1"/>
  <c r="W14" i="1"/>
  <c r="E15" i="1"/>
  <c r="F15" i="1"/>
  <c r="H15" i="1"/>
  <c r="J15" i="1"/>
  <c r="P15" i="1"/>
  <c r="Q15" i="1"/>
  <c r="T15" i="1"/>
  <c r="U15" i="1"/>
  <c r="W15" i="1"/>
  <c r="E16" i="1"/>
  <c r="F16" i="1"/>
  <c r="H16" i="1"/>
  <c r="J16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R21" i="3" l="1"/>
  <c r="R30" i="3" s="1"/>
  <c r="G8" i="2"/>
  <c r="G9" i="2" s="1"/>
  <c r="H17" i="4"/>
  <c r="G17" i="4"/>
</calcChain>
</file>

<file path=xl/connections.xml><?xml version="1.0" encoding="utf-8"?>
<connections xmlns="http://schemas.openxmlformats.org/spreadsheetml/2006/main">
  <connection id="1" name="W115163" type="6" refreshedVersion="4" background="1" saveData="1">
    <textPr prompt="0" codePage="850" sourceFile="C:\2018_GMC\1etap_16C1\RUN_16C1\Wfiles\163\W11516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<sst xmlns="http://schemas.openxmlformats.org/spreadsheetml/2006/main" count="582" uniqueCount="398">
  <si>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</si>
  <si>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</si>
  <si>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</si>
  <si>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</si>
  <si>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</si>
  <si>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</si>
  <si>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</si>
  <si>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</si>
  <si>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</si>
  <si>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</si>
  <si>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</si>
  <si>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</si>
  <si>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</si>
  <si>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</si>
  <si>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</si>
  <si>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</si>
  <si>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</si>
  <si>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</si>
  <si>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</si>
  <si>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</si>
  <si>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</si>
  <si>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</si>
  <si>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</si>
  <si>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</si>
  <si>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</si>
  <si>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</si>
  <si>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</si>
  <si>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</si>
  <si>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</si>
  <si>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</si>
  <si>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</si>
  <si>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</si>
  <si>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</si>
  <si>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</si>
  <si>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</si>
  <si>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</si>
  <si>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</si>
  <si>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</si>
  <si>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</si>
  <si>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</si>
  <si>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</si>
  <si>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</si>
  <si>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</si>
  <si>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</si>
  <si>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</si>
  <si>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</si>
  <si>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</si>
  <si>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</si>
  <si>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</si>
  <si>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</si>
  <si>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</si>
  <si>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</si>
  <si>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</si>
  <si>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</si>
  <si>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</si>
  <si>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</si>
  <si>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</si>
  <si>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</si>
  <si>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</si>
  <si>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</si>
  <si>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</si>
  <si>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</si>
  <si>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</si>
  <si>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</si>
  <si>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</si>
  <si>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</si>
  <si>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</si>
  <si>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</si>
  <si>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</si>
  <si>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</si>
  <si>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</si>
  <si>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</si>
  <si>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</si>
  <si>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</si>
  <si>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</si>
  <si>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</si>
  <si>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</si>
  <si>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</si>
  <si>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</si>
  <si>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</si>
  <si>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</si>
  <si>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</si>
  <si>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</si>
  <si>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</si>
  <si>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</si>
  <si>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</si>
  <si>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</si>
  <si>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</si>
  <si>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</si>
  <si>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</si>
  <si>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</si>
  <si>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</si>
  <si>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</si>
  <si>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</si>
  <si>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</si>
  <si>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</si>
  <si>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</si>
  <si>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</si>
  <si>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</si>
  <si>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</si>
  <si>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</si>
  <si>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</si>
  <si>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</si>
  <si>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</si>
  <si>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</si>
  <si>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</si>
  <si>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</si>
  <si>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</si>
  <si>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</si>
  <si>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</si>
  <si>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</si>
  <si>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</si>
  <si>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</si>
  <si>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</si>
  <si>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</si>
  <si>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</si>
  <si>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</si>
  <si>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</si>
  <si>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</si>
  <si>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</si>
  <si>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</si>
  <si>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</si>
  <si>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</si>
  <si>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</si>
  <si>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</si>
  <si>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</si>
  <si>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</si>
  <si>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</si>
  <si>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</si>
  <si>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</si>
  <si>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</si>
  <si>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</si>
  <si>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</si>
  <si>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</si>
  <si>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</si>
  <si>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</si>
  <si>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</si>
  <si>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</si>
  <si>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</si>
  <si>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</si>
  <si>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</si>
  <si>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</si>
  <si>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</si>
  <si>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</si>
  <si>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</si>
  <si>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</si>
  <si>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</si>
  <si>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</si>
  <si>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</si>
  <si>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</si>
  <si>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</si>
  <si>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</si>
  <si>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</si>
  <si>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</si>
  <si>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</si>
  <si>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</si>
  <si>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</si>
  <si>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</si>
  <si>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</si>
  <si>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</si>
  <si>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</si>
  <si>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</si>
  <si>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</si>
  <si>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</si>
  <si>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</si>
  <si>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</si>
  <si>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</si>
  <si>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</si>
  <si>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</si>
  <si>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</si>
  <si>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</si>
  <si>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</si>
  <si>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</si>
  <si>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</si>
  <si>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</si>
  <si>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</si>
  <si>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</si>
  <si>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</si>
  <si>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</si>
  <si>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</si>
  <si>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</si>
  <si>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</si>
  <si>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</si>
  <si>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</si>
  <si>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</si>
  <si>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</si>
  <si>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</si>
  <si>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</si>
  <si>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</si>
  <si>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</si>
  <si>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</si>
  <si>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</si>
  <si>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</si>
  <si>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</si>
  <si>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</si>
  <si>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</si>
  <si>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</si>
  <si>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</si>
  <si>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</si>
  <si>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</si>
  <si>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</si>
  <si>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</si>
  <si>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</si>
  <si>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</si>
  <si>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</si>
  <si>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</si>
  <si>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</si>
  <si>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</si>
  <si>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</si>
  <si>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</si>
  <si>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</si>
  <si>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</si>
  <si>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</si>
  <si>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</si>
  <si>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</si>
  <si>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</si>
  <si>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</si>
  <si>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</si>
  <si>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</si>
  <si>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</si>
  <si>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</si>
  <si>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</si>
  <si>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</si>
  <si>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</si>
  <si>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</si>
  <si>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</si>
  <si>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</si>
  <si>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</si>
  <si>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</si>
  <si>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</si>
  <si>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</si>
  <si>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</si>
  <si>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</si>
  <si>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</si>
  <si>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</si>
  <si>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</si>
  <si>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</si>
  <si>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</si>
  <si>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</si>
  <si>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</si>
  <si>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</si>
  <si>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</si>
  <si>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</si>
  <si>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</si>
  <si>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</si>
  <si>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</si>
  <si>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</si>
  <si>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</si>
  <si>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</si>
  <si>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</si>
  <si>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</si>
  <si>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</si>
  <si>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</si>
  <si>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</si>
  <si>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</si>
  <si>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</si>
  <si>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</si>
  <si>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</si>
  <si>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</si>
  <si>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</si>
  <si>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</si>
  <si>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</si>
  <si>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</si>
  <si>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</si>
  <si>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</si>
  <si>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</si>
  <si>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</si>
  <si>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</si>
  <si>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</si>
  <si>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</si>
  <si>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</si>
  <si>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</si>
  <si>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</si>
  <si>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</si>
  <si>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</si>
  <si>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</si>
  <si>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</si>
  <si>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</si>
  <si>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</si>
  <si>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</si>
  <si>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</si>
  <si>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</si>
  <si>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</si>
  <si>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</si>
  <si>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</si>
  <si>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</si>
  <si>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</si>
  <si>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</si>
  <si>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</si>
  <si>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</si>
  <si>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</si>
  <si>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</si>
  <si>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</si>
  <si>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</si>
  <si>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</si>
  <si>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</si>
  <si>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</si>
  <si>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</si>
  <si>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</si>
  <si>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</si>
  <si>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</si>
  <si>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</si>
  <si>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</si>
  <si>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</si>
  <si>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</si>
  <si>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</si>
  <si>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</si>
  <si>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</si>
  <si>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</si>
  <si>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</si>
  <si>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</si>
  <si>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</si>
  <si>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</si>
  <si>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</si>
  <si>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</si>
  <si>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</si>
  <si>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</si>
  <si>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</si>
  <si>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</si>
  <si>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</si>
  <si>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</si>
  <si>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</si>
  <si>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</si>
  <si>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</si>
  <si>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</si>
  <si>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</si>
  <si>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</si>
  <si>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</si>
  <si>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</si>
  <si>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</si>
  <si>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</si>
  <si>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</si>
  <si>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</si>
  <si>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</si>
  <si>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</si>
  <si>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</si>
  <si>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</si>
  <si>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</si>
  <si>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</si>
  <si>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</si>
  <si>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</si>
  <si>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</si>
  <si>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</si>
  <si>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</si>
  <si>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2.42</t>
  </si>
  <si>
    <t xml:space="preserve">   2.65</t>
  </si>
  <si>
    <t xml:space="preserve">   1.79</t>
  </si>
  <si>
    <t>!</t>
  </si>
  <si>
    <t>Minor</t>
  </si>
  <si>
    <t>Major</t>
  </si>
  <si>
    <t xml:space="preserve"> 93.2</t>
  </si>
  <si>
    <t xml:space="preserve">  5.9</t>
  </si>
  <si>
    <t xml:space="preserve">  1.4</t>
  </si>
  <si>
    <t xml:space="preserve">  7.0</t>
  </si>
  <si>
    <t xml:space="preserve">  7.7</t>
  </si>
  <si>
    <t xml:space="preserve">  2.2</t>
  </si>
  <si>
    <t xml:space="preserve">  8.3</t>
  </si>
  <si>
    <t xml:space="preserve"> 11.4</t>
  </si>
  <si>
    <t xml:space="preserve">  3.0</t>
  </si>
  <si>
    <t xml:space="preserve"> 10.7</t>
  </si>
  <si>
    <t xml:space="preserve">  6.4</t>
  </si>
  <si>
    <t xml:space="preserve">  1.6</t>
  </si>
  <si>
    <t xml:space="preserve">  2.3</t>
  </si>
  <si>
    <t xml:space="preserve">  8.9</t>
  </si>
  <si>
    <t xml:space="preserve"> 10.6</t>
  </si>
  <si>
    <t xml:space="preserve">  3.4</t>
  </si>
  <si>
    <t xml:space="preserve"> 11.3</t>
  </si>
  <si>
    <t xml:space="preserve">  5.1</t>
  </si>
  <si>
    <t xml:space="preserve">  1.3</t>
  </si>
  <si>
    <t xml:space="preserve">  5.7</t>
  </si>
  <si>
    <t xml:space="preserve">  6.6</t>
  </si>
  <si>
    <t xml:space="preserve">  7.6</t>
  </si>
  <si>
    <t xml:space="preserve">  8.2</t>
  </si>
  <si>
    <t xml:space="preserve">  3.3</t>
  </si>
  <si>
    <t xml:space="preserve"> 10.4</t>
  </si>
  <si>
    <t xml:space="preserve">  5.0</t>
  </si>
  <si>
    <t xml:space="preserve">  4.0</t>
  </si>
  <si>
    <t xml:space="preserve">  6.9</t>
  </si>
  <si>
    <t xml:space="preserve">  4.5</t>
  </si>
  <si>
    <t xml:space="preserve">  3.2</t>
  </si>
  <si>
    <t xml:space="preserve">  2.6</t>
  </si>
  <si>
    <t xml:space="preserve">  6.3</t>
  </si>
  <si>
    <t xml:space="preserve">  9.0</t>
  </si>
  <si>
    <t xml:space="preserve">  6.7</t>
  </si>
  <si>
    <t xml:space="preserve">  9.7</t>
  </si>
  <si>
    <t xml:space="preserve">  8.7</t>
  </si>
  <si>
    <t xml:space="preserve"> 11.1</t>
  </si>
  <si>
    <t xml:space="preserve">   **</t>
  </si>
  <si>
    <t xml:space="preserve">  ***</t>
  </si>
  <si>
    <t xml:space="preserve">    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</si>
  <si>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</si>
  <si>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</si>
  <si>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</si>
  <si>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</si>
  <si>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</si>
  <si>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181129123744</t>
  </si>
  <si>
    <t>Micha│ Mioduszewski</t>
  </si>
  <si>
    <t>Ambasadorzy GMC/Universal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</si>
</sst>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</numFmts>
  <fonts count="31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13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29" fillId="0" borderId="0" xfId="0" applyNumberFormat="1" applyFont="1"/>
    <xf numFmtId="0" fontId="30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43" fontId="1" fillId="0" borderId="16" xfId="1" applyBorder="1"/>
    <xf numFmtId="180" fontId="9" fillId="3" borderId="4" xfId="0" applyNumberFormat="1" applyFont="1" applyFill="1" applyBorder="1" applyAlignment="1">
      <alignment horizontal="right"/>
    </xf>
    <xf numFmtId="0" fontId="11" fillId="3" borderId="0" xfId="0" applyFont="1" applyFill="1" applyBorder="1"/>
    <xf numFmtId="0" fontId="9" fillId="3" borderId="4" xfId="0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12" fillId="3" borderId="0" xfId="0" applyFont="1" applyFill="1" applyBorder="1" applyAlignment="1">
      <alignment horizontal="right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15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7" workbookViewId="0">
      <selection activeCell="W35" sqref="W3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11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2016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13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10</v>
      </c>
      <c r="G15" s="51"/>
      <c r="H15" s="44">
        <f>W!A15</f>
        <v>10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15</v>
      </c>
      <c r="F16" s="57">
        <f>W!A13</f>
        <v>10</v>
      </c>
      <c r="G16" s="58"/>
      <c r="H16" s="57">
        <f>W!A16</f>
        <v>10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365</v>
      </c>
      <c r="G19" s="54">
        <f>W!B21</f>
        <v>0</v>
      </c>
      <c r="H19" s="63">
        <f>W!A24</f>
        <v>520</v>
      </c>
      <c r="I19" s="48">
        <f>W!B24</f>
        <v>0</v>
      </c>
      <c r="J19" s="63">
        <f>W!A27</f>
        <v>785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3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380</v>
      </c>
      <c r="G20" s="54">
        <f>W!B22</f>
        <v>0</v>
      </c>
      <c r="H20" s="44">
        <f>W!A25</f>
        <v>530</v>
      </c>
      <c r="I20" s="54">
        <f>W!B25</f>
        <v>0</v>
      </c>
      <c r="J20" s="44">
        <f>W!A28</f>
        <v>795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420</v>
      </c>
      <c r="G21" s="59">
        <f>W!B23</f>
        <v>0</v>
      </c>
      <c r="H21" s="57">
        <f>W!A26</f>
        <v>630</v>
      </c>
      <c r="I21" s="59">
        <f>W!B26</f>
        <v>0</v>
      </c>
      <c r="J21" s="57">
        <f>W!A29</f>
        <v>905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1250</v>
      </c>
      <c r="G24" s="48" t="str">
        <f>W!B31</f>
        <v>*</v>
      </c>
      <c r="H24" s="63">
        <f>W!A34</f>
        <v>890</v>
      </c>
      <c r="I24" s="48" t="str">
        <f>W!B34</f>
        <v>*</v>
      </c>
      <c r="J24" s="63">
        <f>W!A37</f>
        <v>400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250</v>
      </c>
      <c r="G25" s="54" t="str">
        <f>W!B32</f>
        <v>*</v>
      </c>
      <c r="H25" s="44">
        <f>W!A35</f>
        <v>360</v>
      </c>
      <c r="I25" s="54" t="str">
        <f>W!B35</f>
        <v>*</v>
      </c>
      <c r="J25" s="44">
        <f>W!A38</f>
        <v>200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350</v>
      </c>
      <c r="I26" s="59" t="str">
        <f>W!B36</f>
        <v>*</v>
      </c>
      <c r="J26" s="41">
        <f>W!A39</f>
        <v>300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3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K4" workbookViewId="0">
      <selection activeCell="AE7" sqref="AE7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11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2016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1898</v>
      </c>
      <c r="V6" s="188"/>
      <c r="W6" s="44">
        <f>W!A109</f>
        <v>1517</v>
      </c>
      <c r="X6" s="28"/>
      <c r="Y6" s="53">
        <f>W!A110</f>
        <v>881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24</v>
      </c>
      <c r="O7" s="189">
        <f>W!A192</f>
        <v>44</v>
      </c>
      <c r="P7" s="24"/>
      <c r="R7" s="129"/>
      <c r="S7" s="19" t="s">
        <v>210</v>
      </c>
      <c r="T7" s="19"/>
      <c r="U7" s="53">
        <f>W!A111</f>
        <v>2014</v>
      </c>
      <c r="V7" s="188"/>
      <c r="W7" s="44">
        <f>W!A112</f>
        <v>1614</v>
      </c>
      <c r="X7" s="28"/>
      <c r="Y7" s="53">
        <f>W!A113</f>
        <v>909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4</v>
      </c>
      <c r="P8" s="24"/>
      <c r="R8" s="129"/>
      <c r="S8" s="19" t="s">
        <v>213</v>
      </c>
      <c r="T8" s="19"/>
      <c r="U8" s="53">
        <f>W!A114</f>
        <v>57</v>
      </c>
      <c r="V8" s="188"/>
      <c r="W8" s="44">
        <f>W!A115</f>
        <v>49</v>
      </c>
      <c r="X8" s="28"/>
      <c r="Y8" s="53">
        <f>W!A116</f>
        <v>28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210">
        <f>W!A117</f>
        <v>59</v>
      </c>
      <c r="V9" s="190" t="str">
        <f>W!B117</f>
        <v>!</v>
      </c>
      <c r="W9" s="211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10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31</v>
      </c>
      <c r="O12" s="191">
        <f>W!A198</f>
        <v>38</v>
      </c>
      <c r="P12" s="24"/>
      <c r="R12" s="129"/>
      <c r="S12" s="28" t="s">
        <v>224</v>
      </c>
      <c r="T12" s="19"/>
      <c r="U12" s="53">
        <f>W!A121</f>
        <v>1186</v>
      </c>
      <c r="V12" s="188"/>
      <c r="W12" s="53">
        <f>W!A124</f>
        <v>843</v>
      </c>
      <c r="X12" s="28"/>
      <c r="Y12" s="53">
        <f>W!A127</f>
        <v>391</v>
      </c>
      <c r="Z12" s="28"/>
      <c r="AA12" s="24"/>
      <c r="AB12" s="18">
        <f>SUM(U12:U14)</f>
        <v>1898</v>
      </c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310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237</v>
      </c>
      <c r="V13" s="188"/>
      <c r="W13" s="53">
        <f>W!A125</f>
        <v>341</v>
      </c>
      <c r="X13" s="28"/>
      <c r="Y13" s="53">
        <f>W!A128</f>
        <v>196</v>
      </c>
      <c r="Z13" s="28"/>
      <c r="AA13" s="24"/>
      <c r="AB13" s="18">
        <f>SUM(W12:W14)</f>
        <v>1517</v>
      </c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475</v>
      </c>
      <c r="V14" s="188"/>
      <c r="W14" s="53">
        <f>W!A126</f>
        <v>333</v>
      </c>
      <c r="X14" s="28"/>
      <c r="Y14" s="53">
        <f>W!A129</f>
        <v>294</v>
      </c>
      <c r="Z14" s="28"/>
      <c r="AA14" s="24"/>
      <c r="AB14" s="18">
        <f>SUM(Y12:Y14)</f>
        <v>881</v>
      </c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108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13824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227</v>
      </c>
      <c r="P17" s="190">
        <f>W!B307</f>
        <v>0</v>
      </c>
      <c r="R17" s="129"/>
      <c r="S17" s="19" t="s">
        <v>235</v>
      </c>
      <c r="T17" s="19"/>
      <c r="U17" s="53">
        <f>W!A131</f>
        <v>703</v>
      </c>
      <c r="V17" s="188"/>
      <c r="W17" s="53">
        <f>W!A134</f>
        <v>520</v>
      </c>
      <c r="X17" s="28"/>
      <c r="Y17" s="53">
        <f>W!A137</f>
        <v>266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13600</v>
      </c>
      <c r="P18" s="24"/>
      <c r="R18" s="129"/>
      <c r="S18" s="101" t="s">
        <v>238</v>
      </c>
      <c r="T18" s="19"/>
      <c r="U18" s="53">
        <f>W!A132</f>
        <v>282</v>
      </c>
      <c r="V18" s="188"/>
      <c r="W18" s="53">
        <f>W!A135</f>
        <v>274</v>
      </c>
      <c r="X18" s="28"/>
      <c r="Y18" s="53">
        <f>W!A138</f>
        <v>143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375</v>
      </c>
      <c r="V19" s="188"/>
      <c r="W19" s="53">
        <f>W!A136</f>
        <v>265</v>
      </c>
      <c r="X19" s="28"/>
      <c r="Y19" s="53">
        <f>W!A139</f>
        <v>160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3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897</v>
      </c>
      <c r="V22" s="188"/>
      <c r="W22" s="53">
        <f>W!A144</f>
        <v>637</v>
      </c>
      <c r="X22" s="28"/>
      <c r="Y22" s="53">
        <f>W!A147</f>
        <v>300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237</v>
      </c>
      <c r="V23" s="188"/>
      <c r="W23" s="53">
        <f>W!A145</f>
        <v>297</v>
      </c>
      <c r="X23" s="28"/>
      <c r="Y23" s="53">
        <f>W!A148</f>
        <v>149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375</v>
      </c>
      <c r="V24" s="188"/>
      <c r="W24" s="53">
        <f>W!A146</f>
        <v>265</v>
      </c>
      <c r="X24" s="28"/>
      <c r="Y24" s="53">
        <f>W!A149</f>
        <v>160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5710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47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31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5450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209" t="s">
        <v>256</v>
      </c>
      <c r="T30" s="209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3359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210">
        <f>W!A161</f>
        <v>289</v>
      </c>
      <c r="V31" s="188"/>
      <c r="W31" s="210">
        <f>W!A164</f>
        <v>206</v>
      </c>
      <c r="X31" s="28"/>
      <c r="Y31" s="210">
        <f>W!A167</f>
        <v>91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210">
        <f>W!A165</f>
        <v>44</v>
      </c>
      <c r="X32" s="28"/>
      <c r="Y32" s="210">
        <f>W!A168</f>
        <v>47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210">
        <f>W!A163</f>
        <v>100</v>
      </c>
      <c r="V33" s="188"/>
      <c r="W33" s="210">
        <f>W!A166</f>
        <v>68</v>
      </c>
      <c r="X33" s="28"/>
      <c r="Y33" s="210">
        <f>W!A169</f>
        <v>134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7219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1590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37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3000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4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209" t="s">
        <v>268</v>
      </c>
      <c r="T39" s="209"/>
      <c r="U39" s="198" t="str">
        <f>W!A177</f>
        <v>Minor</v>
      </c>
      <c r="V39" s="188"/>
      <c r="W39" s="208" t="str">
        <f>W!A178</f>
        <v>Major</v>
      </c>
      <c r="X39" s="28"/>
      <c r="Y39" s="208" t="str">
        <f>W!A179</f>
        <v>Major</v>
      </c>
      <c r="Z39" s="28"/>
      <c r="AA39" s="24"/>
      <c r="AC39" s="19"/>
      <c r="AD39" s="96"/>
      <c r="AE39" s="81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81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100</v>
      </c>
      <c r="V42" s="188"/>
      <c r="W42" s="44">
        <f>W!A182</f>
        <v>100</v>
      </c>
      <c r="X42" s="28"/>
      <c r="Y42" s="53">
        <f>W!A183</f>
        <v>150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15965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24.887199999999996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60</v>
      </c>
      <c r="H45" s="24"/>
      <c r="I45" s="19"/>
      <c r="J45" s="129"/>
      <c r="K45" s="18" t="s">
        <v>281</v>
      </c>
      <c r="N45" s="201">
        <f>N43+N44</f>
        <v>32.487199999999994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F8" sqref="F8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11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2016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212">
        <f>W!A201</f>
        <v>150000</v>
      </c>
      <c r="G8" s="171"/>
      <c r="H8" s="112"/>
      <c r="I8" s="112" t="s">
        <v>103</v>
      </c>
      <c r="J8" s="112"/>
      <c r="K8" s="112"/>
      <c r="L8" s="173">
        <f>W!A241</f>
        <v>1738880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43155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1463625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24077</v>
      </c>
      <c r="G10" s="171"/>
      <c r="H10" s="112"/>
      <c r="I10" s="112" t="s">
        <v>110</v>
      </c>
      <c r="J10" s="112"/>
      <c r="K10" s="112"/>
      <c r="L10" s="173">
        <f>W!A242</f>
        <v>407589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26791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173476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1895498</v>
      </c>
      <c r="S11" s="171"/>
      <c r="T11" s="112"/>
      <c r="U11" s="112" t="s">
        <v>116</v>
      </c>
      <c r="V11" s="112"/>
      <c r="W11" s="112"/>
      <c r="X11" s="173">
        <f>W!A223</f>
        <v>1925427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17388</v>
      </c>
      <c r="G12" s="171"/>
      <c r="H12" s="112"/>
      <c r="I12" s="112" t="s">
        <v>118</v>
      </c>
      <c r="J12" s="112"/>
      <c r="K12" s="112"/>
      <c r="L12" s="173">
        <f>W!A244</f>
        <v>472037</v>
      </c>
      <c r="M12" s="171"/>
      <c r="N12" s="112"/>
      <c r="O12" s="112" t="s">
        <v>119</v>
      </c>
      <c r="P12" s="112"/>
      <c r="Q12" s="112"/>
      <c r="R12" s="173">
        <f>SUM(R9:R11)</f>
        <v>2345498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10120</v>
      </c>
      <c r="G13" s="171"/>
      <c r="H13" s="112"/>
      <c r="I13" s="112" t="s">
        <v>122</v>
      </c>
      <c r="J13" s="112"/>
      <c r="K13" s="112"/>
      <c r="L13" s="173">
        <f>W!A245</f>
        <v>101680</v>
      </c>
      <c r="M13" s="171"/>
      <c r="N13" s="112"/>
      <c r="S13" s="171"/>
      <c r="T13" s="112"/>
      <c r="U13" s="175" t="s">
        <v>123</v>
      </c>
      <c r="X13" s="174">
        <f>X9+X10-X11-X12</f>
        <v>-435011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339861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201399</v>
      </c>
      <c r="M15" s="171"/>
      <c r="N15" s="112"/>
      <c r="O15" s="112" t="s">
        <v>129</v>
      </c>
      <c r="P15" s="112"/>
      <c r="Q15" s="112"/>
      <c r="R15" s="173">
        <f>W!A265</f>
        <v>256938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36000</v>
      </c>
      <c r="G16" s="171"/>
      <c r="H16" s="112"/>
      <c r="I16" s="112" t="s">
        <v>132</v>
      </c>
      <c r="J16" s="112"/>
      <c r="K16" s="112"/>
      <c r="L16" s="173">
        <f>W!A248</f>
        <v>4537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2875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63850</v>
      </c>
      <c r="M17" s="171"/>
      <c r="N17" s="112"/>
      <c r="O17" s="112" t="s">
        <v>137</v>
      </c>
      <c r="P17" s="112"/>
      <c r="Q17" s="112"/>
      <c r="R17" s="173">
        <f>W!A267</f>
        <v>266440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9208</v>
      </c>
      <c r="G18" s="171"/>
      <c r="H18" s="112"/>
      <c r="I18" s="118" t="s">
        <v>140</v>
      </c>
      <c r="J18" s="112"/>
      <c r="K18" s="112"/>
      <c r="L18" s="177">
        <f>W!A250</f>
        <v>523378</v>
      </c>
      <c r="M18" s="171"/>
      <c r="N18" s="112"/>
      <c r="O18" s="112" t="s">
        <v>141</v>
      </c>
      <c r="P18" s="112"/>
      <c r="Q18" s="112"/>
      <c r="R18" s="173">
        <f>W!A268</f>
        <v>998280</v>
      </c>
      <c r="S18" s="171"/>
      <c r="T18" s="112"/>
      <c r="U18" s="112" t="s">
        <v>142</v>
      </c>
      <c r="V18" s="112"/>
      <c r="W18" s="112"/>
      <c r="X18" s="177">
        <f>W!A227</f>
        <v>900000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1067575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-897125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3317</v>
      </c>
      <c r="G20" s="171"/>
      <c r="H20" s="112"/>
      <c r="I20" s="112" t="s">
        <v>148</v>
      </c>
      <c r="J20" s="112"/>
      <c r="K20" s="112"/>
      <c r="L20" s="173">
        <f>W!A252</f>
        <v>671305</v>
      </c>
      <c r="M20" s="171"/>
      <c r="N20" s="112"/>
      <c r="O20" s="175" t="s">
        <v>149</v>
      </c>
      <c r="R20" s="180">
        <f>SUM(R15:R19)</f>
        <v>2671658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11410</v>
      </c>
      <c r="G21" s="171"/>
      <c r="H21" s="112"/>
      <c r="I21" s="112" t="s">
        <v>151</v>
      </c>
      <c r="J21" s="112"/>
      <c r="K21" s="112"/>
      <c r="L21" s="173">
        <f>W!A217</f>
        <v>703150</v>
      </c>
      <c r="M21" s="171"/>
      <c r="N21" s="112"/>
      <c r="O21" s="112" t="s">
        <v>152</v>
      </c>
      <c r="P21" s="112"/>
      <c r="Q21" s="112"/>
      <c r="R21" s="173">
        <f>R12+R20</f>
        <v>5017156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26791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17299</v>
      </c>
      <c r="G23" s="171"/>
      <c r="H23" s="112"/>
      <c r="I23" s="112" t="s">
        <v>157</v>
      </c>
      <c r="J23" s="112"/>
      <c r="K23" s="112"/>
      <c r="L23" s="176">
        <f>W!A254</f>
        <v>48602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703150</v>
      </c>
      <c r="G24" s="171"/>
      <c r="H24" s="112"/>
      <c r="I24" s="175" t="s">
        <v>160</v>
      </c>
      <c r="L24" s="173">
        <f>L20-L21+L22-L23</f>
        <v>-53656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2875</v>
      </c>
      <c r="M25" s="171"/>
      <c r="N25" s="112"/>
      <c r="O25" s="178" t="s">
        <v>164</v>
      </c>
      <c r="P25" s="112"/>
      <c r="Q25" s="112"/>
      <c r="R25" s="173">
        <f>W!A272</f>
        <v>509396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10865</v>
      </c>
      <c r="M26" s="171"/>
      <c r="N26" s="112"/>
      <c r="O26" s="112" t="s">
        <v>167</v>
      </c>
      <c r="P26" s="112"/>
      <c r="Q26" s="112"/>
      <c r="R26" s="177">
        <f>W!A273</f>
        <v>798181</v>
      </c>
      <c r="S26" s="171"/>
      <c r="T26" s="112"/>
      <c r="U26" s="112" t="s">
        <v>168</v>
      </c>
      <c r="V26" s="112"/>
      <c r="W26" s="112"/>
      <c r="X26" s="177">
        <f>W!A232</f>
        <v>10865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-61646</v>
      </c>
      <c r="G27" s="171"/>
      <c r="H27" s="112"/>
      <c r="I27" s="175" t="s">
        <v>170</v>
      </c>
      <c r="J27" s="112"/>
      <c r="K27" s="112"/>
      <c r="L27" s="174">
        <f>L24+L25-L26</f>
        <v>-61646</v>
      </c>
      <c r="M27" s="171"/>
      <c r="N27" s="112"/>
      <c r="O27" s="118" t="s">
        <v>171</v>
      </c>
      <c r="P27" s="112"/>
      <c r="Q27" s="112"/>
      <c r="R27" s="173">
        <f>SUM(R24:R26)</f>
        <v>1307577</v>
      </c>
      <c r="S27" s="171"/>
      <c r="T27" s="112"/>
      <c r="U27" s="175" t="s">
        <v>172</v>
      </c>
      <c r="X27" s="174">
        <f>X22-X23-X24+X25-X26</f>
        <v>-10865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-228775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-290421</v>
      </c>
      <c r="G29" s="171"/>
      <c r="H29" s="112"/>
      <c r="I29" s="112" t="s">
        <v>177</v>
      </c>
      <c r="J29" s="112"/>
      <c r="K29" s="112"/>
      <c r="L29" s="173">
        <f>W!A256</f>
        <v>-61646</v>
      </c>
      <c r="M29" s="171"/>
      <c r="N29" s="112"/>
      <c r="S29" s="171"/>
      <c r="U29" s="181" t="s">
        <v>178</v>
      </c>
      <c r="V29" s="112"/>
      <c r="W29" s="112"/>
      <c r="X29" s="174">
        <f>W!A233</f>
        <v>-1343001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-1.54115</v>
      </c>
      <c r="M30" s="171"/>
      <c r="N30" s="112"/>
      <c r="O30" s="112" t="s">
        <v>180</v>
      </c>
      <c r="P30" s="112"/>
      <c r="Q30" s="112"/>
      <c r="R30" s="173">
        <f>R21-R27-R28</f>
        <v>3709579</v>
      </c>
      <c r="S30" s="171"/>
      <c r="U30" s="181" t="s">
        <v>181</v>
      </c>
      <c r="V30" s="112"/>
      <c r="W30" s="112"/>
      <c r="X30" s="176">
        <f>W!A234</f>
        <v>1694820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351819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28692</v>
      </c>
      <c r="G33" s="171"/>
      <c r="H33" s="112"/>
      <c r="I33" s="112" t="s">
        <v>187</v>
      </c>
      <c r="J33" s="112"/>
      <c r="K33" s="112"/>
      <c r="L33" s="173">
        <f>L29-L32</f>
        <v>-61646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1901</v>
      </c>
      <c r="G34" s="171"/>
      <c r="H34" s="112"/>
      <c r="I34" s="91" t="s">
        <v>190</v>
      </c>
      <c r="J34" s="112"/>
      <c r="K34" s="112"/>
      <c r="L34" s="177">
        <f>W!A260</f>
        <v>-228775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876000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-290421</v>
      </c>
      <c r="M35" s="171"/>
      <c r="O35" s="112" t="s">
        <v>194</v>
      </c>
      <c r="P35" s="112"/>
      <c r="Q35" s="112"/>
      <c r="R35" s="177">
        <f>R36-R33-R34</f>
        <v>-290421</v>
      </c>
      <c r="S35" s="171"/>
      <c r="U35" s="112" t="s">
        <v>195</v>
      </c>
      <c r="V35" s="112"/>
      <c r="W35" s="112"/>
      <c r="X35" s="174">
        <f>W!A239</f>
        <v>1248000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3709579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4"/>
  <sheetViews>
    <sheetView showGridLines="0" tabSelected="1" workbookViewId="0">
      <selection activeCell="J51" sqref="J5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5" width="9.109375" style="18"/>
    <col min="16" max="20" width="11.44140625" style="18" bestFit="1" customWidth="1"/>
    <col min="21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11</v>
      </c>
      <c r="K1" s="14" t="s">
        <v>24</v>
      </c>
      <c r="L1" s="15">
        <f>W!$A4</f>
        <v>2016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9.5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1293</v>
      </c>
      <c r="H7" s="35">
        <f>W!A510</f>
        <v>-375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128</v>
      </c>
      <c r="H16" s="151">
        <f>INT(L10*2*G20/1000) + 75</f>
        <v>212</v>
      </c>
      <c r="I16" s="151">
        <f>INT(L10*3*G20/1000) + 120</f>
        <v>326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163</v>
      </c>
      <c r="H17" s="151">
        <f>INT(L10*1.5*2*G20/1000) + 75</f>
        <v>281</v>
      </c>
      <c r="I17" s="151">
        <f>INT(L10*1.5*3*G20/1000) + 120</f>
        <v>430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78360</v>
      </c>
      <c r="H20" s="135">
        <f>W!A516</f>
        <v>75667</v>
      </c>
      <c r="I20" s="135">
        <f>W!A517</f>
        <v>73293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European governments are being urged to increase infrastructure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spending to help with economic recovery. The International Monetary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Fund is asking them to be more supportive of growth.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107.71</v>
      </c>
      <c r="G35" s="138">
        <f>W!A542/100</f>
        <v>112.09</v>
      </c>
      <c r="H35" s="138">
        <f>W!A562/100</f>
        <v>106.73</v>
      </c>
      <c r="I35" s="138">
        <f>W!A582/100</f>
        <v>99.89</v>
      </c>
      <c r="J35" s="138">
        <f>W!A602/100</f>
        <v>106.22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4308400</v>
      </c>
      <c r="G36" s="138">
        <f>W!A543</f>
        <v>4483600</v>
      </c>
      <c r="H36" s="138">
        <f>W!A563</f>
        <v>4269200</v>
      </c>
      <c r="I36" s="138">
        <f>W!A583</f>
        <v>3995600</v>
      </c>
      <c r="J36" s="138">
        <f>W!A603</f>
        <v>4248800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4308400</v>
      </c>
      <c r="G39" s="138">
        <f>W!A545</f>
        <v>4483600</v>
      </c>
      <c r="H39" s="138">
        <f>W!A565</f>
        <v>4269200</v>
      </c>
      <c r="I39" s="138">
        <f>W!A585</f>
        <v>3995600</v>
      </c>
      <c r="J39" s="138">
        <f>W!A605</f>
        <v>4248800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340</v>
      </c>
      <c r="H43" s="138">
        <f>W!A566</f>
        <v>325</v>
      </c>
      <c r="I43" s="138">
        <f>W!A586</f>
        <v>325</v>
      </c>
      <c r="J43" s="138">
        <f>W!A606</f>
        <v>365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350</v>
      </c>
      <c r="H44" s="138">
        <f>W!A567</f>
        <v>335</v>
      </c>
      <c r="I44" s="138">
        <f>W!A587</f>
        <v>335</v>
      </c>
      <c r="J44" s="138">
        <f>W!A607</f>
        <v>380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400</v>
      </c>
      <c r="H45" s="138">
        <f>W!A568</f>
        <v>385</v>
      </c>
      <c r="I45" s="138">
        <f>W!A588</f>
        <v>375</v>
      </c>
      <c r="J45" s="138">
        <f>W!A608</f>
        <v>420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500</v>
      </c>
      <c r="H46" s="138">
        <f>W!A569</f>
        <v>500</v>
      </c>
      <c r="I46" s="138">
        <f>W!A589</f>
        <v>490</v>
      </c>
      <c r="J46" s="138">
        <f>W!A609</f>
        <v>520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500</v>
      </c>
      <c r="H47" s="138">
        <f>W!A570</f>
        <v>490</v>
      </c>
      <c r="I47" s="138">
        <f>W!A590</f>
        <v>490</v>
      </c>
      <c r="J47" s="138">
        <f>W!A610</f>
        <v>530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600</v>
      </c>
      <c r="H48" s="138">
        <f>W!A571</f>
        <v>600</v>
      </c>
      <c r="I48" s="138">
        <f>W!A591</f>
        <v>590</v>
      </c>
      <c r="J48" s="138">
        <f>W!A611</f>
        <v>630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715</v>
      </c>
      <c r="H49" s="138">
        <f>W!A572</f>
        <v>730</v>
      </c>
      <c r="I49" s="138">
        <f>W!A592</f>
        <v>700</v>
      </c>
      <c r="J49" s="138">
        <f>W!A612</f>
        <v>785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740</v>
      </c>
      <c r="H50" s="138">
        <f>W!A573</f>
        <v>725</v>
      </c>
      <c r="I50" s="138">
        <f>W!A593</f>
        <v>725</v>
      </c>
      <c r="J50" s="138">
        <f>W!A613</f>
        <v>795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865</v>
      </c>
      <c r="H51" s="138">
        <f>W!A574</f>
        <v>840</v>
      </c>
      <c r="I51" s="138">
        <f>W!A594</f>
        <v>850</v>
      </c>
      <c r="J51" s="138">
        <f>W!A614</f>
        <v>905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72</v>
      </c>
      <c r="G53" s="138">
        <f>W!A555</f>
        <v>64</v>
      </c>
      <c r="H53" s="138">
        <f>W!A575</f>
        <v>66</v>
      </c>
      <c r="I53" s="138">
        <f>W!A595</f>
        <v>51</v>
      </c>
      <c r="J53" s="138">
        <f>W!A615</f>
        <v>72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1230</v>
      </c>
      <c r="H54" s="138">
        <f>W!A576</f>
        <v>1300</v>
      </c>
      <c r="I54" s="138">
        <f>W!A596</f>
        <v>1200</v>
      </c>
      <c r="J54" s="138">
        <f>W!A616</f>
        <v>1250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6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11</v>
      </c>
      <c r="K61" s="14" t="s">
        <v>62</v>
      </c>
      <c r="L61" s="15">
        <f>W!$A4</f>
        <v>2016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20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20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20">
      <c r="B67" s="129"/>
      <c r="C67" s="19" t="s">
        <v>67</v>
      </c>
      <c r="D67" s="19"/>
      <c r="E67" s="19"/>
      <c r="F67" s="138">
        <f>W!A702</f>
        <v>1635498</v>
      </c>
      <c r="G67" s="138">
        <f>W!A722</f>
        <v>1648186</v>
      </c>
      <c r="H67" s="138">
        <f>W!A742</f>
        <v>1317998</v>
      </c>
      <c r="I67" s="138">
        <f>W!A762</f>
        <v>1317998</v>
      </c>
      <c r="J67" s="138">
        <f>W!A782</f>
        <v>2345498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20">
      <c r="B68" s="129"/>
      <c r="C68" s="19" t="s">
        <v>68</v>
      </c>
      <c r="D68" s="19"/>
      <c r="E68" s="19"/>
      <c r="F68" s="138">
        <f>W!A703</f>
        <v>773344</v>
      </c>
      <c r="G68" s="138">
        <f>W!A723</f>
        <v>840802</v>
      </c>
      <c r="H68" s="138">
        <f>W!A743</f>
        <v>269820</v>
      </c>
      <c r="I68" s="138">
        <f>W!A763</f>
        <v>95103</v>
      </c>
      <c r="J68" s="138">
        <f>W!A783</f>
        <v>523378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20">
      <c r="B69" s="129"/>
      <c r="C69" s="19" t="s">
        <v>69</v>
      </c>
      <c r="D69" s="19"/>
      <c r="E69" s="19"/>
      <c r="F69" s="138">
        <f>W!A704</f>
        <v>705199</v>
      </c>
      <c r="G69" s="138">
        <f>W!A724</f>
        <v>722882</v>
      </c>
      <c r="H69" s="138">
        <f>W!A744</f>
        <v>623263</v>
      </c>
      <c r="I69" s="138">
        <f>W!A764</f>
        <v>648213</v>
      </c>
      <c r="J69" s="138">
        <f>W!A784</f>
        <v>998280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20">
      <c r="B70" s="129"/>
      <c r="C70" s="19" t="s">
        <v>70</v>
      </c>
      <c r="D70" s="19"/>
      <c r="E70" s="19"/>
      <c r="F70" s="138">
        <f>W!A705</f>
        <v>1540512</v>
      </c>
      <c r="G70" s="138">
        <f>W!A725</f>
        <v>1376909</v>
      </c>
      <c r="H70" s="138">
        <f>W!A745</f>
        <v>2139303</v>
      </c>
      <c r="I70" s="138">
        <f>W!A765</f>
        <v>2292411</v>
      </c>
      <c r="J70" s="138">
        <f>W!A785</f>
        <v>1150000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20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20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20" ht="13.2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  <c r="P73" s="207">
        <f>F69-F74</f>
        <v>280073</v>
      </c>
      <c r="Q73" s="207">
        <f>G68-G74</f>
        <v>317506</v>
      </c>
      <c r="R73" s="207">
        <f>H69-H74</f>
        <v>387731</v>
      </c>
      <c r="S73" s="207">
        <f>I68-I74</f>
        <v>-262618</v>
      </c>
      <c r="T73" s="207">
        <f>J69-J74</f>
        <v>488884</v>
      </c>
    </row>
    <row r="74" spans="2:20">
      <c r="B74" s="129"/>
      <c r="C74" s="126" t="s">
        <v>73</v>
      </c>
      <c r="D74" s="19"/>
      <c r="E74" s="19"/>
      <c r="F74" s="138">
        <f>W!A709</f>
        <v>425126</v>
      </c>
      <c r="G74" s="138">
        <f>W!A729</f>
        <v>523296</v>
      </c>
      <c r="H74" s="138">
        <f>W!A749</f>
        <v>235532</v>
      </c>
      <c r="I74" s="138">
        <f>W!A769</f>
        <v>357721</v>
      </c>
      <c r="J74" s="138">
        <f>W!A789</f>
        <v>509396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20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798181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20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20">
      <c r="B77" s="129"/>
      <c r="C77" s="19" t="s">
        <v>75</v>
      </c>
      <c r="D77" s="19"/>
      <c r="E77" s="19"/>
      <c r="F77" s="138">
        <f>W!A712</f>
        <v>300000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20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20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20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-70573</v>
      </c>
      <c r="G82" s="138">
        <f>W!A736</f>
        <v>65483</v>
      </c>
      <c r="H82" s="138">
        <f>W!A756</f>
        <v>114852</v>
      </c>
      <c r="I82" s="138">
        <f>W!A776</f>
        <v>-3996</v>
      </c>
      <c r="J82" s="138">
        <f>W!A796</f>
        <v>-290421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3929427</v>
      </c>
      <c r="G83" s="138">
        <f t="shared" si="0"/>
        <v>4065483</v>
      </c>
      <c r="H83" s="138">
        <f t="shared" si="0"/>
        <v>4114852</v>
      </c>
      <c r="I83" s="138">
        <f t="shared" si="0"/>
        <v>3996004</v>
      </c>
      <c r="J83" s="138">
        <f t="shared" si="0"/>
        <v>3709579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5.9</v>
      </c>
      <c r="G91" s="61" t="str">
        <f>W!A342</f>
        <v xml:space="preserve">  6.4</v>
      </c>
      <c r="H91" s="61" t="str">
        <f>W!A352</f>
        <v xml:space="preserve">  5.1</v>
      </c>
      <c r="I91" s="61" t="str">
        <f>W!A362</f>
        <v xml:space="preserve">  5.0</v>
      </c>
      <c r="J91" s="61" t="str">
        <f>W!A372</f>
        <v xml:space="preserve">  6.4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1.4</v>
      </c>
      <c r="G92" s="61" t="str">
        <f>W!A343</f>
        <v xml:space="preserve">  1.6</v>
      </c>
      <c r="H92" s="61" t="str">
        <f>W!A353</f>
        <v xml:space="preserve">  1.3</v>
      </c>
      <c r="I92" s="61" t="str">
        <f>W!A363</f>
        <v xml:space="preserve">  1.3</v>
      </c>
      <c r="J92" s="61" t="str">
        <f>W!A373</f>
        <v xml:space="preserve">  2.6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7.0</v>
      </c>
      <c r="G93" s="61" t="str">
        <f>W!A344</f>
        <v xml:space="preserve">  7.7</v>
      </c>
      <c r="H93" s="61" t="str">
        <f>W!A354</f>
        <v xml:space="preserve">  5.7</v>
      </c>
      <c r="I93" s="61" t="str">
        <f>W!A364</f>
        <v xml:space="preserve">  4.0</v>
      </c>
      <c r="J93" s="61" t="str">
        <f>W!A374</f>
        <v xml:space="preserve">  6.3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7.7</v>
      </c>
      <c r="G94" s="61" t="str">
        <f>W!A345</f>
        <v xml:space="preserve">  7.0</v>
      </c>
      <c r="H94" s="61" t="str">
        <f>W!A355</f>
        <v xml:space="preserve">  6.6</v>
      </c>
      <c r="I94" s="61" t="str">
        <f>W!A365</f>
        <v xml:space="preserve">  6.9</v>
      </c>
      <c r="J94" s="61" t="str">
        <f>W!A375</f>
        <v xml:space="preserve">  9.0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2.2</v>
      </c>
      <c r="G95" s="61" t="str">
        <f>W!A346</f>
        <v xml:space="preserve">  2.3</v>
      </c>
      <c r="H95" s="61" t="str">
        <f>W!A356</f>
        <v xml:space="preserve">  2.2</v>
      </c>
      <c r="I95" s="61" t="str">
        <f>W!A366</f>
        <v xml:space="preserve">  2.2</v>
      </c>
      <c r="J95" s="61" t="str">
        <f>W!A376</f>
        <v xml:space="preserve">  6.7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8.3</v>
      </c>
      <c r="G96" s="61" t="str">
        <f>W!A347</f>
        <v xml:space="preserve">  8.9</v>
      </c>
      <c r="H96" s="61" t="str">
        <f>W!A357</f>
        <v xml:space="preserve">  7.6</v>
      </c>
      <c r="I96" s="61" t="str">
        <f>W!A367</f>
        <v xml:space="preserve">  4.5</v>
      </c>
      <c r="J96" s="61" t="str">
        <f>W!A377</f>
        <v xml:space="preserve">  8.3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11.4</v>
      </c>
      <c r="G97" s="61" t="str">
        <f>W!A348</f>
        <v xml:space="preserve"> 10.6</v>
      </c>
      <c r="H97" s="61" t="str">
        <f>W!A358</f>
        <v xml:space="preserve">  8.2</v>
      </c>
      <c r="I97" s="61" t="str">
        <f>W!A368</f>
        <v xml:space="preserve"> 10.4</v>
      </c>
      <c r="J97" s="61" t="str">
        <f>W!A378</f>
        <v xml:space="preserve">  9.7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3.0</v>
      </c>
      <c r="G98" s="61" t="str">
        <f>W!A349</f>
        <v xml:space="preserve">  3.4</v>
      </c>
      <c r="H98" s="61" t="str">
        <f>W!A359</f>
        <v xml:space="preserve">  3.3</v>
      </c>
      <c r="I98" s="61" t="str">
        <f>W!A369</f>
        <v xml:space="preserve">  3.2</v>
      </c>
      <c r="J98" s="61" t="str">
        <f>W!A379</f>
        <v xml:space="preserve">  8.7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10.7</v>
      </c>
      <c r="G99" s="61" t="str">
        <f>W!A350</f>
        <v xml:space="preserve"> 11.3</v>
      </c>
      <c r="H99" s="61" t="str">
        <f>W!A360</f>
        <v xml:space="preserve"> 10.4</v>
      </c>
      <c r="I99" s="61" t="str">
        <f>W!A370</f>
        <v xml:space="preserve">  6.9</v>
      </c>
      <c r="J99" s="61" t="str">
        <f>W!A380</f>
        <v xml:space="preserve"> 11.1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91000</v>
      </c>
      <c r="G104" s="138">
        <f>W!A429</f>
        <v>90000</v>
      </c>
      <c r="H104" s="138">
        <f>W!A436</f>
        <v>80000</v>
      </c>
      <c r="I104" s="138">
        <f>W!A443</f>
        <v>75000</v>
      </c>
      <c r="J104" s="138">
        <f>W!A450</f>
        <v>150000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59000</v>
      </c>
      <c r="G105" s="138">
        <f>W!A430</f>
        <v>57000</v>
      </c>
      <c r="H105" s="138">
        <f>W!A437</f>
        <v>45000</v>
      </c>
      <c r="I105" s="138">
        <f>W!A444</f>
        <v>55000</v>
      </c>
      <c r="J105" s="138">
        <f>W!A451</f>
        <v>75000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 *</v>
      </c>
      <c r="I107" s="125" t="str">
        <f>W!A445</f>
        <v xml:space="preserve">    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33" bestFit="1" customWidth="1"/>
  </cols>
  <sheetData>
    <row r="1" spans="1:1">
      <c r="A1">
        <v>11</v>
      </c>
    </row>
    <row r="2" spans="1:1">
      <c r="A2">
        <v>5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15</v>
      </c>
    </row>
    <row r="10" spans="1:1">
      <c r="A10">
        <v>0</v>
      </c>
    </row>
    <row r="11" spans="1:1">
      <c r="A11">
        <v>10</v>
      </c>
    </row>
    <row r="12" spans="1:1">
      <c r="A12">
        <v>10</v>
      </c>
    </row>
    <row r="13" spans="1:1">
      <c r="A13">
        <v>10</v>
      </c>
    </row>
    <row r="14" spans="1:1">
      <c r="A14">
        <v>10</v>
      </c>
    </row>
    <row r="15" spans="1:1">
      <c r="A15">
        <v>10</v>
      </c>
    </row>
    <row r="16" spans="1:1">
      <c r="A16">
        <v>10</v>
      </c>
    </row>
    <row r="17" spans="1:2">
      <c r="A17">
        <v>15</v>
      </c>
    </row>
    <row r="18" spans="1:2">
      <c r="A18">
        <v>15</v>
      </c>
    </row>
    <row r="19" spans="1:2">
      <c r="A19">
        <v>15</v>
      </c>
    </row>
    <row r="20" spans="1:2">
      <c r="A20">
        <v>0</v>
      </c>
    </row>
    <row r="21" spans="1:2">
      <c r="A21">
        <v>365</v>
      </c>
    </row>
    <row r="22" spans="1:2">
      <c r="A22">
        <v>380</v>
      </c>
    </row>
    <row r="23" spans="1:2">
      <c r="A23">
        <v>420</v>
      </c>
    </row>
    <row r="24" spans="1:2">
      <c r="A24">
        <v>520</v>
      </c>
    </row>
    <row r="25" spans="1:2">
      <c r="A25">
        <v>530</v>
      </c>
    </row>
    <row r="26" spans="1:2">
      <c r="A26">
        <v>630</v>
      </c>
    </row>
    <row r="27" spans="1:2">
      <c r="A27">
        <v>785</v>
      </c>
    </row>
    <row r="28" spans="1:2">
      <c r="A28">
        <v>795</v>
      </c>
    </row>
    <row r="29" spans="1:2">
      <c r="A29">
        <v>905</v>
      </c>
    </row>
    <row r="30" spans="1:2">
      <c r="A30">
        <v>0</v>
      </c>
    </row>
    <row r="31" spans="1:2">
      <c r="A31">
        <v>1250</v>
      </c>
      <c r="B31" s="133" t="s">
        <v>343</v>
      </c>
    </row>
    <row r="32" spans="1:2">
      <c r="A32">
        <v>250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890</v>
      </c>
      <c r="B34" s="133" t="s">
        <v>343</v>
      </c>
    </row>
    <row r="35" spans="1:2">
      <c r="A35">
        <v>360</v>
      </c>
      <c r="B35" s="133" t="s">
        <v>343</v>
      </c>
    </row>
    <row r="36" spans="1:2">
      <c r="A36">
        <v>350</v>
      </c>
      <c r="B36" s="133" t="s">
        <v>343</v>
      </c>
    </row>
    <row r="37" spans="1:2">
      <c r="A37">
        <v>400</v>
      </c>
      <c r="B37" s="133" t="s">
        <v>343</v>
      </c>
    </row>
    <row r="38" spans="1:2">
      <c r="A38">
        <v>200</v>
      </c>
      <c r="B38" s="133" t="s">
        <v>343</v>
      </c>
    </row>
    <row r="39" spans="1:2">
      <c r="A39">
        <v>300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3</v>
      </c>
    </row>
    <row r="58" spans="1:1">
      <c r="A58">
        <v>3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13</v>
      </c>
    </row>
    <row r="63" spans="1:1">
      <c r="A63">
        <v>8</v>
      </c>
    </row>
    <row r="64" spans="1:1">
      <c r="A64">
        <v>3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3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2</v>
      </c>
    </row>
    <row r="83" spans="1:2">
      <c r="A83">
        <v>1250</v>
      </c>
    </row>
    <row r="84" spans="1:2">
      <c r="A84">
        <v>0</v>
      </c>
    </row>
    <row r="85" spans="1:2">
      <c r="A85">
        <v>85</v>
      </c>
    </row>
    <row r="86" spans="1:2">
      <c r="A86">
        <v>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1898</v>
      </c>
    </row>
    <row r="109" spans="1:1">
      <c r="A109">
        <v>1517</v>
      </c>
    </row>
    <row r="110" spans="1:1">
      <c r="A110">
        <v>881</v>
      </c>
    </row>
    <row r="111" spans="1:1">
      <c r="A111">
        <v>2014</v>
      </c>
    </row>
    <row r="112" spans="1:1">
      <c r="A112">
        <v>1614</v>
      </c>
    </row>
    <row r="113" spans="1:2">
      <c r="A113">
        <v>909</v>
      </c>
    </row>
    <row r="114" spans="1:2">
      <c r="A114">
        <v>57</v>
      </c>
    </row>
    <row r="115" spans="1:2">
      <c r="A115">
        <v>49</v>
      </c>
    </row>
    <row r="116" spans="1:2">
      <c r="A116">
        <v>28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1186</v>
      </c>
    </row>
    <row r="122" spans="1:2">
      <c r="A122">
        <v>237</v>
      </c>
    </row>
    <row r="123" spans="1:2">
      <c r="A123">
        <v>475</v>
      </c>
    </row>
    <row r="124" spans="1:2">
      <c r="A124">
        <v>843</v>
      </c>
    </row>
    <row r="125" spans="1:2">
      <c r="A125">
        <v>341</v>
      </c>
    </row>
    <row r="126" spans="1:2">
      <c r="A126">
        <v>333</v>
      </c>
    </row>
    <row r="127" spans="1:2">
      <c r="A127">
        <v>391</v>
      </c>
    </row>
    <row r="128" spans="1:2">
      <c r="A128">
        <v>196</v>
      </c>
    </row>
    <row r="129" spans="1:1">
      <c r="A129">
        <v>294</v>
      </c>
    </row>
    <row r="130" spans="1:1">
      <c r="A130">
        <v>999</v>
      </c>
    </row>
    <row r="131" spans="1:1">
      <c r="A131">
        <v>703</v>
      </c>
    </row>
    <row r="132" spans="1:1">
      <c r="A132">
        <v>282</v>
      </c>
    </row>
    <row r="133" spans="1:1">
      <c r="A133">
        <v>375</v>
      </c>
    </row>
    <row r="134" spans="1:1">
      <c r="A134">
        <v>520</v>
      </c>
    </row>
    <row r="135" spans="1:1">
      <c r="A135">
        <v>274</v>
      </c>
    </row>
    <row r="136" spans="1:1">
      <c r="A136">
        <v>265</v>
      </c>
    </row>
    <row r="137" spans="1:1">
      <c r="A137">
        <v>266</v>
      </c>
    </row>
    <row r="138" spans="1:1">
      <c r="A138">
        <v>143</v>
      </c>
    </row>
    <row r="139" spans="1:1">
      <c r="A139">
        <v>160</v>
      </c>
    </row>
    <row r="140" spans="1:1">
      <c r="A140">
        <v>999</v>
      </c>
    </row>
    <row r="141" spans="1:1">
      <c r="A141">
        <v>897</v>
      </c>
    </row>
    <row r="142" spans="1:1">
      <c r="A142">
        <v>237</v>
      </c>
    </row>
    <row r="143" spans="1:1">
      <c r="A143">
        <v>375</v>
      </c>
    </row>
    <row r="144" spans="1:1">
      <c r="A144">
        <v>637</v>
      </c>
    </row>
    <row r="145" spans="1:1">
      <c r="A145">
        <v>297</v>
      </c>
    </row>
    <row r="146" spans="1:1">
      <c r="A146">
        <v>265</v>
      </c>
    </row>
    <row r="147" spans="1:1">
      <c r="A147">
        <v>300</v>
      </c>
    </row>
    <row r="148" spans="1:1">
      <c r="A148">
        <v>149</v>
      </c>
    </row>
    <row r="149" spans="1:1">
      <c r="A149">
        <v>160</v>
      </c>
    </row>
    <row r="150" spans="1:1">
      <c r="A150">
        <v>999</v>
      </c>
    </row>
    <row r="151" spans="1:1">
      <c r="A151">
        <v>0</v>
      </c>
    </row>
    <row r="152" spans="1:1">
      <c r="A152">
        <v>31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289</v>
      </c>
    </row>
    <row r="162" spans="1:1">
      <c r="A162">
        <v>0</v>
      </c>
    </row>
    <row r="163" spans="1:1">
      <c r="A163">
        <v>100</v>
      </c>
    </row>
    <row r="164" spans="1:1">
      <c r="A164">
        <v>206</v>
      </c>
    </row>
    <row r="165" spans="1:1">
      <c r="A165">
        <v>44</v>
      </c>
    </row>
    <row r="166" spans="1:1">
      <c r="A166">
        <v>68</v>
      </c>
    </row>
    <row r="167" spans="1:1">
      <c r="A167">
        <v>91</v>
      </c>
    </row>
    <row r="168" spans="1:1">
      <c r="A168">
        <v>47</v>
      </c>
    </row>
    <row r="169" spans="1:1">
      <c r="A169">
        <v>134</v>
      </c>
    </row>
    <row r="170" spans="1:1">
      <c r="A170">
        <v>999</v>
      </c>
    </row>
    <row r="171" spans="1:1">
      <c r="A171">
        <v>37</v>
      </c>
    </row>
    <row r="172" spans="1:1">
      <c r="A172">
        <v>26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100</v>
      </c>
    </row>
    <row r="182" spans="1:1">
      <c r="A182">
        <v>100</v>
      </c>
    </row>
    <row r="183" spans="1:1">
      <c r="A183">
        <v>150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24</v>
      </c>
    </row>
    <row r="192" spans="1:1">
      <c r="A192">
        <v>44</v>
      </c>
    </row>
    <row r="193" spans="1:1">
      <c r="A193">
        <v>5</v>
      </c>
    </row>
    <row r="194" spans="1:1">
      <c r="A194">
        <v>4</v>
      </c>
    </row>
    <row r="195" spans="1:1">
      <c r="A195">
        <v>0</v>
      </c>
    </row>
    <row r="196" spans="1:1">
      <c r="A196">
        <v>0</v>
      </c>
    </row>
    <row r="197" spans="1:1">
      <c r="A197">
        <v>31</v>
      </c>
    </row>
    <row r="198" spans="1:1">
      <c r="A198">
        <v>38</v>
      </c>
    </row>
    <row r="199" spans="1:1">
      <c r="A199">
        <v>999</v>
      </c>
    </row>
    <row r="200" spans="1:1">
      <c r="A200">
        <v>999</v>
      </c>
    </row>
    <row r="201" spans="1:1">
      <c r="A201">
        <v>150000</v>
      </c>
    </row>
    <row r="202" spans="1:1">
      <c r="A202">
        <v>43155</v>
      </c>
    </row>
    <row r="203" spans="1:1">
      <c r="A203">
        <v>24077</v>
      </c>
    </row>
    <row r="204" spans="1:1">
      <c r="A204">
        <v>173476</v>
      </c>
    </row>
    <row r="205" spans="1:1">
      <c r="A205">
        <v>17388</v>
      </c>
    </row>
    <row r="206" spans="1:1">
      <c r="A206">
        <v>10120</v>
      </c>
    </row>
    <row r="207" spans="1:1">
      <c r="A207">
        <v>75000</v>
      </c>
    </row>
    <row r="208" spans="1:1">
      <c r="A208">
        <v>25000</v>
      </c>
    </row>
    <row r="209" spans="1:1">
      <c r="A209">
        <v>36000</v>
      </c>
    </row>
    <row r="210" spans="1:1">
      <c r="A210">
        <v>10200</v>
      </c>
    </row>
    <row r="211" spans="1:1">
      <c r="A211">
        <v>9208</v>
      </c>
    </row>
    <row r="212" spans="1:1">
      <c r="A212">
        <v>12500</v>
      </c>
    </row>
    <row r="213" spans="1:1">
      <c r="A213">
        <v>3317</v>
      </c>
    </row>
    <row r="214" spans="1:1">
      <c r="A214">
        <v>11410</v>
      </c>
    </row>
    <row r="215" spans="1:1">
      <c r="A215">
        <v>85000</v>
      </c>
    </row>
    <row r="216" spans="1:1">
      <c r="A216">
        <v>17299</v>
      </c>
    </row>
    <row r="217" spans="1:1">
      <c r="A217">
        <v>703150</v>
      </c>
    </row>
    <row r="218" spans="1:1">
      <c r="A218">
        <v>1463625</v>
      </c>
    </row>
    <row r="219" spans="1:1">
      <c r="A219">
        <v>28692</v>
      </c>
    </row>
    <row r="220" spans="1:1">
      <c r="A220">
        <v>1901</v>
      </c>
    </row>
    <row r="221" spans="1:1">
      <c r="A221">
        <v>1463625</v>
      </c>
    </row>
    <row r="222" spans="1:1">
      <c r="A222">
        <v>26791</v>
      </c>
    </row>
    <row r="223" spans="1:1">
      <c r="A223">
        <v>1925427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900000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10865</v>
      </c>
    </row>
    <row r="233" spans="1:1">
      <c r="A233">
        <v>-1343001</v>
      </c>
    </row>
    <row r="234" spans="1:1">
      <c r="A234">
        <v>1694820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876000</v>
      </c>
    </row>
    <row r="239" spans="1:1">
      <c r="A239">
        <v>1248000</v>
      </c>
    </row>
    <row r="240" spans="1:1">
      <c r="A240">
        <v>-228775</v>
      </c>
    </row>
    <row r="241" spans="1:1">
      <c r="A241">
        <v>1738880</v>
      </c>
    </row>
    <row r="242" spans="1:1">
      <c r="A242">
        <v>407589</v>
      </c>
    </row>
    <row r="243" spans="1:1">
      <c r="A243">
        <v>0</v>
      </c>
    </row>
    <row r="244" spans="1:1">
      <c r="A244">
        <v>472037</v>
      </c>
    </row>
    <row r="245" spans="1:1">
      <c r="A245">
        <v>101680</v>
      </c>
    </row>
    <row r="246" spans="1:1">
      <c r="A246">
        <v>339861</v>
      </c>
    </row>
    <row r="247" spans="1:1">
      <c r="A247">
        <v>201399</v>
      </c>
    </row>
    <row r="248" spans="1:1">
      <c r="A248">
        <v>4537</v>
      </c>
    </row>
    <row r="249" spans="1:1">
      <c r="A249">
        <v>63850</v>
      </c>
    </row>
    <row r="250" spans="1:1">
      <c r="A250">
        <v>523378</v>
      </c>
    </row>
    <row r="251" spans="1:1">
      <c r="A251">
        <v>1067575</v>
      </c>
    </row>
    <row r="252" spans="1:1">
      <c r="A252">
        <v>671305</v>
      </c>
    </row>
    <row r="253" spans="1:1">
      <c r="A253">
        <v>0</v>
      </c>
    </row>
    <row r="254" spans="1:1">
      <c r="A254">
        <v>48602</v>
      </c>
    </row>
    <row r="255" spans="1:1">
      <c r="A255">
        <v>0</v>
      </c>
    </row>
    <row r="256" spans="1:1">
      <c r="A256">
        <v>-61646</v>
      </c>
    </row>
    <row r="257" spans="1:1">
      <c r="A257">
        <v>-290421</v>
      </c>
    </row>
    <row r="258" spans="1:1">
      <c r="A258">
        <v>999</v>
      </c>
    </row>
    <row r="259" spans="1:1">
      <c r="A259">
        <v>999</v>
      </c>
    </row>
    <row r="260" spans="1:1">
      <c r="A260">
        <v>-228775</v>
      </c>
    </row>
    <row r="261" spans="1:1">
      <c r="A261">
        <v>50000</v>
      </c>
    </row>
    <row r="262" spans="1:1">
      <c r="A262">
        <v>400000</v>
      </c>
    </row>
    <row r="263" spans="1:1">
      <c r="A263">
        <v>1895498</v>
      </c>
    </row>
    <row r="264" spans="1:1">
      <c r="A264">
        <v>0</v>
      </c>
    </row>
    <row r="265" spans="1:1">
      <c r="A265">
        <v>256938</v>
      </c>
    </row>
    <row r="266" spans="1:1">
      <c r="A266">
        <v>0</v>
      </c>
    </row>
    <row r="267" spans="1:1">
      <c r="A267">
        <v>266440</v>
      </c>
    </row>
    <row r="268" spans="1:1">
      <c r="A268">
        <v>998280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509396</v>
      </c>
    </row>
    <row r="273" spans="1:1">
      <c r="A273">
        <v>798181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3709579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175</v>
      </c>
    </row>
    <row r="286" spans="1:1">
      <c r="A286">
        <v>310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3</v>
      </c>
    </row>
    <row r="294" spans="1:1">
      <c r="A294">
        <v>7</v>
      </c>
    </row>
    <row r="295" spans="1:1">
      <c r="A295">
        <v>1355</v>
      </c>
    </row>
    <row r="296" spans="1:1">
      <c r="A296">
        <v>9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73</v>
      </c>
    </row>
    <row r="303" spans="1:1">
      <c r="A303">
        <v>5710</v>
      </c>
    </row>
    <row r="304" spans="1:1">
      <c r="A304" t="s">
        <v>350</v>
      </c>
    </row>
    <row r="305" spans="1:1">
      <c r="A305">
        <v>13824</v>
      </c>
    </row>
    <row r="306" spans="1:1">
      <c r="A306">
        <v>227</v>
      </c>
    </row>
    <row r="307" spans="1:1">
      <c r="A307">
        <v>13600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5450</v>
      </c>
    </row>
    <row r="312" spans="1:1">
      <c r="A312">
        <v>359</v>
      </c>
    </row>
    <row r="313" spans="1:1">
      <c r="A313">
        <v>0</v>
      </c>
    </row>
    <row r="314" spans="1:1">
      <c r="A314">
        <v>0</v>
      </c>
    </row>
    <row r="315" spans="1:1">
      <c r="A315">
        <v>7219</v>
      </c>
    </row>
    <row r="316" spans="1:1">
      <c r="A316">
        <v>1590</v>
      </c>
    </row>
    <row r="317" spans="1:1">
      <c r="A317">
        <v>0</v>
      </c>
    </row>
    <row r="318" spans="1:1">
      <c r="A318">
        <v>15</v>
      </c>
    </row>
    <row r="319" spans="1:1">
      <c r="A319">
        <v>15965</v>
      </c>
    </row>
    <row r="320" spans="1:1">
      <c r="A320">
        <v>1000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10</v>
      </c>
    </row>
    <row r="328" spans="1:1">
      <c r="A328">
        <v>15</v>
      </c>
    </row>
    <row r="329" spans="1:1">
      <c r="A329">
        <v>60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354</v>
      </c>
    </row>
    <row r="345" spans="1:1">
      <c r="A345" t="s">
        <v>353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355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>
        <v>4</v>
      </c>
    </row>
    <row r="362" spans="1:1">
      <c r="A362" t="s">
        <v>375</v>
      </c>
    </row>
    <row r="363" spans="1:1">
      <c r="A363" t="s">
        <v>368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355</v>
      </c>
    </row>
    <row r="367" spans="1:1">
      <c r="A367" t="s">
        <v>378</v>
      </c>
    </row>
    <row r="368" spans="1:1">
      <c r="A368" t="s">
        <v>374</v>
      </c>
    </row>
    <row r="369" spans="1:1">
      <c r="A369" t="s">
        <v>379</v>
      </c>
    </row>
    <row r="370" spans="1:1">
      <c r="A370" t="s">
        <v>377</v>
      </c>
    </row>
    <row r="371" spans="1:1">
      <c r="A371">
        <v>5</v>
      </c>
    </row>
    <row r="372" spans="1:1">
      <c r="A372" t="s">
        <v>360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382</v>
      </c>
    </row>
    <row r="376" spans="1:1">
      <c r="A376" t="s">
        <v>383</v>
      </c>
    </row>
    <row r="377" spans="1:1">
      <c r="A377" t="s">
        <v>356</v>
      </c>
    </row>
    <row r="378" spans="1:1">
      <c r="A378" t="s">
        <v>384</v>
      </c>
    </row>
    <row r="379" spans="1:1">
      <c r="A379" t="s">
        <v>385</v>
      </c>
    </row>
    <row r="380" spans="1:1">
      <c r="A380" t="s">
        <v>386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91000</v>
      </c>
    </row>
    <row r="423" spans="1:1">
      <c r="A423">
        <v>59000</v>
      </c>
    </row>
    <row r="424" spans="1:1">
      <c r="A424" s="134" t="s">
        <v>387</v>
      </c>
    </row>
    <row r="425" spans="1:1">
      <c r="A425" s="134" t="s">
        <v>387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90000</v>
      </c>
    </row>
    <row r="430" spans="1:1">
      <c r="A430">
        <v>57000</v>
      </c>
    </row>
    <row r="431" spans="1:1">
      <c r="A431" s="134" t="s">
        <v>387</v>
      </c>
    </row>
    <row r="432" spans="1:1">
      <c r="A432" s="134" t="s">
        <v>387</v>
      </c>
    </row>
    <row r="433" spans="1:1">
      <c r="A433" s="134" t="s">
        <v>387</v>
      </c>
    </row>
    <row r="434" spans="1:1">
      <c r="A434" s="134" t="s">
        <v>388</v>
      </c>
    </row>
    <row r="435" spans="1:1">
      <c r="A435">
        <v>3</v>
      </c>
    </row>
    <row r="436" spans="1:1">
      <c r="A436">
        <v>80000</v>
      </c>
    </row>
    <row r="437" spans="1:1">
      <c r="A437">
        <v>45000</v>
      </c>
    </row>
    <row r="438" spans="1:1">
      <c r="A438" s="134" t="s">
        <v>389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388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389</v>
      </c>
    </row>
    <row r="446" spans="1:1">
      <c r="A446" s="134" t="s">
        <v>387</v>
      </c>
    </row>
    <row r="447" spans="1:1">
      <c r="A447" s="134" t="s">
        <v>387</v>
      </c>
    </row>
    <row r="448" spans="1:1">
      <c r="A448" s="134" t="s">
        <v>388</v>
      </c>
    </row>
    <row r="449" spans="1:1">
      <c r="A449">
        <v>5</v>
      </c>
    </row>
    <row r="450" spans="1:1">
      <c r="A450">
        <v>150000</v>
      </c>
    </row>
    <row r="451" spans="1:1">
      <c r="A451">
        <v>75000</v>
      </c>
    </row>
    <row r="452" spans="1:1">
      <c r="A452" s="134" t="s">
        <v>387</v>
      </c>
    </row>
    <row r="453" spans="1:1">
      <c r="A453" s="134" t="s">
        <v>388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10771</v>
      </c>
    </row>
    <row r="523" spans="1:1">
      <c r="A523">
        <v>4308400</v>
      </c>
    </row>
    <row r="524" spans="1:1">
      <c r="A524">
        <v>0</v>
      </c>
    </row>
    <row r="525" spans="1:1">
      <c r="A525">
        <v>4308400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72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11209</v>
      </c>
    </row>
    <row r="543" spans="1:1">
      <c r="A543">
        <v>4483600</v>
      </c>
    </row>
    <row r="544" spans="1:1">
      <c r="A544">
        <v>0</v>
      </c>
    </row>
    <row r="545" spans="1:2">
      <c r="A545">
        <v>4483600</v>
      </c>
    </row>
    <row r="546" spans="1:2">
      <c r="A546">
        <v>340</v>
      </c>
    </row>
    <row r="547" spans="1:2">
      <c r="A547">
        <v>350</v>
      </c>
    </row>
    <row r="548" spans="1:2">
      <c r="A548">
        <v>400</v>
      </c>
    </row>
    <row r="549" spans="1:2">
      <c r="A549">
        <v>500</v>
      </c>
    </row>
    <row r="550" spans="1:2">
      <c r="A550">
        <v>500</v>
      </c>
    </row>
    <row r="551" spans="1:2">
      <c r="A551">
        <v>600</v>
      </c>
    </row>
    <row r="552" spans="1:2">
      <c r="A552">
        <v>715</v>
      </c>
    </row>
    <row r="553" spans="1:2">
      <c r="A553">
        <v>740</v>
      </c>
      <c r="B553"/>
    </row>
    <row r="554" spans="1:2">
      <c r="A554">
        <v>865</v>
      </c>
      <c r="B554"/>
    </row>
    <row r="555" spans="1:2">
      <c r="A555">
        <v>64</v>
      </c>
      <c r="B555"/>
    </row>
    <row r="556" spans="1:2">
      <c r="A556">
        <v>1230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10673</v>
      </c>
    </row>
    <row r="563" spans="1:1">
      <c r="A563">
        <v>4269200</v>
      </c>
    </row>
    <row r="564" spans="1:1">
      <c r="A564">
        <v>0</v>
      </c>
    </row>
    <row r="565" spans="1:1">
      <c r="A565">
        <v>4269200</v>
      </c>
    </row>
    <row r="566" spans="1:1">
      <c r="A566">
        <v>325</v>
      </c>
    </row>
    <row r="567" spans="1:1">
      <c r="A567">
        <v>335</v>
      </c>
    </row>
    <row r="568" spans="1:1">
      <c r="A568">
        <v>385</v>
      </c>
    </row>
    <row r="569" spans="1:1">
      <c r="A569">
        <v>500</v>
      </c>
    </row>
    <row r="570" spans="1:1">
      <c r="A570">
        <v>490</v>
      </c>
    </row>
    <row r="571" spans="1:1">
      <c r="A571">
        <v>600</v>
      </c>
    </row>
    <row r="572" spans="1:1">
      <c r="A572">
        <v>730</v>
      </c>
    </row>
    <row r="573" spans="1:1">
      <c r="A573">
        <v>725</v>
      </c>
    </row>
    <row r="574" spans="1:1">
      <c r="A574">
        <v>840</v>
      </c>
    </row>
    <row r="575" spans="1:1">
      <c r="A575">
        <v>66</v>
      </c>
    </row>
    <row r="576" spans="1:1">
      <c r="A576">
        <v>1300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9989</v>
      </c>
    </row>
    <row r="583" spans="1:1">
      <c r="A583">
        <v>3995600</v>
      </c>
    </row>
    <row r="584" spans="1:1">
      <c r="A584">
        <v>0</v>
      </c>
    </row>
    <row r="585" spans="1:1">
      <c r="A585">
        <v>3995600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51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10622</v>
      </c>
    </row>
    <row r="603" spans="1:1">
      <c r="A603">
        <v>4248800</v>
      </c>
    </row>
    <row r="604" spans="1:1">
      <c r="A604">
        <v>0</v>
      </c>
    </row>
    <row r="605" spans="1:1">
      <c r="A605">
        <v>4248800</v>
      </c>
    </row>
    <row r="606" spans="1:1">
      <c r="A606">
        <v>365</v>
      </c>
    </row>
    <row r="607" spans="1:1">
      <c r="A607">
        <v>380</v>
      </c>
    </row>
    <row r="608" spans="1:1">
      <c r="A608">
        <v>420</v>
      </c>
    </row>
    <row r="609" spans="1:1">
      <c r="A609">
        <v>520</v>
      </c>
    </row>
    <row r="610" spans="1:1">
      <c r="A610">
        <v>530</v>
      </c>
    </row>
    <row r="611" spans="1:1">
      <c r="A611">
        <v>630</v>
      </c>
    </row>
    <row r="612" spans="1:1">
      <c r="A612">
        <v>785</v>
      </c>
    </row>
    <row r="613" spans="1:1">
      <c r="A613">
        <v>795</v>
      </c>
    </row>
    <row r="614" spans="1:1">
      <c r="A614">
        <v>905</v>
      </c>
    </row>
    <row r="615" spans="1:1">
      <c r="A615">
        <v>72</v>
      </c>
    </row>
    <row r="616" spans="1:1">
      <c r="A616">
        <v>1250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1635498</v>
      </c>
    </row>
    <row r="703" spans="1:1">
      <c r="A703">
        <v>773344</v>
      </c>
    </row>
    <row r="704" spans="1:1">
      <c r="A704">
        <v>705199</v>
      </c>
    </row>
    <row r="705" spans="1:1">
      <c r="A705">
        <v>1540512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425126</v>
      </c>
    </row>
    <row r="710" spans="1:1">
      <c r="A710">
        <v>0</v>
      </c>
    </row>
    <row r="711" spans="1:1">
      <c r="A711">
        <v>999</v>
      </c>
    </row>
    <row r="712" spans="1:1">
      <c r="A712">
        <v>300000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-70573</v>
      </c>
    </row>
    <row r="717" spans="1:1">
      <c r="A717">
        <v>3929427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1648186</v>
      </c>
    </row>
    <row r="723" spans="1:1">
      <c r="A723">
        <v>840802</v>
      </c>
    </row>
    <row r="724" spans="1:1">
      <c r="A724">
        <v>722882</v>
      </c>
    </row>
    <row r="725" spans="1:1">
      <c r="A725">
        <v>1376909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523296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65483</v>
      </c>
    </row>
    <row r="737" spans="1:1">
      <c r="A737">
        <v>4065483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269820</v>
      </c>
    </row>
    <row r="744" spans="1:1">
      <c r="A744">
        <v>623263</v>
      </c>
    </row>
    <row r="745" spans="1:1">
      <c r="A745">
        <v>2139303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235532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114852</v>
      </c>
    </row>
    <row r="757" spans="1:1">
      <c r="A757">
        <v>4114852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95103</v>
      </c>
    </row>
    <row r="764" spans="1:1">
      <c r="A764">
        <v>648213</v>
      </c>
    </row>
    <row r="765" spans="1:1">
      <c r="A765">
        <v>2292411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357721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-3996</v>
      </c>
    </row>
    <row r="777" spans="1:1">
      <c r="A777">
        <v>3996004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2345498</v>
      </c>
    </row>
    <row r="783" spans="1:1">
      <c r="A783">
        <v>523378</v>
      </c>
    </row>
    <row r="784" spans="1:1">
      <c r="A784">
        <v>998280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509396</v>
      </c>
    </row>
    <row r="790" spans="1:1">
      <c r="A790">
        <v>798181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-290421</v>
      </c>
    </row>
    <row r="797" spans="1:1">
      <c r="A797">
        <v>3709579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396</v>
      </c>
    </row>
    <row r="862" spans="1:1">
      <c r="A862" t="s">
        <v>397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'W'!W115163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2019-11-01T09:55:07Z</dcterms:modified>
</cp:coreProperties>
</file>