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Bekarty\"/>
    </mc:Choice>
  </mc:AlternateContent>
  <xr:revisionPtr revIDLastSave="0" documentId="8_{EDDF0F0E-1CD9-4B73-AEAA-AD6DC245C33E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0419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/>
  <c r="K81" i="4"/>
  <c r="J81" i="4"/>
  <c r="I81" i="4"/>
  <c r="I83" i="4"/>
  <c r="H81" i="4"/>
  <c r="G81" i="4"/>
  <c r="G83" i="4" s="1"/>
  <c r="F81" i="4"/>
  <c r="M80" i="4"/>
  <c r="M83" i="4" s="1"/>
  <c r="L80" i="4"/>
  <c r="K80" i="4"/>
  <c r="J80" i="4"/>
  <c r="J83" i="4" s="1"/>
  <c r="I80" i="4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G30" i="2"/>
  <c r="Y28" i="2"/>
  <c r="W28" i="2"/>
  <c r="U28" i="2"/>
  <c r="Y27" i="2"/>
  <c r="W27" i="2"/>
  <c r="U27" i="2"/>
  <c r="N27" i="2"/>
  <c r="M27" i="2"/>
  <c r="M28" i="2" s="1"/>
  <c r="G27" i="2"/>
  <c r="O26" i="2"/>
  <c r="O28" i="2" s="1"/>
  <c r="N26" i="2"/>
  <c r="N29" i="2" s="1"/>
  <c r="N28" i="2"/>
  <c r="M26" i="2"/>
  <c r="M29" i="2" s="1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G15" i="2" s="1"/>
  <c r="O10" i="2"/>
  <c r="N10" i="2"/>
  <c r="G10" i="2"/>
  <c r="G11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N11" i="2"/>
  <c r="Y7" i="2"/>
  <c r="W7" i="2"/>
  <c r="U7" i="2"/>
  <c r="O7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N43" i="2"/>
  <c r="N45" i="2" s="1"/>
  <c r="H16" i="4"/>
  <c r="I16" i="4" l="1"/>
  <c r="G16" i="4"/>
  <c r="L30" i="3"/>
  <c r="G17" i="4"/>
  <c r="I17" i="4"/>
</calcChain>
</file>

<file path=xl/connections.xml><?xml version="1.0" encoding="utf-8"?>
<connections xmlns="http://schemas.openxmlformats.org/spreadsheetml/2006/main">
  <connection id="1" name="W204194" type="6" refreshedVersion="4" background="1" saveData="1">
    <textPr prompt="0" codePage="850" sourceFile="C:\2019_GMC\1ETAP_18C1\RUN_18C1\Wfiles\194\W20419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<sst xmlns="http://schemas.openxmlformats.org/spreadsheetml/2006/main" count="624" uniqueCount="359">
  <si>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</si>
  <si>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</si>
  <si>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</si>
  <si>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</si>
  <si>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</si>
  <si>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</si>
  <si>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</si>
  <si>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</si>
  <si>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</si>
  <si>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</si>
  <si>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</si>
  <si>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</si>
  <si>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</si>
  <si>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</si>
  <si>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</si>
  <si>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</si>
  <si>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</si>
  <si>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</si>
  <si>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</si>
  <si>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</si>
  <si>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</si>
  <si>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</si>
  <si>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</si>
  <si>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</si>
  <si>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</si>
  <si>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</si>
  <si>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</si>
  <si>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</si>
  <si>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</si>
  <si>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</si>
  <si>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</si>
  <si>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</si>
  <si>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</si>
  <si>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</si>
  <si>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</si>
  <si>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</si>
  <si>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</si>
  <si>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</si>
  <si>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</si>
  <si>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</si>
  <si>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</si>
  <si>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</si>
  <si>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</si>
  <si>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</si>
  <si>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</si>
  <si>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</si>
  <si>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</si>
  <si>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</si>
  <si>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</si>
  <si>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</si>
  <si>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</si>
  <si>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</si>
  <si>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</si>
  <si>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</si>
  <si>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</si>
  <si>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</si>
  <si>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</si>
  <si>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</si>
  <si>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</si>
  <si>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</si>
  <si>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</si>
  <si>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</si>
  <si>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</si>
  <si>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</si>
  <si>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</si>
  <si>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</si>
  <si>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</si>
  <si>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</si>
  <si>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</si>
  <si>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</si>
  <si>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</si>
  <si>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</si>
  <si>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</si>
  <si>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</si>
  <si>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</si>
  <si>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</si>
  <si>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</si>
  <si>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</si>
  <si>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</si>
  <si>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</si>
  <si>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</si>
  <si>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</si>
  <si>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</si>
  <si>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</si>
  <si>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</si>
  <si>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</si>
  <si>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</si>
  <si>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</si>
  <si>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</si>
  <si>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</si>
  <si>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</si>
  <si>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</si>
  <si>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</si>
  <si>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</si>
  <si>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</si>
  <si>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</si>
  <si>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</si>
  <si>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</si>
  <si>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</si>
  <si>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</si>
  <si>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</si>
  <si>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</si>
  <si>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</si>
  <si>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</si>
  <si>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</si>
  <si>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</si>
  <si>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</si>
  <si>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</si>
  <si>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</si>
  <si>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</si>
  <si>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</si>
  <si>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</si>
  <si>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</si>
  <si>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</si>
  <si>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</si>
  <si>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</si>
  <si>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</si>
  <si>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</si>
  <si>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</si>
  <si>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</si>
  <si>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</si>
  <si>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</si>
  <si>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</si>
  <si>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</si>
  <si>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</si>
  <si>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</si>
  <si>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</si>
  <si>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</si>
  <si>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</si>
  <si>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</si>
  <si>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</si>
  <si>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</si>
  <si>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</si>
  <si>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</si>
  <si>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</si>
  <si>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</si>
  <si>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</si>
  <si>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</si>
  <si>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</si>
  <si>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</si>
  <si>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</si>
  <si>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</si>
  <si>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</si>
  <si>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</si>
  <si>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</si>
  <si>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</si>
  <si>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</si>
  <si>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</si>
  <si>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</si>
  <si>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</si>
  <si>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</si>
  <si>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</si>
  <si>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</si>
  <si>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</si>
  <si>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</si>
  <si>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</si>
  <si>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</si>
  <si>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</si>
  <si>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</si>
  <si>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</si>
  <si>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</si>
  <si>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</si>
  <si>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</si>
  <si>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</si>
  <si>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</si>
  <si>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</si>
  <si>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</si>
  <si>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</si>
  <si>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</si>
  <si>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</si>
  <si>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</si>
  <si>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</si>
  <si>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</si>
  <si>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</si>
  <si>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</si>
  <si>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</si>
  <si>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</si>
  <si>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</si>
  <si>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</si>
  <si>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</si>
  <si>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</si>
  <si>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</si>
  <si>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</si>
  <si>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</si>
  <si>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</si>
  <si>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</si>
  <si>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</si>
  <si>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</si>
  <si>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</si>
  <si>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</si>
  <si>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</si>
  <si>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</si>
  <si>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</si>
  <si>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</si>
  <si>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</si>
  <si>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</si>
  <si>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</si>
  <si>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</si>
  <si>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</si>
  <si>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</si>
  <si>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</si>
  <si>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</si>
  <si>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</si>
  <si>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</si>
  <si>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</si>
  <si>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</si>
  <si>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</si>
  <si>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</si>
  <si>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</si>
  <si>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</si>
  <si>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</si>
  <si>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</si>
  <si>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</si>
  <si>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</si>
  <si>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</si>
  <si>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</si>
  <si>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</si>
  <si>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</si>
  <si>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</si>
  <si>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</si>
  <si>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</si>
  <si>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</si>
  <si>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</si>
  <si>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</si>
  <si>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</si>
  <si>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</si>
  <si>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</si>
  <si>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</si>
  <si>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</si>
  <si>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</si>
  <si>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</si>
  <si>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</si>
  <si>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</si>
  <si>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</si>
  <si>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</si>
  <si>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</si>
  <si>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</si>
  <si>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</si>
  <si>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</si>
  <si>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</si>
  <si>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</si>
  <si>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</si>
  <si>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</si>
  <si>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</si>
  <si>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</si>
  <si>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</si>
  <si>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</si>
  <si>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</si>
  <si>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</si>
  <si>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</si>
  <si>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</si>
  <si>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</si>
  <si>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</si>
  <si>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</si>
  <si>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</si>
  <si>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</si>
  <si>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</si>
  <si>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</si>
  <si>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</si>
  <si>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</si>
  <si>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</si>
  <si>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</si>
  <si>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</si>
  <si>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</si>
  <si>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</si>
  <si>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</si>
  <si>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</si>
  <si>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</si>
  <si>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</si>
  <si>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</si>
  <si>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</si>
  <si>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</si>
  <si>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</si>
  <si>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</si>
  <si>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</si>
  <si>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</si>
  <si>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</si>
  <si>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</si>
  <si>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</si>
  <si>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</si>
  <si>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</si>
  <si>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</si>
  <si>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</si>
  <si>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</si>
  <si>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</si>
  <si>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</si>
  <si>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</si>
  <si>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</si>
  <si>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</si>
  <si>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</si>
  <si>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</si>
  <si>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</si>
  <si>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</si>
  <si>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</si>
  <si>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</si>
  <si>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</si>
  <si>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</si>
  <si>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</si>
  <si>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</si>
  <si>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</si>
  <si>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</si>
  <si>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</si>
  <si>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</si>
  <si>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</si>
  <si>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</si>
  <si>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</si>
  <si>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</si>
  <si>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</si>
  <si>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</si>
  <si>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</si>
  <si>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</si>
  <si>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</si>
  <si>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</si>
  <si>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</si>
  <si>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</si>
  <si>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</si>
  <si>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</si>
  <si>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</si>
  <si>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</si>
  <si>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</si>
  <si>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</si>
  <si>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</si>
  <si>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</si>
  <si>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</si>
  <si>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</si>
  <si>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</si>
  <si>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</si>
  <si>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</si>
  <si>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</si>
  <si>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</si>
  <si>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</si>
  <si>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</si>
  <si>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</si>
  <si>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</si>
  <si>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</si>
  <si>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</si>
  <si>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</si>
  <si>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</si>
  <si>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</si>
  <si>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</si>
  <si>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</si>
  <si>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</si>
  <si>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</si>
  <si>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</si>
  <si>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3.91</t>
  </si>
  <si>
    <t xml:space="preserve">   4.36</t>
  </si>
  <si>
    <t>None</t>
  </si>
  <si>
    <t>Minor</t>
  </si>
  <si>
    <t xml:space="preserve"> 95.0</t>
  </si>
  <si>
    <t>!</t>
  </si>
  <si>
    <t>Not requested</t>
  </si>
  <si>
    <t xml:space="preserve"> Free info</t>
  </si>
  <si>
    <t>Medium sized companies are becoming confident that the future is</t>
  </si>
  <si>
    <t>bright. They are faster at adopting new technology and intend to</t>
  </si>
  <si>
    <t>use it to create more wealth.</t>
  </si>
  <si>
    <t xml:space="preserve"> 032 20/10/2017</t>
  </si>
  <si>
    <t xml:space="preserve"> GBR 191219122653</t>
  </si>
  <si>
    <t>Jakub Wieteska</t>
  </si>
  <si>
    <t>The &amp; Partnership/Bŕkarty MCW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</si>
</sst>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0419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Jakub Wieteska</v>
      </c>
      <c r="V3" s="2" t="s">
        <v>284</v>
      </c>
      <c r="W3" s="3" t="str">
        <f>W!A6</f>
        <v xml:space="preserve">  18C1</v>
      </c>
    </row>
    <row r="4" spans="2:25">
      <c r="B4" t="str">
        <f>W!A862</f>
        <v>The &amp; Partnership/Bŕkarty MCW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20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20</v>
      </c>
      <c r="F14" s="44">
        <f>W!A11</f>
        <v>25</v>
      </c>
      <c r="G14" s="45"/>
      <c r="H14" s="44">
        <f>W!A14</f>
        <v>35</v>
      </c>
      <c r="I14" s="46"/>
      <c r="J14" s="44">
        <f>W!A17</f>
        <v>35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30</v>
      </c>
      <c r="G15" s="51"/>
      <c r="H15" s="44">
        <f>W!A15</f>
        <v>27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20</v>
      </c>
      <c r="F16" s="57">
        <f>W!A13</f>
        <v>40</v>
      </c>
      <c r="G16" s="58"/>
      <c r="H16" s="57">
        <f>W!A16</f>
        <v>25</v>
      </c>
      <c r="I16" s="38"/>
      <c r="J16" s="57">
        <f>W!A19</f>
        <v>35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330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790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320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800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5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340</v>
      </c>
      <c r="G21" s="59">
        <f>W!B23</f>
        <v>0</v>
      </c>
      <c r="H21" s="57">
        <f>W!A26</f>
        <v>500</v>
      </c>
      <c r="I21" s="59">
        <f>W!B26</f>
        <v>0</v>
      </c>
      <c r="J21" s="57">
        <f>W!A29</f>
        <v>780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1508</v>
      </c>
      <c r="G24" s="48">
        <f>W!B31</f>
        <v>0</v>
      </c>
      <c r="H24" s="63">
        <f>W!A34</f>
        <v>1103</v>
      </c>
      <c r="I24" s="48">
        <f>W!B34</f>
        <v>0</v>
      </c>
      <c r="J24" s="63">
        <f>W!A37</f>
        <v>527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975</v>
      </c>
      <c r="G25" s="54">
        <f>W!B32</f>
        <v>0</v>
      </c>
      <c r="H25" s="44">
        <f>W!A35</f>
        <v>628</v>
      </c>
      <c r="I25" s="54">
        <f>W!B35</f>
        <v>0</v>
      </c>
      <c r="J25" s="44">
        <f>W!A38</f>
        <v>292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13</v>
      </c>
      <c r="Q25" s="54" t="str">
        <f>W!B83</f>
        <v>*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1559</v>
      </c>
      <c r="G26" s="59">
        <f>W!B33</f>
        <v>0</v>
      </c>
      <c r="H26" s="57">
        <f>W!A36</f>
        <v>959</v>
      </c>
      <c r="I26" s="59">
        <f>W!B36</f>
        <v>0</v>
      </c>
      <c r="J26" s="41">
        <f>W!A39</f>
        <v>494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10</v>
      </c>
      <c r="G30" s="52"/>
      <c r="H30" s="44">
        <f>W!A45</f>
        <v>15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118</v>
      </c>
      <c r="G31" s="49"/>
      <c r="H31" s="53">
        <f>W!A48</f>
        <v>177</v>
      </c>
      <c r="I31" s="49"/>
      <c r="J31" s="53">
        <f>W!A49</f>
        <v>356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10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3447</v>
      </c>
      <c r="G35" s="87">
        <f>W!B54</f>
        <v>0</v>
      </c>
      <c r="H35" s="36">
        <f>W!A55</f>
        <v>2132</v>
      </c>
      <c r="I35" s="87">
        <f>W!B55</f>
        <v>0</v>
      </c>
      <c r="J35" s="36">
        <f>W!A56</f>
        <v>980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20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4042</v>
      </c>
      <c r="V6" s="188"/>
      <c r="W6" s="44">
        <f>W!A109</f>
        <v>2690</v>
      </c>
      <c r="X6" s="28"/>
      <c r="Y6" s="53">
        <f>W!A110</f>
        <v>1313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43</v>
      </c>
      <c r="O7" s="189">
        <f>W!A192</f>
        <v>22</v>
      </c>
      <c r="P7" s="24"/>
      <c r="R7" s="129"/>
      <c r="S7" s="19" t="s">
        <v>210</v>
      </c>
      <c r="T7" s="19"/>
      <c r="U7" s="53">
        <f>W!A111</f>
        <v>4150</v>
      </c>
      <c r="V7" s="188"/>
      <c r="W7" s="44">
        <f>W!A112</f>
        <v>2762</v>
      </c>
      <c r="X7" s="28"/>
      <c r="Y7" s="53">
        <f>W!A113</f>
        <v>1348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108</v>
      </c>
      <c r="V8" s="188"/>
      <c r="W8" s="44">
        <f>W!A115</f>
        <v>72</v>
      </c>
      <c r="X8" s="28"/>
      <c r="Y8" s="53">
        <f>W!A116</f>
        <v>35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1036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7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259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50</v>
      </c>
      <c r="H12" s="24"/>
      <c r="I12" s="19"/>
      <c r="J12" s="129"/>
      <c r="K12" s="19" t="s">
        <v>223</v>
      </c>
      <c r="L12" s="19"/>
      <c r="M12" s="19"/>
      <c r="N12" s="191">
        <f>W!A197</f>
        <v>43</v>
      </c>
      <c r="O12" s="191">
        <f>W!A198</f>
        <v>13</v>
      </c>
      <c r="P12" s="24"/>
      <c r="R12" s="129"/>
      <c r="S12" s="28" t="s">
        <v>224</v>
      </c>
      <c r="T12" s="19"/>
      <c r="U12" s="53">
        <f>W!A121</f>
        <v>1508</v>
      </c>
      <c r="V12" s="188"/>
      <c r="W12" s="53">
        <f>W!A124</f>
        <v>1103</v>
      </c>
      <c r="X12" s="28"/>
      <c r="Y12" s="53">
        <f>W!A127</f>
        <v>527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430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975</v>
      </c>
      <c r="V13" s="188"/>
      <c r="W13" s="53">
        <f>W!A125</f>
        <v>628</v>
      </c>
      <c r="X13" s="28"/>
      <c r="Y13" s="53">
        <f>W!A128</f>
        <v>292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483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1559</v>
      </c>
      <c r="V14" s="188"/>
      <c r="W14" s="53">
        <f>W!A126</f>
        <v>959</v>
      </c>
      <c r="X14" s="28"/>
      <c r="Y14" s="53">
        <f>W!A129</f>
        <v>494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-186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24768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226</v>
      </c>
      <c r="P17" s="190">
        <f>W!B307</f>
        <v>0</v>
      </c>
      <c r="R17" s="129"/>
      <c r="S17" s="19" t="s">
        <v>235</v>
      </c>
      <c r="T17" s="19"/>
      <c r="U17" s="53">
        <f>W!A131</f>
        <v>1689</v>
      </c>
      <c r="V17" s="188"/>
      <c r="W17" s="53">
        <f>W!A134</f>
        <v>1222</v>
      </c>
      <c r="X17" s="28"/>
      <c r="Y17" s="53">
        <f>W!A137</f>
        <v>589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24306</v>
      </c>
      <c r="P18" s="24"/>
      <c r="R18" s="129"/>
      <c r="S18" s="101" t="s">
        <v>238</v>
      </c>
      <c r="T18" s="19"/>
      <c r="U18" s="53">
        <f>W!A132</f>
        <v>1081</v>
      </c>
      <c r="V18" s="188"/>
      <c r="W18" s="53">
        <f>W!A135</f>
        <v>673</v>
      </c>
      <c r="X18" s="28"/>
      <c r="Y18" s="53">
        <f>W!A138</f>
        <v>316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2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1785</v>
      </c>
      <c r="V19" s="188"/>
      <c r="W19" s="53">
        <f>W!A136</f>
        <v>1088</v>
      </c>
      <c r="X19" s="28"/>
      <c r="Y19" s="53">
        <f>W!A139</f>
        <v>572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2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1508</v>
      </c>
      <c r="V22" s="188"/>
      <c r="W22" s="53">
        <f>W!A144</f>
        <v>1103</v>
      </c>
      <c r="X22" s="28"/>
      <c r="Y22" s="53">
        <f>W!A147</f>
        <v>527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1152</v>
      </c>
      <c r="H23" s="52"/>
      <c r="I23" s="19"/>
      <c r="R23" s="129"/>
      <c r="S23" s="101" t="s">
        <v>238</v>
      </c>
      <c r="T23" s="19"/>
      <c r="U23" s="53">
        <f>W!A142</f>
        <v>975</v>
      </c>
      <c r="V23" s="188"/>
      <c r="W23" s="53">
        <f>W!A145</f>
        <v>628</v>
      </c>
      <c r="X23" s="28"/>
      <c r="Y23" s="53">
        <f>W!A148</f>
        <v>292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5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1628</v>
      </c>
      <c r="V24" s="188"/>
      <c r="W24" s="53">
        <f>W!A146</f>
        <v>970</v>
      </c>
      <c r="X24" s="28"/>
      <c r="Y24" s="53">
        <f>W!A149</f>
        <v>503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663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5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95.0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99</v>
      </c>
      <c r="V27" s="188"/>
      <c r="W27" s="53">
        <f>W!A154</f>
        <v>76</v>
      </c>
      <c r="X27" s="28"/>
      <c r="Y27" s="53">
        <f>W!A157</f>
        <v>37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57</v>
      </c>
      <c r="V28" s="188"/>
      <c r="W28" s="53">
        <f>W!A155</f>
        <v>37</v>
      </c>
      <c r="X28" s="28"/>
      <c r="Y28" s="53">
        <f>W!A158</f>
        <v>18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911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52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2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934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27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135</v>
      </c>
      <c r="V36" s="190">
        <f>W!B171</f>
        <v>0</v>
      </c>
      <c r="W36" s="44">
        <f>W!A172</f>
        <v>79</v>
      </c>
      <c r="X36" s="190">
        <f>W!B172</f>
        <v>0</v>
      </c>
      <c r="Y36" s="44">
        <f>W!A173</f>
        <v>38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7</v>
      </c>
      <c r="O37" s="191">
        <f>W!A300</f>
        <v>11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4060</v>
      </c>
      <c r="V42" s="188"/>
      <c r="W42" s="44">
        <f>W!A182</f>
        <v>2502</v>
      </c>
      <c r="X42" s="28"/>
      <c r="Y42" s="53">
        <f>W!A183</f>
        <v>1240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66736</v>
      </c>
      <c r="H43" s="24"/>
      <c r="I43" s="19"/>
      <c r="J43" s="129"/>
      <c r="K43" s="18" t="s">
        <v>275</v>
      </c>
      <c r="N43" s="201">
        <f>0.00019*50*G10</f>
        <v>9.8420000000000005</v>
      </c>
      <c r="P43" s="24"/>
      <c r="R43" s="129"/>
      <c r="S43" s="85" t="s">
        <v>276</v>
      </c>
      <c r="T43" s="19"/>
      <c r="U43" s="53">
        <f>W!A54</f>
        <v>3447</v>
      </c>
      <c r="V43" s="188"/>
      <c r="W43" s="53">
        <f>W!A55</f>
        <v>2132</v>
      </c>
      <c r="X43" s="28"/>
      <c r="Y43" s="53">
        <f>W!A56</f>
        <v>980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14.707679999999998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116</v>
      </c>
      <c r="H45" s="24"/>
      <c r="I45" s="19"/>
      <c r="J45" s="129"/>
      <c r="K45" s="18" t="s">
        <v>281</v>
      </c>
      <c r="N45" s="201">
        <f>N43+N44</f>
        <v>24.549679999999999</v>
      </c>
      <c r="P45" s="24"/>
      <c r="R45" s="129"/>
      <c r="S45" s="85" t="s">
        <v>282</v>
      </c>
      <c r="T45" s="19"/>
      <c r="U45" s="53">
        <f>W!A187</f>
        <v>3447</v>
      </c>
      <c r="V45" s="188"/>
      <c r="W45" s="44">
        <f>W!A188</f>
        <v>2132</v>
      </c>
      <c r="X45" s="28"/>
      <c r="Y45" s="53">
        <f>W!A189</f>
        <v>980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20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327000</v>
      </c>
      <c r="G8" s="171"/>
      <c r="H8" s="112"/>
      <c r="I8" s="112" t="s">
        <v>103</v>
      </c>
      <c r="J8" s="112"/>
      <c r="K8" s="112"/>
      <c r="L8" s="173">
        <f>W!A241</f>
        <v>3759180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163086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3559686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60925</v>
      </c>
      <c r="G10" s="171"/>
      <c r="H10" s="112"/>
      <c r="I10" s="112" t="s">
        <v>110</v>
      </c>
      <c r="J10" s="112"/>
      <c r="K10" s="112"/>
      <c r="L10" s="173">
        <f>W!A242</f>
        <v>1504732</v>
      </c>
      <c r="M10" s="171"/>
      <c r="N10" s="112"/>
      <c r="O10" s="112" t="s">
        <v>111</v>
      </c>
      <c r="P10" s="112"/>
      <c r="Q10" s="174"/>
      <c r="R10" s="174">
        <f>W!A262</f>
        <v>518000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397726</v>
      </c>
      <c r="G11" s="171"/>
      <c r="H11" s="112"/>
      <c r="I11" s="175" t="s">
        <v>114</v>
      </c>
      <c r="L11" s="173">
        <f>W!A243</f>
        <v>1192539</v>
      </c>
      <c r="M11" s="171"/>
      <c r="N11" s="112"/>
      <c r="O11" s="112" t="s">
        <v>115</v>
      </c>
      <c r="P11" s="112"/>
      <c r="Q11" s="112"/>
      <c r="R11" s="176">
        <f>W!A263</f>
        <v>496592</v>
      </c>
      <c r="S11" s="171"/>
      <c r="T11" s="112"/>
      <c r="U11" s="112" t="s">
        <v>116</v>
      </c>
      <c r="V11" s="112"/>
      <c r="W11" s="112"/>
      <c r="X11" s="173">
        <f>W!A223</f>
        <v>3173099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41537</v>
      </c>
      <c r="G12" s="171"/>
      <c r="H12" s="112"/>
      <c r="I12" s="112" t="s">
        <v>118</v>
      </c>
      <c r="J12" s="112"/>
      <c r="K12" s="112"/>
      <c r="L12" s="173">
        <f>W!A244</f>
        <v>5106</v>
      </c>
      <c r="M12" s="171"/>
      <c r="N12" s="112"/>
      <c r="O12" s="112" t="s">
        <v>119</v>
      </c>
      <c r="P12" s="112"/>
      <c r="Q12" s="112"/>
      <c r="R12" s="173">
        <f>SUM(R9:R11)</f>
        <v>1114592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29450</v>
      </c>
      <c r="G13" s="171"/>
      <c r="H13" s="112"/>
      <c r="I13" s="112" t="s">
        <v>122</v>
      </c>
      <c r="J13" s="112"/>
      <c r="K13" s="112"/>
      <c r="L13" s="173">
        <f>W!A245</f>
        <v>32849</v>
      </c>
      <c r="M13" s="171"/>
      <c r="N13" s="112"/>
      <c r="S13" s="171"/>
      <c r="T13" s="112"/>
      <c r="U13" s="175" t="s">
        <v>123</v>
      </c>
      <c r="X13" s="174">
        <f>X9+X10-X11-X12</f>
        <v>386587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40000</v>
      </c>
      <c r="G14" s="171"/>
      <c r="H14" s="112"/>
      <c r="I14" s="112" t="s">
        <v>125</v>
      </c>
      <c r="J14" s="112"/>
      <c r="K14" s="112"/>
      <c r="L14" s="173">
        <f>W!A246</f>
        <v>45630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373698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29000</v>
      </c>
      <c r="G16" s="171"/>
      <c r="H16" s="112"/>
      <c r="I16" s="112" t="s">
        <v>132</v>
      </c>
      <c r="J16" s="112"/>
      <c r="K16" s="112"/>
      <c r="L16" s="173">
        <f>W!A248</f>
        <v>8260</v>
      </c>
      <c r="M16" s="171"/>
      <c r="N16" s="112"/>
      <c r="O16" s="175" t="s">
        <v>133</v>
      </c>
      <c r="R16" s="173">
        <f>W!A266</f>
        <v>1192539</v>
      </c>
      <c r="S16" s="171"/>
      <c r="T16" s="112"/>
      <c r="U16" s="112" t="s">
        <v>134</v>
      </c>
      <c r="V16" s="112"/>
      <c r="W16" s="112"/>
      <c r="X16" s="173">
        <f>W!A225</f>
        <v>2813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</v>
      </c>
      <c r="G17" s="171"/>
      <c r="H17" s="112"/>
      <c r="I17" s="112" t="s">
        <v>136</v>
      </c>
      <c r="L17" s="173">
        <f>W!A249</f>
        <v>103450</v>
      </c>
      <c r="M17" s="171"/>
      <c r="N17" s="112"/>
      <c r="O17" s="112" t="s">
        <v>137</v>
      </c>
      <c r="P17" s="112"/>
      <c r="Q17" s="112"/>
      <c r="R17" s="173">
        <f>W!A267</f>
        <v>1432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9542</v>
      </c>
      <c r="G18" s="171"/>
      <c r="H18" s="112"/>
      <c r="I18" s="118" t="s">
        <v>140</v>
      </c>
      <c r="J18" s="112"/>
      <c r="K18" s="112"/>
      <c r="L18" s="177">
        <f>W!A250</f>
        <v>1193971</v>
      </c>
      <c r="M18" s="171"/>
      <c r="N18" s="112"/>
      <c r="O18" s="112" t="s">
        <v>141</v>
      </c>
      <c r="P18" s="112"/>
      <c r="Q18" s="112"/>
      <c r="R18" s="173">
        <f>W!A268</f>
        <v>1903337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2072293</v>
      </c>
      <c r="M19" s="171"/>
      <c r="N19" s="112"/>
      <c r="O19" s="112" t="s">
        <v>145</v>
      </c>
      <c r="P19" s="112"/>
      <c r="Q19" s="112"/>
      <c r="R19" s="177">
        <f>W!A269</f>
        <v>821833</v>
      </c>
      <c r="S19" s="171"/>
      <c r="T19" s="112"/>
      <c r="U19" s="175" t="s">
        <v>146</v>
      </c>
      <c r="X19" s="174">
        <f>X16+X17-X18</f>
        <v>2813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8134</v>
      </c>
      <c r="G20" s="171"/>
      <c r="H20" s="112"/>
      <c r="I20" s="112" t="s">
        <v>148</v>
      </c>
      <c r="J20" s="112"/>
      <c r="K20" s="112"/>
      <c r="L20" s="173">
        <f>W!A252</f>
        <v>1686887</v>
      </c>
      <c r="M20" s="171"/>
      <c r="N20" s="112"/>
      <c r="O20" s="175" t="s">
        <v>149</v>
      </c>
      <c r="R20" s="180">
        <f>SUM(R15:R19)</f>
        <v>3919141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2632</v>
      </c>
      <c r="G21" s="171"/>
      <c r="H21" s="112"/>
      <c r="I21" s="112" t="s">
        <v>151</v>
      </c>
      <c r="J21" s="112"/>
      <c r="K21" s="112"/>
      <c r="L21" s="173">
        <f>W!A217</f>
        <v>1246583</v>
      </c>
      <c r="M21" s="171"/>
      <c r="N21" s="112"/>
      <c r="O21" s="112" t="s">
        <v>152</v>
      </c>
      <c r="P21" s="112"/>
      <c r="Q21" s="112"/>
      <c r="R21" s="173">
        <f>R12+R20</f>
        <v>5033733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21701</v>
      </c>
      <c r="G23" s="171"/>
      <c r="H23" s="112"/>
      <c r="I23" s="112" t="s">
        <v>157</v>
      </c>
      <c r="J23" s="112"/>
      <c r="K23" s="112"/>
      <c r="L23" s="176">
        <f>W!A254</f>
        <v>12733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1246583</v>
      </c>
      <c r="G24" s="171"/>
      <c r="H24" s="112"/>
      <c r="I24" s="175" t="s">
        <v>160</v>
      </c>
      <c r="L24" s="173">
        <f>L20-L21+L22-L23</f>
        <v>427571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2813</v>
      </c>
      <c r="M25" s="171"/>
      <c r="N25" s="112"/>
      <c r="O25" s="178" t="s">
        <v>164</v>
      </c>
      <c r="P25" s="112"/>
      <c r="Q25" s="112"/>
      <c r="R25" s="173">
        <f>W!A272</f>
        <v>1076614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141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141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430243</v>
      </c>
      <c r="G27" s="171"/>
      <c r="H27" s="112"/>
      <c r="I27" s="175" t="s">
        <v>170</v>
      </c>
      <c r="J27" s="112"/>
      <c r="K27" s="112"/>
      <c r="L27" s="174">
        <f>L24+L25-L26</f>
        <v>430243</v>
      </c>
      <c r="M27" s="171"/>
      <c r="N27" s="112"/>
      <c r="O27" s="118" t="s">
        <v>171</v>
      </c>
      <c r="P27" s="112"/>
      <c r="Q27" s="112"/>
      <c r="R27" s="173">
        <f>SUM(R24:R26)</f>
        <v>1076614</v>
      </c>
      <c r="S27" s="171"/>
      <c r="T27" s="112"/>
      <c r="U27" s="175" t="s">
        <v>172</v>
      </c>
      <c r="X27" s="174">
        <f>X22-X23-X24+X25-X26</f>
        <v>-141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-473124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-42881</v>
      </c>
      <c r="G29" s="171"/>
      <c r="H29" s="112"/>
      <c r="I29" s="112" t="s">
        <v>177</v>
      </c>
      <c r="J29" s="112"/>
      <c r="K29" s="112"/>
      <c r="L29" s="173">
        <f>W!A256</f>
        <v>430243</v>
      </c>
      <c r="M29" s="171"/>
      <c r="N29" s="112"/>
      <c r="S29" s="171"/>
      <c r="U29" s="181" t="s">
        <v>178</v>
      </c>
      <c r="V29" s="112"/>
      <c r="W29" s="112"/>
      <c r="X29" s="174">
        <f>W!A233</f>
        <v>389259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10.756074999999999</v>
      </c>
      <c r="M30" s="171"/>
      <c r="N30" s="112"/>
      <c r="O30" s="112" t="s">
        <v>180</v>
      </c>
      <c r="P30" s="112"/>
      <c r="Q30" s="112"/>
      <c r="R30" s="173">
        <f>R21-R27-R28</f>
        <v>3957119</v>
      </c>
      <c r="S30" s="171"/>
      <c r="U30" s="181" t="s">
        <v>181</v>
      </c>
      <c r="V30" s="112"/>
      <c r="W30" s="112"/>
      <c r="X30" s="176">
        <f>W!A234</f>
        <v>432574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821833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118</v>
      </c>
      <c r="G33" s="171"/>
      <c r="H33" s="112"/>
      <c r="I33" s="112" t="s">
        <v>187</v>
      </c>
      <c r="J33" s="112"/>
      <c r="K33" s="112"/>
      <c r="L33" s="173">
        <f>L29-L32</f>
        <v>430243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10528</v>
      </c>
      <c r="G34" s="171"/>
      <c r="H34" s="112"/>
      <c r="I34" s="91" t="s">
        <v>190</v>
      </c>
      <c r="J34" s="112"/>
      <c r="K34" s="112"/>
      <c r="L34" s="177">
        <f>W!A260</f>
        <v>-473124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1542000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-42881</v>
      </c>
      <c r="M35" s="171"/>
      <c r="O35" s="112" t="s">
        <v>194</v>
      </c>
      <c r="P35" s="112"/>
      <c r="Q35" s="112"/>
      <c r="R35" s="177">
        <f>R36-R33-R34</f>
        <v>-42881</v>
      </c>
      <c r="S35" s="171"/>
      <c r="U35" s="112" t="s">
        <v>195</v>
      </c>
      <c r="V35" s="112"/>
      <c r="W35" s="112"/>
      <c r="X35" s="174">
        <f>W!A239</f>
        <v>509000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3957119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20</v>
      </c>
      <c r="K1" s="14" t="s">
        <v>24</v>
      </c>
      <c r="L1" s="15">
        <f>W!$A4</f>
        <v>2019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</v>
      </c>
      <c r="H6" s="148">
        <f>W!A508/10</f>
        <v>4.8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2225</v>
      </c>
      <c r="H7" s="35">
        <f>W!A510</f>
        <v>2348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4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123</v>
      </c>
      <c r="H16" s="151">
        <f>INT(L10*2*G20/1000) + 75</f>
        <v>202</v>
      </c>
      <c r="I16" s="151">
        <f>INT(L10*3*G20/1000) + 120</f>
        <v>311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155</v>
      </c>
      <c r="H17" s="151">
        <f>INT(L10*1.5*2*G20/1000) + 75</f>
        <v>266</v>
      </c>
      <c r="I17" s="151">
        <f>INT(L10*1.5*3*G20/1000) + 120</f>
        <v>407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76947</v>
      </c>
      <c r="H20" s="135">
        <f>W!A516</f>
        <v>75700</v>
      </c>
      <c r="I20" s="135">
        <f>W!A517</f>
        <v>71026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Medium sized companies are becoming confident that the future is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bright. They are faster at adopting new technology and intend to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use it to create more wealth.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77.239999999999995</v>
      </c>
      <c r="G35" s="138">
        <f>W!A542/100</f>
        <v>93.38</v>
      </c>
      <c r="H35" s="138">
        <f>W!A562/100</f>
        <v>80.62</v>
      </c>
      <c r="I35" s="138">
        <f>W!A582/100</f>
        <v>102.56</v>
      </c>
      <c r="J35" s="138">
        <f>W!A602/100</f>
        <v>69.709999999999994</v>
      </c>
      <c r="K35" s="138">
        <f>W!A622/100</f>
        <v>28.74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3089600</v>
      </c>
      <c r="G36" s="138">
        <f>W!A543</f>
        <v>3735200</v>
      </c>
      <c r="H36" s="138">
        <f>W!A563</f>
        <v>3224800</v>
      </c>
      <c r="I36" s="138">
        <f>W!A583</f>
        <v>4102400</v>
      </c>
      <c r="J36" s="138">
        <f>W!A603</f>
        <v>2788400</v>
      </c>
      <c r="K36" s="138">
        <f>W!A623</f>
        <v>1149600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3089600</v>
      </c>
      <c r="G39" s="138">
        <f>W!A545</f>
        <v>3735200</v>
      </c>
      <c r="H39" s="138">
        <f>W!A565</f>
        <v>3224800</v>
      </c>
      <c r="I39" s="138">
        <f>W!A585</f>
        <v>4102400</v>
      </c>
      <c r="J39" s="138">
        <f>W!A605</f>
        <v>2788400</v>
      </c>
      <c r="K39" s="138">
        <f>W!A625</f>
        <v>1149600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293</v>
      </c>
      <c r="G43" s="138">
        <f>W!A546</f>
        <v>295</v>
      </c>
      <c r="H43" s="138">
        <f>W!A566</f>
        <v>265</v>
      </c>
      <c r="I43" s="138">
        <f>W!A586</f>
        <v>330</v>
      </c>
      <c r="J43" s="138">
        <f>W!A606</f>
        <v>290</v>
      </c>
      <c r="K43" s="138">
        <f>W!A626</f>
        <v>275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297</v>
      </c>
      <c r="G44" s="138">
        <f>W!A547</f>
        <v>295</v>
      </c>
      <c r="H44" s="138">
        <f>W!A567</f>
        <v>281</v>
      </c>
      <c r="I44" s="138">
        <f>W!A587</f>
        <v>320</v>
      </c>
      <c r="J44" s="138">
        <f>W!A607</f>
        <v>290</v>
      </c>
      <c r="K44" s="138">
        <f>W!A627</f>
        <v>280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296</v>
      </c>
      <c r="G45" s="138">
        <f>W!A548</f>
        <v>305</v>
      </c>
      <c r="H45" s="138">
        <f>W!A568</f>
        <v>273</v>
      </c>
      <c r="I45" s="138">
        <f>W!A588</f>
        <v>340</v>
      </c>
      <c r="J45" s="138">
        <f>W!A608</f>
        <v>290</v>
      </c>
      <c r="K45" s="138">
        <f>W!A628</f>
        <v>285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486</v>
      </c>
      <c r="G46" s="138">
        <f>W!A549</f>
        <v>490</v>
      </c>
      <c r="H46" s="138">
        <f>W!A569</f>
        <v>462</v>
      </c>
      <c r="I46" s="138">
        <f>W!A589</f>
        <v>490</v>
      </c>
      <c r="J46" s="138">
        <f>W!A609</f>
        <v>490</v>
      </c>
      <c r="K46" s="138">
        <f>W!A629</f>
        <v>475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484</v>
      </c>
      <c r="G47" s="138">
        <f>W!A550</f>
        <v>495</v>
      </c>
      <c r="H47" s="138">
        <f>W!A570</f>
        <v>471</v>
      </c>
      <c r="I47" s="138">
        <f>W!A590</f>
        <v>500</v>
      </c>
      <c r="J47" s="138">
        <f>W!A610</f>
        <v>490</v>
      </c>
      <c r="K47" s="138">
        <f>W!A630</f>
        <v>480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481</v>
      </c>
      <c r="G48" s="138">
        <f>W!A551</f>
        <v>500</v>
      </c>
      <c r="H48" s="138">
        <f>W!A571</f>
        <v>471</v>
      </c>
      <c r="I48" s="138">
        <f>W!A591</f>
        <v>500</v>
      </c>
      <c r="J48" s="138">
        <f>W!A611</f>
        <v>490</v>
      </c>
      <c r="K48" s="138">
        <f>W!A631</f>
        <v>485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743</v>
      </c>
      <c r="G49" s="138">
        <f>W!A552</f>
        <v>765</v>
      </c>
      <c r="H49" s="138">
        <f>W!A572</f>
        <v>757</v>
      </c>
      <c r="I49" s="138">
        <f>W!A592</f>
        <v>790</v>
      </c>
      <c r="J49" s="138">
        <f>W!A612</f>
        <v>775</v>
      </c>
      <c r="K49" s="138">
        <f>W!A632</f>
        <v>755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753</v>
      </c>
      <c r="G50" s="138">
        <f>W!A553</f>
        <v>785</v>
      </c>
      <c r="H50" s="138">
        <f>W!A573</f>
        <v>752</v>
      </c>
      <c r="I50" s="138">
        <f>W!A593</f>
        <v>800</v>
      </c>
      <c r="J50" s="138">
        <f>W!A613</f>
        <v>775</v>
      </c>
      <c r="K50" s="138">
        <f>W!A633</f>
        <v>760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760</v>
      </c>
      <c r="G51" s="138">
        <f>W!A554</f>
        <v>780</v>
      </c>
      <c r="H51" s="138">
        <f>W!A574</f>
        <v>762</v>
      </c>
      <c r="I51" s="138">
        <f>W!A594</f>
        <v>780</v>
      </c>
      <c r="J51" s="138">
        <f>W!A614</f>
        <v>775</v>
      </c>
      <c r="K51" s="138">
        <f>W!A634</f>
        <v>765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158</v>
      </c>
      <c r="G53" s="138">
        <f>W!A555</f>
        <v>146</v>
      </c>
      <c r="H53" s="138">
        <f>W!A575</f>
        <v>143</v>
      </c>
      <c r="I53" s="138">
        <f>W!A595</f>
        <v>58</v>
      </c>
      <c r="J53" s="138">
        <f>W!A615</f>
        <v>135</v>
      </c>
      <c r="K53" s="138">
        <f>W!A635</f>
        <v>169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1210</v>
      </c>
      <c r="G54" s="138">
        <f>W!A556</f>
        <v>1250</v>
      </c>
      <c r="H54" s="138">
        <f>W!A576</f>
        <v>1205</v>
      </c>
      <c r="I54" s="138">
        <f>W!A596</f>
        <v>1300</v>
      </c>
      <c r="J54" s="138">
        <f>W!A616</f>
        <v>1320</v>
      </c>
      <c r="K54" s="138">
        <f>W!A636</f>
        <v>1250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16</v>
      </c>
      <c r="G55" s="138">
        <f>W!A557</f>
        <v>10</v>
      </c>
      <c r="H55" s="138">
        <f>W!A577</f>
        <v>13</v>
      </c>
      <c r="I55" s="138">
        <f>W!A597</f>
        <v>10</v>
      </c>
      <c r="J55" s="138">
        <f>W!A617</f>
        <v>12</v>
      </c>
      <c r="K55" s="138">
        <f>W!A637</f>
        <v>20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20</v>
      </c>
      <c r="K61" s="14" t="s">
        <v>62</v>
      </c>
      <c r="L61" s="15">
        <f>W!$A4</f>
        <v>2019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3683291</v>
      </c>
      <c r="G67" s="138">
        <f>W!A722</f>
        <v>3368185</v>
      </c>
      <c r="H67" s="138">
        <f>W!A742</f>
        <v>3131079</v>
      </c>
      <c r="I67" s="138">
        <f>W!A762</f>
        <v>1114592</v>
      </c>
      <c r="J67" s="138">
        <f>W!A782</f>
        <v>3081079</v>
      </c>
      <c r="K67" s="138">
        <f>W!A802</f>
        <v>3975843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710855</v>
      </c>
      <c r="G68" s="138">
        <f>W!A723</f>
        <v>0</v>
      </c>
      <c r="H68" s="138">
        <f>W!A743</f>
        <v>93619</v>
      </c>
      <c r="I68" s="138">
        <f>W!A763</f>
        <v>1193971</v>
      </c>
      <c r="J68" s="138">
        <f>W!A783</f>
        <v>486455</v>
      </c>
      <c r="K68" s="138">
        <f>W!A803</f>
        <v>1334500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1972445</v>
      </c>
      <c r="G69" s="138">
        <f>W!A724</f>
        <v>1843990</v>
      </c>
      <c r="H69" s="138">
        <f>W!A744</f>
        <v>2254815</v>
      </c>
      <c r="I69" s="138">
        <f>W!A764</f>
        <v>1903337</v>
      </c>
      <c r="J69" s="138">
        <f>W!A784</f>
        <v>1556866</v>
      </c>
      <c r="K69" s="138">
        <f>W!A804</f>
        <v>2055792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450000</v>
      </c>
      <c r="H70" s="138">
        <f>W!A745</f>
        <v>0</v>
      </c>
      <c r="I70" s="138">
        <f>W!A765</f>
        <v>821833</v>
      </c>
      <c r="J70" s="138">
        <f>W!A785</f>
        <v>450000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597420</v>
      </c>
      <c r="G74" s="138">
        <f>W!A729</f>
        <v>789055</v>
      </c>
      <c r="H74" s="138">
        <f>W!A749</f>
        <v>740357</v>
      </c>
      <c r="I74" s="138">
        <f>W!A769</f>
        <v>1076614</v>
      </c>
      <c r="J74" s="138">
        <f>W!A789</f>
        <v>434303</v>
      </c>
      <c r="K74" s="138">
        <f>W!A809</f>
        <v>1126633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2826296</v>
      </c>
      <c r="G75" s="138">
        <f>W!A730</f>
        <v>921687</v>
      </c>
      <c r="H75" s="138">
        <f>W!A750</f>
        <v>1483119</v>
      </c>
      <c r="I75" s="138">
        <f>W!A770</f>
        <v>0</v>
      </c>
      <c r="J75" s="138">
        <f>W!A790</f>
        <v>2093744</v>
      </c>
      <c r="K75" s="138">
        <f>W!A810</f>
        <v>5201496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100000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-607125</v>
      </c>
      <c r="G82" s="138">
        <f>W!A736</f>
        <v>-48567</v>
      </c>
      <c r="H82" s="138">
        <f>W!A756</f>
        <v>-743963</v>
      </c>
      <c r="I82" s="138">
        <f>W!A776</f>
        <v>-42881</v>
      </c>
      <c r="J82" s="138">
        <f>W!A796</f>
        <v>-953647</v>
      </c>
      <c r="K82" s="138">
        <f>W!A816</f>
        <v>-2611994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3392875</v>
      </c>
      <c r="G83" s="138">
        <f t="shared" si="0"/>
        <v>3951433</v>
      </c>
      <c r="H83" s="138">
        <f t="shared" si="0"/>
        <v>3256037</v>
      </c>
      <c r="I83" s="138">
        <f t="shared" si="0"/>
        <v>3957119</v>
      </c>
      <c r="J83" s="138">
        <f t="shared" si="0"/>
        <v>3046353</v>
      </c>
      <c r="K83" s="138">
        <f t="shared" si="0"/>
        <v>1388006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44140625" bestFit="1" customWidth="1"/>
    <col min="2" max="2" width="1.6640625" style="133" bestFit="1" customWidth="1"/>
  </cols>
  <sheetData>
    <row r="1" spans="1:1">
      <c r="A1">
        <v>20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4</v>
      </c>
    </row>
    <row r="6" spans="1:1">
      <c r="A6" t="s">
        <v>342</v>
      </c>
    </row>
    <row r="7" spans="1:1">
      <c r="A7">
        <v>20</v>
      </c>
    </row>
    <row r="8" spans="1:1">
      <c r="A8">
        <v>20</v>
      </c>
    </row>
    <row r="9" spans="1:1">
      <c r="A9">
        <v>20</v>
      </c>
    </row>
    <row r="10" spans="1:1">
      <c r="A10">
        <v>0</v>
      </c>
    </row>
    <row r="11" spans="1:1">
      <c r="A11">
        <v>25</v>
      </c>
    </row>
    <row r="12" spans="1:1">
      <c r="A12">
        <v>30</v>
      </c>
    </row>
    <row r="13" spans="1:1">
      <c r="A13">
        <v>40</v>
      </c>
    </row>
    <row r="14" spans="1:1">
      <c r="A14">
        <v>35</v>
      </c>
    </row>
    <row r="15" spans="1:1">
      <c r="A15">
        <v>27</v>
      </c>
    </row>
    <row r="16" spans="1:1">
      <c r="A16">
        <v>25</v>
      </c>
    </row>
    <row r="17" spans="1:1">
      <c r="A17">
        <v>35</v>
      </c>
    </row>
    <row r="18" spans="1:1">
      <c r="A18">
        <v>15</v>
      </c>
    </row>
    <row r="19" spans="1:1">
      <c r="A19">
        <v>35</v>
      </c>
    </row>
    <row r="20" spans="1:1">
      <c r="A20">
        <v>0</v>
      </c>
    </row>
    <row r="21" spans="1:1">
      <c r="A21">
        <v>330</v>
      </c>
    </row>
    <row r="22" spans="1:1">
      <c r="A22">
        <v>320</v>
      </c>
    </row>
    <row r="23" spans="1:1">
      <c r="A23">
        <v>340</v>
      </c>
    </row>
    <row r="24" spans="1:1">
      <c r="A24">
        <v>490</v>
      </c>
    </row>
    <row r="25" spans="1:1">
      <c r="A25">
        <v>500</v>
      </c>
    </row>
    <row r="26" spans="1:1">
      <c r="A26">
        <v>500</v>
      </c>
    </row>
    <row r="27" spans="1:1">
      <c r="A27">
        <v>790</v>
      </c>
    </row>
    <row r="28" spans="1:1">
      <c r="A28">
        <v>800</v>
      </c>
    </row>
    <row r="29" spans="1:1">
      <c r="A29">
        <v>780</v>
      </c>
    </row>
    <row r="30" spans="1:1">
      <c r="A30">
        <v>0</v>
      </c>
    </row>
    <row r="31" spans="1:1">
      <c r="A31">
        <v>1508</v>
      </c>
    </row>
    <row r="32" spans="1:1">
      <c r="A32">
        <v>975</v>
      </c>
    </row>
    <row r="33" spans="1:1">
      <c r="A33">
        <v>1559</v>
      </c>
    </row>
    <row r="34" spans="1:1">
      <c r="A34">
        <v>1103</v>
      </c>
    </row>
    <row r="35" spans="1:1">
      <c r="A35">
        <v>628</v>
      </c>
    </row>
    <row r="36" spans="1:1">
      <c r="A36">
        <v>959</v>
      </c>
    </row>
    <row r="37" spans="1:1">
      <c r="A37">
        <v>527</v>
      </c>
    </row>
    <row r="38" spans="1:1">
      <c r="A38">
        <v>292</v>
      </c>
    </row>
    <row r="39" spans="1:1">
      <c r="A39">
        <v>494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10</v>
      </c>
    </row>
    <row r="45" spans="1:1">
      <c r="A45">
        <v>15</v>
      </c>
    </row>
    <row r="46" spans="1:1">
      <c r="A46">
        <v>15</v>
      </c>
    </row>
    <row r="47" spans="1:1">
      <c r="A47">
        <v>118</v>
      </c>
    </row>
    <row r="48" spans="1:1">
      <c r="A48">
        <v>177</v>
      </c>
    </row>
    <row r="49" spans="1:1">
      <c r="A49">
        <v>356</v>
      </c>
    </row>
    <row r="50" spans="1:1">
      <c r="A50">
        <v>0</v>
      </c>
    </row>
    <row r="51" spans="1:1">
      <c r="A51">
        <v>0</v>
      </c>
    </row>
    <row r="52" spans="1:1">
      <c r="A52">
        <v>10</v>
      </c>
    </row>
    <row r="53" spans="1:1">
      <c r="A53">
        <v>0</v>
      </c>
    </row>
    <row r="54" spans="1:1">
      <c r="A54">
        <v>3447</v>
      </c>
    </row>
    <row r="55" spans="1:1">
      <c r="A55">
        <v>2132</v>
      </c>
    </row>
    <row r="56" spans="1:1">
      <c r="A56">
        <v>980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12</v>
      </c>
    </row>
    <row r="64" spans="1:1">
      <c r="A64">
        <v>5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20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5</v>
      </c>
    </row>
    <row r="76" spans="1:1">
      <c r="A76">
        <v>1</v>
      </c>
    </row>
    <row r="77" spans="1:1">
      <c r="A77">
        <v>18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1300</v>
      </c>
      <c r="B83" s="133" t="s">
        <v>343</v>
      </c>
    </row>
    <row r="84" spans="1:2">
      <c r="A84">
        <v>0</v>
      </c>
    </row>
    <row r="85" spans="1:2">
      <c r="A85">
        <v>100</v>
      </c>
    </row>
    <row r="86" spans="1:2">
      <c r="A86">
        <v>15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137</v>
      </c>
    </row>
    <row r="103" spans="1:1">
      <c r="A103">
        <v>137</v>
      </c>
    </row>
    <row r="104" spans="1:1">
      <c r="A104">
        <v>146</v>
      </c>
    </row>
    <row r="105" spans="1:1">
      <c r="A105" t="s">
        <v>344</v>
      </c>
    </row>
    <row r="106" spans="1:1">
      <c r="A106" t="s">
        <v>344</v>
      </c>
    </row>
    <row r="107" spans="1:1">
      <c r="A107" t="s">
        <v>345</v>
      </c>
    </row>
    <row r="108" spans="1:1">
      <c r="A108">
        <v>4042</v>
      </c>
    </row>
    <row r="109" spans="1:1">
      <c r="A109">
        <v>2690</v>
      </c>
    </row>
    <row r="110" spans="1:1">
      <c r="A110">
        <v>1313</v>
      </c>
    </row>
    <row r="111" spans="1:1">
      <c r="A111">
        <v>4150</v>
      </c>
    </row>
    <row r="112" spans="1:1">
      <c r="A112">
        <v>2762</v>
      </c>
    </row>
    <row r="113" spans="1:1">
      <c r="A113">
        <v>1348</v>
      </c>
    </row>
    <row r="114" spans="1:1">
      <c r="A114">
        <v>108</v>
      </c>
    </row>
    <row r="115" spans="1:1">
      <c r="A115">
        <v>72</v>
      </c>
    </row>
    <row r="116" spans="1:1">
      <c r="A116">
        <v>35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1508</v>
      </c>
    </row>
    <row r="122" spans="1:1">
      <c r="A122">
        <v>975</v>
      </c>
    </row>
    <row r="123" spans="1:1">
      <c r="A123">
        <v>1559</v>
      </c>
    </row>
    <row r="124" spans="1:1">
      <c r="A124">
        <v>1103</v>
      </c>
    </row>
    <row r="125" spans="1:1">
      <c r="A125">
        <v>628</v>
      </c>
    </row>
    <row r="126" spans="1:1">
      <c r="A126">
        <v>959</v>
      </c>
    </row>
    <row r="127" spans="1:1">
      <c r="A127">
        <v>527</v>
      </c>
    </row>
    <row r="128" spans="1:1">
      <c r="A128">
        <v>292</v>
      </c>
    </row>
    <row r="129" spans="1:1">
      <c r="A129">
        <v>494</v>
      </c>
    </row>
    <row r="130" spans="1:1">
      <c r="A130">
        <v>999</v>
      </c>
    </row>
    <row r="131" spans="1:1">
      <c r="A131">
        <v>1689</v>
      </c>
    </row>
    <row r="132" spans="1:1">
      <c r="A132">
        <v>1081</v>
      </c>
    </row>
    <row r="133" spans="1:1">
      <c r="A133">
        <v>1785</v>
      </c>
    </row>
    <row r="134" spans="1:1">
      <c r="A134">
        <v>1222</v>
      </c>
    </row>
    <row r="135" spans="1:1">
      <c r="A135">
        <v>673</v>
      </c>
    </row>
    <row r="136" spans="1:1">
      <c r="A136">
        <v>1088</v>
      </c>
    </row>
    <row r="137" spans="1:1">
      <c r="A137">
        <v>589</v>
      </c>
    </row>
    <row r="138" spans="1:1">
      <c r="A138">
        <v>316</v>
      </c>
    </row>
    <row r="139" spans="1:1">
      <c r="A139">
        <v>572</v>
      </c>
    </row>
    <row r="140" spans="1:1">
      <c r="A140">
        <v>999</v>
      </c>
    </row>
    <row r="141" spans="1:1">
      <c r="A141">
        <v>1508</v>
      </c>
    </row>
    <row r="142" spans="1:1">
      <c r="A142">
        <v>975</v>
      </c>
    </row>
    <row r="143" spans="1:1">
      <c r="A143">
        <v>1628</v>
      </c>
    </row>
    <row r="144" spans="1:1">
      <c r="A144">
        <v>1103</v>
      </c>
    </row>
    <row r="145" spans="1:1">
      <c r="A145">
        <v>628</v>
      </c>
    </row>
    <row r="146" spans="1:1">
      <c r="A146">
        <v>970</v>
      </c>
    </row>
    <row r="147" spans="1:1">
      <c r="A147">
        <v>527</v>
      </c>
    </row>
    <row r="148" spans="1:1">
      <c r="A148">
        <v>292</v>
      </c>
    </row>
    <row r="149" spans="1:1">
      <c r="A149">
        <v>503</v>
      </c>
    </row>
    <row r="150" spans="1:1">
      <c r="A150">
        <v>999</v>
      </c>
    </row>
    <row r="151" spans="1:1">
      <c r="A151">
        <v>99</v>
      </c>
    </row>
    <row r="152" spans="1:1">
      <c r="A152">
        <v>57</v>
      </c>
    </row>
    <row r="153" spans="1:1">
      <c r="A153">
        <v>0</v>
      </c>
    </row>
    <row r="154" spans="1:1">
      <c r="A154">
        <v>76</v>
      </c>
    </row>
    <row r="155" spans="1:1">
      <c r="A155">
        <v>37</v>
      </c>
    </row>
    <row r="156" spans="1:1">
      <c r="A156">
        <v>0</v>
      </c>
    </row>
    <row r="157" spans="1:1">
      <c r="A157">
        <v>37</v>
      </c>
    </row>
    <row r="158" spans="1:1">
      <c r="A158">
        <v>18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135</v>
      </c>
    </row>
    <row r="172" spans="1:1">
      <c r="A172">
        <v>79</v>
      </c>
    </row>
    <row r="173" spans="1:1">
      <c r="A173">
        <v>38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4060</v>
      </c>
    </row>
    <row r="182" spans="1:1">
      <c r="A182">
        <v>2502</v>
      </c>
    </row>
    <row r="183" spans="1:1">
      <c r="A183">
        <v>1240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3447</v>
      </c>
    </row>
    <row r="188" spans="1:1">
      <c r="A188">
        <v>2132</v>
      </c>
    </row>
    <row r="189" spans="1:1">
      <c r="A189">
        <v>980</v>
      </c>
    </row>
    <row r="190" spans="1:1">
      <c r="A190">
        <v>999</v>
      </c>
    </row>
    <row r="191" spans="1:1">
      <c r="A191">
        <v>43</v>
      </c>
    </row>
    <row r="192" spans="1:1">
      <c r="A192">
        <v>22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7</v>
      </c>
    </row>
    <row r="197" spans="1:1">
      <c r="A197">
        <v>43</v>
      </c>
    </row>
    <row r="198" spans="1:1">
      <c r="A198">
        <v>13</v>
      </c>
    </row>
    <row r="199" spans="1:1">
      <c r="A199">
        <v>999</v>
      </c>
    </row>
    <row r="200" spans="1:1">
      <c r="A200">
        <v>999</v>
      </c>
    </row>
    <row r="201" spans="1:1">
      <c r="A201">
        <v>327000</v>
      </c>
    </row>
    <row r="202" spans="1:1">
      <c r="A202">
        <v>163086</v>
      </c>
    </row>
    <row r="203" spans="1:1">
      <c r="A203">
        <v>60925</v>
      </c>
    </row>
    <row r="204" spans="1:1">
      <c r="A204">
        <v>397726</v>
      </c>
    </row>
    <row r="205" spans="1:1">
      <c r="A205">
        <v>41537</v>
      </c>
    </row>
    <row r="206" spans="1:1">
      <c r="A206">
        <v>29450</v>
      </c>
    </row>
    <row r="207" spans="1:1">
      <c r="A207">
        <v>40000</v>
      </c>
    </row>
    <row r="208" spans="1:1">
      <c r="A208">
        <v>15000</v>
      </c>
    </row>
    <row r="209" spans="1:1">
      <c r="A209">
        <v>29000</v>
      </c>
    </row>
    <row r="210" spans="1:1">
      <c r="A210">
        <v>850</v>
      </c>
    </row>
    <row r="211" spans="1:1">
      <c r="A211">
        <v>9542</v>
      </c>
    </row>
    <row r="212" spans="1:1">
      <c r="A212">
        <v>0</v>
      </c>
    </row>
    <row r="213" spans="1:1">
      <c r="A213">
        <v>8134</v>
      </c>
    </row>
    <row r="214" spans="1:1">
      <c r="A214">
        <v>2632</v>
      </c>
    </row>
    <row r="215" spans="1:1">
      <c r="A215">
        <v>100000</v>
      </c>
    </row>
    <row r="216" spans="1:1">
      <c r="A216">
        <v>21701</v>
      </c>
    </row>
    <row r="217" spans="1:1">
      <c r="A217">
        <v>1246583</v>
      </c>
    </row>
    <row r="218" spans="1:1">
      <c r="A218">
        <v>3559686</v>
      </c>
    </row>
    <row r="219" spans="1:1">
      <c r="A219">
        <v>118</v>
      </c>
    </row>
    <row r="220" spans="1:1">
      <c r="A220">
        <v>10528</v>
      </c>
    </row>
    <row r="221" spans="1:1">
      <c r="A221">
        <v>3559686</v>
      </c>
    </row>
    <row r="222" spans="1:1">
      <c r="A222">
        <v>0</v>
      </c>
    </row>
    <row r="223" spans="1:1">
      <c r="A223">
        <v>3173099</v>
      </c>
    </row>
    <row r="224" spans="1:1">
      <c r="A224">
        <v>0</v>
      </c>
    </row>
    <row r="225" spans="1:1">
      <c r="A225">
        <v>2813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141</v>
      </c>
    </row>
    <row r="233" spans="1:1">
      <c r="A233">
        <v>389259</v>
      </c>
    </row>
    <row r="234" spans="1:1">
      <c r="A234">
        <v>432574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1542000</v>
      </c>
    </row>
    <row r="239" spans="1:1">
      <c r="A239">
        <v>509000</v>
      </c>
    </row>
    <row r="240" spans="1:1">
      <c r="A240">
        <v>-473124</v>
      </c>
    </row>
    <row r="241" spans="1:1">
      <c r="A241">
        <v>3759180</v>
      </c>
    </row>
    <row r="242" spans="1:1">
      <c r="A242">
        <v>1504732</v>
      </c>
    </row>
    <row r="243" spans="1:1">
      <c r="A243">
        <v>1192539</v>
      </c>
    </row>
    <row r="244" spans="1:1">
      <c r="A244">
        <v>5106</v>
      </c>
    </row>
    <row r="245" spans="1:1">
      <c r="A245">
        <v>32849</v>
      </c>
    </row>
    <row r="246" spans="1:1">
      <c r="A246">
        <v>45630</v>
      </c>
    </row>
    <row r="247" spans="1:1">
      <c r="A247">
        <v>373698</v>
      </c>
    </row>
    <row r="248" spans="1:1">
      <c r="A248">
        <v>8260</v>
      </c>
    </row>
    <row r="249" spans="1:1">
      <c r="A249">
        <v>103450</v>
      </c>
    </row>
    <row r="250" spans="1:1">
      <c r="A250">
        <v>1193971</v>
      </c>
    </row>
    <row r="251" spans="1:1">
      <c r="A251">
        <v>2072293</v>
      </c>
    </row>
    <row r="252" spans="1:1">
      <c r="A252">
        <v>1686887</v>
      </c>
    </row>
    <row r="253" spans="1:1">
      <c r="A253">
        <v>0</v>
      </c>
    </row>
    <row r="254" spans="1:1">
      <c r="A254">
        <v>12733</v>
      </c>
    </row>
    <row r="255" spans="1:1">
      <c r="A255">
        <v>0</v>
      </c>
    </row>
    <row r="256" spans="1:1">
      <c r="A256">
        <v>430243</v>
      </c>
    </row>
    <row r="257" spans="1:1">
      <c r="A257">
        <v>-42881</v>
      </c>
    </row>
    <row r="258" spans="1:1">
      <c r="A258">
        <v>999</v>
      </c>
    </row>
    <row r="259" spans="1:1">
      <c r="A259">
        <v>999</v>
      </c>
    </row>
    <row r="260" spans="1:1">
      <c r="A260">
        <v>-473124</v>
      </c>
    </row>
    <row r="261" spans="1:1">
      <c r="A261">
        <v>100000</v>
      </c>
    </row>
    <row r="262" spans="1:1">
      <c r="A262">
        <v>518000</v>
      </c>
    </row>
    <row r="263" spans="1:1">
      <c r="A263">
        <v>496592</v>
      </c>
    </row>
    <row r="264" spans="1:1">
      <c r="A264">
        <v>0</v>
      </c>
    </row>
    <row r="265" spans="1:1">
      <c r="A265">
        <v>0</v>
      </c>
    </row>
    <row r="266" spans="1:1">
      <c r="A266">
        <v>1192539</v>
      </c>
    </row>
    <row r="267" spans="1:1">
      <c r="A267">
        <v>1432</v>
      </c>
    </row>
    <row r="268" spans="1:1">
      <c r="A268">
        <v>1903337</v>
      </c>
    </row>
    <row r="269" spans="1:1">
      <c r="A269">
        <v>821833</v>
      </c>
    </row>
    <row r="270" spans="1:1">
      <c r="A270">
        <v>450000</v>
      </c>
    </row>
    <row r="271" spans="1:1">
      <c r="A271">
        <v>0</v>
      </c>
    </row>
    <row r="272" spans="1:1">
      <c r="A272">
        <v>1076614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3957119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50</v>
      </c>
    </row>
    <row r="286" spans="1:1">
      <c r="A286">
        <v>430</v>
      </c>
    </row>
    <row r="287" spans="1:1">
      <c r="A287">
        <v>483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2</v>
      </c>
    </row>
    <row r="293" spans="1:1">
      <c r="A293">
        <v>0</v>
      </c>
    </row>
    <row r="294" spans="1:1">
      <c r="A294">
        <v>2</v>
      </c>
    </row>
    <row r="295" spans="1:1">
      <c r="A295">
        <v>1339</v>
      </c>
    </row>
    <row r="296" spans="1:1">
      <c r="A296">
        <v>12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11</v>
      </c>
    </row>
    <row r="301" spans="1:1">
      <c r="A301">
        <v>1152</v>
      </c>
    </row>
    <row r="302" spans="1:1">
      <c r="A302">
        <v>5</v>
      </c>
    </row>
    <row r="303" spans="1:1">
      <c r="A303">
        <v>663</v>
      </c>
    </row>
    <row r="304" spans="1:1">
      <c r="A304" t="s">
        <v>348</v>
      </c>
    </row>
    <row r="305" spans="1:2">
      <c r="A305">
        <v>24768</v>
      </c>
    </row>
    <row r="306" spans="1:2">
      <c r="A306">
        <v>226</v>
      </c>
    </row>
    <row r="307" spans="1:2">
      <c r="A307">
        <v>24306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911</v>
      </c>
    </row>
    <row r="312" spans="1:2">
      <c r="A312">
        <v>52</v>
      </c>
    </row>
    <row r="313" spans="1:2">
      <c r="A313">
        <v>0</v>
      </c>
    </row>
    <row r="314" spans="1:2">
      <c r="A314">
        <v>2</v>
      </c>
      <c r="B314" s="133" t="s">
        <v>349</v>
      </c>
    </row>
    <row r="315" spans="1:2">
      <c r="A315">
        <v>934</v>
      </c>
    </row>
    <row r="316" spans="1:2">
      <c r="A316">
        <v>27</v>
      </c>
    </row>
    <row r="317" spans="1:2">
      <c r="A317">
        <v>0</v>
      </c>
    </row>
    <row r="318" spans="1:2">
      <c r="A318">
        <v>18</v>
      </c>
    </row>
    <row r="319" spans="1:2">
      <c r="A319">
        <v>66736</v>
      </c>
    </row>
    <row r="320" spans="1:2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116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350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351</v>
      </c>
    </row>
    <row r="501" spans="1:1">
      <c r="A501">
        <v>25</v>
      </c>
    </row>
    <row r="502" spans="1:1">
      <c r="A502">
        <v>40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90</v>
      </c>
    </row>
    <row r="508" spans="1:1">
      <c r="A508">
        <v>48</v>
      </c>
    </row>
    <row r="509" spans="1:1">
      <c r="A509">
        <v>2225</v>
      </c>
    </row>
    <row r="510" spans="1:1">
      <c r="A510">
        <v>2348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63866</v>
      </c>
    </row>
    <row r="515" spans="1:1">
      <c r="A515">
        <v>76947</v>
      </c>
    </row>
    <row r="516" spans="1:1">
      <c r="A516">
        <v>75700</v>
      </c>
    </row>
    <row r="517" spans="1:1">
      <c r="A517">
        <v>71026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7724</v>
      </c>
    </row>
    <row r="523" spans="1:1">
      <c r="A523">
        <v>3089600</v>
      </c>
    </row>
    <row r="524" spans="1:1">
      <c r="A524">
        <v>0</v>
      </c>
    </row>
    <row r="525" spans="1:1">
      <c r="A525">
        <v>3089600</v>
      </c>
    </row>
    <row r="526" spans="1:1">
      <c r="A526">
        <v>293</v>
      </c>
    </row>
    <row r="527" spans="1:1">
      <c r="A527">
        <v>297</v>
      </c>
    </row>
    <row r="528" spans="1:1">
      <c r="A528">
        <v>296</v>
      </c>
    </row>
    <row r="529" spans="1:1">
      <c r="A529">
        <v>486</v>
      </c>
    </row>
    <row r="530" spans="1:1">
      <c r="A530">
        <v>484</v>
      </c>
    </row>
    <row r="531" spans="1:1">
      <c r="A531">
        <v>481</v>
      </c>
    </row>
    <row r="532" spans="1:1">
      <c r="A532">
        <v>743</v>
      </c>
    </row>
    <row r="533" spans="1:1">
      <c r="A533">
        <v>753</v>
      </c>
    </row>
    <row r="534" spans="1:1">
      <c r="A534">
        <v>760</v>
      </c>
    </row>
    <row r="535" spans="1:1">
      <c r="A535">
        <v>158</v>
      </c>
    </row>
    <row r="536" spans="1:1">
      <c r="A536">
        <v>1210</v>
      </c>
    </row>
    <row r="537" spans="1:1">
      <c r="A537">
        <v>16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9338</v>
      </c>
    </row>
    <row r="543" spans="1:1">
      <c r="A543">
        <v>3735200</v>
      </c>
    </row>
    <row r="544" spans="1:1">
      <c r="A544">
        <v>0</v>
      </c>
    </row>
    <row r="545" spans="1:2">
      <c r="A545">
        <v>3735200</v>
      </c>
    </row>
    <row r="546" spans="1:2">
      <c r="A546">
        <v>295</v>
      </c>
    </row>
    <row r="547" spans="1:2">
      <c r="A547">
        <v>295</v>
      </c>
    </row>
    <row r="548" spans="1:2">
      <c r="A548">
        <v>305</v>
      </c>
    </row>
    <row r="549" spans="1:2">
      <c r="A549">
        <v>490</v>
      </c>
    </row>
    <row r="550" spans="1:2">
      <c r="A550">
        <v>495</v>
      </c>
    </row>
    <row r="551" spans="1:2">
      <c r="A551">
        <v>500</v>
      </c>
    </row>
    <row r="552" spans="1:2">
      <c r="A552">
        <v>765</v>
      </c>
    </row>
    <row r="553" spans="1:2">
      <c r="A553">
        <v>785</v>
      </c>
      <c r="B553"/>
    </row>
    <row r="554" spans="1:2">
      <c r="A554">
        <v>780</v>
      </c>
      <c r="B554"/>
    </row>
    <row r="555" spans="1:2">
      <c r="A555">
        <v>146</v>
      </c>
      <c r="B555"/>
    </row>
    <row r="556" spans="1:2">
      <c r="A556">
        <v>1250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8062</v>
      </c>
    </row>
    <row r="563" spans="1:1">
      <c r="A563">
        <v>3224800</v>
      </c>
    </row>
    <row r="564" spans="1:1">
      <c r="A564">
        <v>0</v>
      </c>
    </row>
    <row r="565" spans="1:1">
      <c r="A565">
        <v>3224800</v>
      </c>
    </row>
    <row r="566" spans="1:1">
      <c r="A566">
        <v>265</v>
      </c>
    </row>
    <row r="567" spans="1:1">
      <c r="A567">
        <v>281</v>
      </c>
    </row>
    <row r="568" spans="1:1">
      <c r="A568">
        <v>273</v>
      </c>
    </row>
    <row r="569" spans="1:1">
      <c r="A569">
        <v>462</v>
      </c>
    </row>
    <row r="570" spans="1:1">
      <c r="A570">
        <v>471</v>
      </c>
    </row>
    <row r="571" spans="1:1">
      <c r="A571">
        <v>471</v>
      </c>
    </row>
    <row r="572" spans="1:1">
      <c r="A572">
        <v>757</v>
      </c>
    </row>
    <row r="573" spans="1:1">
      <c r="A573">
        <v>752</v>
      </c>
    </row>
    <row r="574" spans="1:1">
      <c r="A574">
        <v>762</v>
      </c>
    </row>
    <row r="575" spans="1:1">
      <c r="A575">
        <v>143</v>
      </c>
    </row>
    <row r="576" spans="1:1">
      <c r="A576">
        <v>1205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10256</v>
      </c>
    </row>
    <row r="583" spans="1:1">
      <c r="A583">
        <v>4102400</v>
      </c>
    </row>
    <row r="584" spans="1:1">
      <c r="A584">
        <v>0</v>
      </c>
    </row>
    <row r="585" spans="1:1">
      <c r="A585">
        <v>4102400</v>
      </c>
    </row>
    <row r="586" spans="1:1">
      <c r="A586">
        <v>330</v>
      </c>
    </row>
    <row r="587" spans="1:1">
      <c r="A587">
        <v>320</v>
      </c>
    </row>
    <row r="588" spans="1:1">
      <c r="A588">
        <v>340</v>
      </c>
    </row>
    <row r="589" spans="1:1">
      <c r="A589">
        <v>490</v>
      </c>
    </row>
    <row r="590" spans="1:1">
      <c r="A590">
        <v>500</v>
      </c>
    </row>
    <row r="591" spans="1:1">
      <c r="A591">
        <v>500</v>
      </c>
    </row>
    <row r="592" spans="1:1">
      <c r="A592">
        <v>790</v>
      </c>
    </row>
    <row r="593" spans="1:1">
      <c r="A593">
        <v>800</v>
      </c>
    </row>
    <row r="594" spans="1:1">
      <c r="A594">
        <v>780</v>
      </c>
    </row>
    <row r="595" spans="1:1">
      <c r="A595">
        <v>58</v>
      </c>
    </row>
    <row r="596" spans="1:1">
      <c r="A596">
        <v>1300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6971</v>
      </c>
    </row>
    <row r="603" spans="1:1">
      <c r="A603">
        <v>2788400</v>
      </c>
    </row>
    <row r="604" spans="1:1">
      <c r="A604">
        <v>0</v>
      </c>
    </row>
    <row r="605" spans="1:1">
      <c r="A605">
        <v>2788400</v>
      </c>
    </row>
    <row r="606" spans="1:1">
      <c r="A606">
        <v>290</v>
      </c>
    </row>
    <row r="607" spans="1:1">
      <c r="A607">
        <v>290</v>
      </c>
    </row>
    <row r="608" spans="1:1">
      <c r="A608">
        <v>290</v>
      </c>
    </row>
    <row r="609" spans="1:1">
      <c r="A609">
        <v>490</v>
      </c>
    </row>
    <row r="610" spans="1:1">
      <c r="A610">
        <v>490</v>
      </c>
    </row>
    <row r="611" spans="1:1">
      <c r="A611">
        <v>490</v>
      </c>
    </row>
    <row r="612" spans="1:1">
      <c r="A612">
        <v>775</v>
      </c>
    </row>
    <row r="613" spans="1:1">
      <c r="A613">
        <v>775</v>
      </c>
    </row>
    <row r="614" spans="1:1">
      <c r="A614">
        <v>775</v>
      </c>
    </row>
    <row r="615" spans="1:1">
      <c r="A615">
        <v>135</v>
      </c>
    </row>
    <row r="616" spans="1:1">
      <c r="A616">
        <v>1320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2874</v>
      </c>
    </row>
    <row r="623" spans="1:1">
      <c r="A623">
        <v>1149600</v>
      </c>
    </row>
    <row r="624" spans="1:1">
      <c r="A624">
        <v>0</v>
      </c>
    </row>
    <row r="625" spans="1:1">
      <c r="A625">
        <v>1149600</v>
      </c>
    </row>
    <row r="626" spans="1:1">
      <c r="A626">
        <v>275</v>
      </c>
    </row>
    <row r="627" spans="1:1">
      <c r="A627">
        <v>280</v>
      </c>
    </row>
    <row r="628" spans="1:1">
      <c r="A628">
        <v>285</v>
      </c>
    </row>
    <row r="629" spans="1:1">
      <c r="A629">
        <v>475</v>
      </c>
    </row>
    <row r="630" spans="1:1">
      <c r="A630">
        <v>480</v>
      </c>
    </row>
    <row r="631" spans="1:1">
      <c r="A631">
        <v>485</v>
      </c>
    </row>
    <row r="632" spans="1:1">
      <c r="A632">
        <v>755</v>
      </c>
    </row>
    <row r="633" spans="1:1">
      <c r="A633">
        <v>760</v>
      </c>
    </row>
    <row r="634" spans="1:1">
      <c r="A634">
        <v>765</v>
      </c>
    </row>
    <row r="635" spans="1:1">
      <c r="A635">
        <v>169</v>
      </c>
    </row>
    <row r="636" spans="1:1">
      <c r="A636">
        <v>1250</v>
      </c>
    </row>
    <row r="637" spans="1:1">
      <c r="A637">
        <v>20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352</v>
      </c>
    </row>
    <row r="682" spans="1:1">
      <c r="A682" t="s">
        <v>353</v>
      </c>
    </row>
    <row r="683" spans="1:1">
      <c r="A683" t="s">
        <v>354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356</v>
      </c>
    </row>
    <row r="701" spans="1:1">
      <c r="A701">
        <v>1</v>
      </c>
    </row>
    <row r="702" spans="1:1">
      <c r="A702">
        <v>3683291</v>
      </c>
    </row>
    <row r="703" spans="1:1">
      <c r="A703">
        <v>710855</v>
      </c>
    </row>
    <row r="704" spans="1:1">
      <c r="A704">
        <v>1972445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597420</v>
      </c>
    </row>
    <row r="710" spans="1:1">
      <c r="A710">
        <v>2826296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-607125</v>
      </c>
    </row>
    <row r="717" spans="1:1">
      <c r="A717">
        <v>3392875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3368185</v>
      </c>
    </row>
    <row r="723" spans="1:1">
      <c r="A723">
        <v>0</v>
      </c>
    </row>
    <row r="724" spans="1:1">
      <c r="A724">
        <v>1843990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789055</v>
      </c>
    </row>
    <row r="730" spans="1:1">
      <c r="A730">
        <v>921687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-48567</v>
      </c>
    </row>
    <row r="737" spans="1:1">
      <c r="A737">
        <v>3951433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3131079</v>
      </c>
    </row>
    <row r="743" spans="1:1">
      <c r="A743">
        <v>93619</v>
      </c>
    </row>
    <row r="744" spans="1:1">
      <c r="A744">
        <v>2254815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740357</v>
      </c>
    </row>
    <row r="750" spans="1:1">
      <c r="A750">
        <v>1483119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-743963</v>
      </c>
    </row>
    <row r="757" spans="1:1">
      <c r="A757">
        <v>3256037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1114592</v>
      </c>
    </row>
    <row r="763" spans="1:1">
      <c r="A763">
        <v>1193971</v>
      </c>
    </row>
    <row r="764" spans="1:1">
      <c r="A764">
        <v>1903337</v>
      </c>
    </row>
    <row r="765" spans="1:1">
      <c r="A765">
        <v>821833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1076614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-42881</v>
      </c>
    </row>
    <row r="777" spans="1:1">
      <c r="A777">
        <v>3957119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3081079</v>
      </c>
    </row>
    <row r="783" spans="1:1">
      <c r="A783">
        <v>486455</v>
      </c>
    </row>
    <row r="784" spans="1:1">
      <c r="A784">
        <v>1556866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434303</v>
      </c>
    </row>
    <row r="790" spans="1:1">
      <c r="A790">
        <v>2093744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-953647</v>
      </c>
    </row>
    <row r="797" spans="1:1">
      <c r="A797">
        <v>3046353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3975843</v>
      </c>
    </row>
    <row r="803" spans="1:1">
      <c r="A803">
        <v>1334500</v>
      </c>
    </row>
    <row r="804" spans="1:1">
      <c r="A804">
        <v>2055792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1126633</v>
      </c>
    </row>
    <row r="810" spans="1:1">
      <c r="A810">
        <v>5201496</v>
      </c>
    </row>
    <row r="811" spans="1:1">
      <c r="A811">
        <v>999</v>
      </c>
    </row>
    <row r="812" spans="1:1">
      <c r="A812">
        <v>100000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-2611994</v>
      </c>
    </row>
    <row r="817" spans="1:1">
      <c r="A817">
        <v>1388006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357</v>
      </c>
    </row>
    <row r="862" spans="1:1">
      <c r="A862" t="s">
        <v>358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'W'!W204194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2020-03-21T18:34:57Z</dcterms:modified>
</cp:coreProperties>
</file>