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1\"/>
    </mc:Choice>
  </mc:AlternateContent>
  <xr:revisionPtr revIDLastSave="0" documentId="8_{4F42C61E-C023-452B-B034-4F0EC6A6429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4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X27" i="3" s="1"/>
  <c r="L26" i="3"/>
  <c r="R26" i="3"/>
  <c r="X26" i="3"/>
  <c r="F28" i="3"/>
  <c r="L28" i="3"/>
  <c r="R28" i="3"/>
  <c r="F29" i="3"/>
  <c r="L29" i="3"/>
  <c r="L30" i="3" s="1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L80" i="4"/>
  <c r="M80" i="4"/>
  <c r="F81" i="4"/>
  <c r="G81" i="4"/>
  <c r="H81" i="4"/>
  <c r="I81" i="4"/>
  <c r="J81" i="4"/>
  <c r="K81" i="4"/>
  <c r="L81" i="4"/>
  <c r="L83" i="4" s="1"/>
  <c r="M81" i="4"/>
  <c r="M83" i="4" s="1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/>
  <c r="N7" i="2"/>
  <c r="N11" i="2" s="1"/>
  <c r="O7" i="2"/>
  <c r="O11" i="2" s="1"/>
  <c r="U7" i="2"/>
  <c r="W7" i="2"/>
  <c r="Y7" i="2"/>
  <c r="N8" i="2"/>
  <c r="O8" i="2"/>
  <c r="U8" i="2"/>
  <c r="W8" i="2"/>
  <c r="Y8" i="2"/>
  <c r="G10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M29" i="2" s="1"/>
  <c r="N27" i="2"/>
  <c r="N28" i="2" s="1"/>
  <c r="U27" i="2"/>
  <c r="W27" i="2"/>
  <c r="Y27" i="2"/>
  <c r="M30" i="2"/>
  <c r="N30" i="2"/>
  <c r="N29" i="2" s="1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6" i="4"/>
  <c r="L33" i="3"/>
  <c r="L35" i="3"/>
  <c r="N43" i="2"/>
  <c r="N45" i="2" s="1"/>
  <c r="R27" i="3"/>
  <c r="X13" i="3"/>
  <c r="M28" i="2"/>
  <c r="I17" i="4"/>
  <c r="K83" i="4"/>
  <c r="G83" i="4"/>
  <c r="R12" i="3"/>
  <c r="J83" i="4"/>
  <c r="F83" i="4"/>
  <c r="H17" i="4"/>
  <c r="N44" i="2"/>
  <c r="G17" i="4"/>
  <c r="O28" i="2"/>
  <c r="H83" i="4"/>
  <c r="H16" i="4"/>
  <c r="I16" i="4"/>
  <c r="R21" i="3" l="1"/>
  <c r="R30" i="3" s="1"/>
  <c r="G11" i="2"/>
  <c r="G15" i="2" s="1"/>
</calcChain>
</file>

<file path=xl/connections.xml><?xml version="1.0" encoding="utf-8"?>
<connections xmlns="http://schemas.openxmlformats.org/spreadsheetml/2006/main">
  <connection id="1" name="W044194" type="6" refreshedVersion="4" background="1" saveData="1">
    <textPr prompt="0" codePage="850" sourceFile="C:\GMC\MA1R18C1\RUN_18C1\Wfiles\194\W044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<sst xmlns="http://schemas.openxmlformats.org/spreadsheetml/2006/main" count="561" uniqueCount="389">
  <si>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</si>
  <si>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</si>
  <si>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</si>
  <si>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</si>
  <si>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</si>
  <si>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</si>
  <si>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</si>
  <si>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</si>
  <si>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</si>
  <si>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</si>
  <si>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</si>
  <si>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</si>
  <si>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</si>
  <si>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</si>
  <si>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</si>
  <si>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</si>
  <si>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</si>
  <si>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</si>
  <si>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</si>
  <si>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</si>
  <si>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</si>
  <si>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</si>
  <si>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</si>
  <si>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</si>
  <si>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</si>
  <si>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</si>
  <si>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</si>
  <si>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</si>
  <si>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</si>
  <si>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</si>
  <si>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</si>
  <si>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</si>
  <si>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</si>
  <si>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</si>
  <si>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</si>
  <si>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</si>
  <si>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</si>
  <si>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</si>
  <si>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</si>
  <si>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</si>
  <si>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</si>
  <si>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</si>
  <si>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</si>
  <si>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</si>
  <si>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</si>
  <si>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</si>
  <si>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</si>
  <si>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</si>
  <si>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</si>
  <si>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</si>
  <si>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</si>
  <si>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</si>
  <si>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</si>
  <si>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</si>
  <si>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</si>
  <si>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</si>
  <si>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</si>
  <si>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</si>
  <si>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</si>
  <si>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</si>
  <si>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</si>
  <si>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</si>
  <si>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</si>
  <si>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</si>
  <si>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</si>
  <si>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</si>
  <si>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</si>
  <si>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</si>
  <si>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</si>
  <si>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</si>
  <si>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</si>
  <si>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</si>
  <si>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</si>
  <si>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</si>
  <si>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</si>
  <si>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</si>
  <si>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</si>
  <si>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</si>
  <si>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</si>
  <si>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</si>
  <si>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</si>
  <si>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</si>
  <si>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</si>
  <si>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</si>
  <si>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</si>
  <si>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</si>
  <si>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</si>
  <si>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</si>
  <si>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</si>
  <si>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</si>
  <si>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</si>
  <si>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</si>
  <si>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</si>
  <si>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</si>
  <si>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</si>
  <si>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</si>
  <si>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</si>
  <si>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</si>
  <si>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</si>
  <si>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</si>
  <si>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</si>
  <si>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</si>
  <si>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</si>
  <si>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</si>
  <si>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</si>
  <si>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</si>
  <si>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</si>
  <si>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</si>
  <si>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</si>
  <si>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</si>
  <si>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</si>
  <si>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</si>
  <si>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</si>
  <si>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</si>
  <si>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</si>
  <si>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</si>
  <si>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</si>
  <si>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</si>
  <si>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</si>
  <si>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</si>
  <si>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</si>
  <si>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</si>
  <si>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</si>
  <si>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</si>
  <si>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</si>
  <si>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</si>
  <si>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</si>
  <si>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</si>
  <si>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</si>
  <si>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</si>
  <si>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</si>
  <si>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</si>
  <si>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</si>
  <si>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</si>
  <si>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</si>
  <si>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</si>
  <si>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</si>
  <si>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</si>
  <si>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</si>
  <si>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</si>
  <si>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</si>
  <si>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</si>
  <si>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</si>
  <si>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</si>
  <si>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</si>
  <si>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</si>
  <si>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</si>
  <si>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</si>
  <si>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</si>
  <si>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</si>
  <si>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</si>
  <si>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</si>
  <si>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</si>
  <si>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</si>
  <si>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</si>
  <si>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</si>
  <si>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</si>
  <si>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</si>
  <si>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</si>
  <si>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</si>
  <si>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</si>
  <si>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</si>
  <si>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</si>
  <si>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</si>
  <si>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</si>
  <si>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</si>
  <si>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</si>
  <si>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</si>
  <si>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</si>
  <si>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</si>
  <si>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</si>
  <si>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</si>
  <si>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</si>
  <si>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</si>
  <si>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</si>
  <si>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</si>
  <si>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</si>
  <si>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</si>
  <si>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</si>
  <si>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</si>
  <si>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</si>
  <si>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</si>
  <si>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</si>
  <si>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</si>
  <si>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</si>
  <si>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</si>
  <si>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</si>
  <si>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</si>
  <si>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</si>
  <si>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</si>
  <si>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</si>
  <si>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</si>
  <si>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</si>
  <si>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</si>
  <si>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</si>
  <si>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</si>
  <si>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</si>
  <si>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</si>
  <si>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</si>
  <si>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</si>
  <si>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</si>
  <si>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</si>
  <si>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</si>
  <si>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</si>
  <si>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</si>
  <si>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</si>
  <si>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</si>
  <si>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</si>
  <si>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</si>
  <si>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</si>
  <si>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</si>
  <si>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</si>
  <si>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</si>
  <si>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</si>
  <si>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</si>
  <si>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</si>
  <si>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</si>
  <si>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</si>
  <si>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</si>
  <si>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</si>
  <si>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</si>
  <si>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</si>
  <si>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</si>
  <si>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</si>
  <si>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</si>
  <si>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</si>
  <si>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</si>
  <si>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</si>
  <si>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</si>
  <si>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</si>
  <si>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</si>
  <si>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</si>
  <si>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</si>
  <si>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</si>
  <si>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</si>
  <si>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</si>
  <si>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</si>
  <si>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</si>
  <si>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</si>
  <si>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</si>
  <si>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</si>
  <si>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</si>
  <si>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</si>
  <si>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</si>
  <si>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</si>
  <si>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</si>
  <si>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</si>
  <si>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</si>
  <si>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</si>
  <si>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</si>
  <si>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</si>
  <si>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</si>
  <si>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</si>
  <si>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</si>
  <si>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</si>
  <si>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</si>
  <si>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</si>
  <si>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</si>
  <si>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</si>
  <si>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</si>
  <si>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</si>
  <si>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</si>
  <si>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</si>
  <si>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</si>
  <si>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</si>
  <si>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</si>
  <si>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</si>
  <si>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</si>
  <si>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</si>
  <si>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</si>
  <si>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</si>
  <si>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</si>
  <si>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</si>
  <si>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</si>
  <si>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</si>
  <si>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</si>
  <si>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</si>
  <si>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</si>
  <si>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</si>
  <si>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</si>
  <si>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</si>
  <si>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</si>
  <si>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</si>
  <si>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</si>
  <si>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</si>
  <si>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</si>
  <si>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</si>
  <si>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</si>
  <si>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</si>
  <si>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</si>
  <si>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</si>
  <si>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</si>
  <si>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</si>
  <si>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</si>
  <si>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</si>
  <si>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</si>
  <si>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</si>
  <si>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</si>
  <si>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</si>
  <si>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</si>
  <si>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</si>
  <si>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</si>
  <si>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</si>
  <si>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</si>
  <si>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</si>
  <si>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</si>
  <si>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</si>
  <si>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</si>
  <si>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</si>
  <si>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</si>
  <si>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</si>
  <si>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</si>
  <si>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</si>
  <si>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</si>
  <si>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</si>
  <si>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</si>
  <si>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</si>
  <si>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</si>
  <si>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</si>
  <si>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</si>
  <si>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</si>
  <si>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</si>
  <si>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</si>
  <si>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</si>
  <si>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</si>
  <si>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 xml:space="preserve">   5.25</t>
  </si>
  <si>
    <t xml:space="preserve">   3.88</t>
  </si>
  <si>
    <t xml:space="preserve">   4.23</t>
  </si>
  <si>
    <t>None</t>
  </si>
  <si>
    <t>Minor</t>
  </si>
  <si>
    <t xml:space="preserve"> 93.7</t>
  </si>
  <si>
    <t>!</t>
  </si>
  <si>
    <t xml:space="preserve">  9.3</t>
  </si>
  <si>
    <t xml:space="preserve">  8.6</t>
  </si>
  <si>
    <t xml:space="preserve">  9.9</t>
  </si>
  <si>
    <t xml:space="preserve">  9.4</t>
  </si>
  <si>
    <t xml:space="preserve"> 11.2</t>
  </si>
  <si>
    <t xml:space="preserve">  9.1</t>
  </si>
  <si>
    <t xml:space="preserve"> 11.3</t>
  </si>
  <si>
    <t xml:space="preserve">  8.7</t>
  </si>
  <si>
    <t xml:space="preserve">  8.0</t>
  </si>
  <si>
    <t xml:space="preserve"> 10.7</t>
  </si>
  <si>
    <t xml:space="preserve"> 10.0</t>
  </si>
  <si>
    <t xml:space="preserve"> 11.1</t>
  </si>
  <si>
    <t xml:space="preserve"> 10.1</t>
  </si>
  <si>
    <t xml:space="preserve">  9.8</t>
  </si>
  <si>
    <t xml:space="preserve"> 11.9</t>
  </si>
  <si>
    <t xml:space="preserve">  9.2</t>
  </si>
  <si>
    <t xml:space="preserve"> 10.5</t>
  </si>
  <si>
    <t xml:space="preserve">  8.9</t>
  </si>
  <si>
    <t xml:space="preserve">  9.0</t>
  </si>
  <si>
    <t xml:space="preserve"> 10.4</t>
  </si>
  <si>
    <t xml:space="preserve"> 12.1</t>
  </si>
  <si>
    <t xml:space="preserve"> 12.0</t>
  </si>
  <si>
    <t xml:space="preserve"> 13.4</t>
  </si>
  <si>
    <t xml:space="preserve">  5.5</t>
  </si>
  <si>
    <t xml:space="preserve">  7.1</t>
  </si>
  <si>
    <t xml:space="preserve"> 10.3</t>
  </si>
  <si>
    <t xml:space="preserve">  8.4</t>
  </si>
  <si>
    <t xml:space="preserve">  7.4</t>
  </si>
  <si>
    <t xml:space="preserve">  7.8</t>
  </si>
  <si>
    <t xml:space="preserve">  7.9</t>
  </si>
  <si>
    <t xml:space="preserve"> 10.8</t>
  </si>
  <si>
    <t xml:space="preserve">  8.3</t>
  </si>
  <si>
    <t xml:space="preserve">  7.0</t>
  </si>
  <si>
    <t xml:space="preserve"> 10.6</t>
  </si>
  <si>
    <t xml:space="preserve">  8.5</t>
  </si>
  <si>
    <t xml:space="preserve">  6.6</t>
  </si>
  <si>
    <t xml:space="preserve">  5.6</t>
  </si>
  <si>
    <t xml:space="preserve">  5.1</t>
  </si>
  <si>
    <t xml:space="preserve">  7.3</t>
  </si>
  <si>
    <t xml:space="preserve">  5.0</t>
  </si>
  <si>
    <t xml:space="preserve">  7.6</t>
  </si>
  <si>
    <t xml:space="preserve">  6.5</t>
  </si>
  <si>
    <t xml:space="preserve">  6.3</t>
  </si>
  <si>
    <t xml:space="preserve"> ****</t>
  </si>
  <si>
    <t xml:space="preserve">  ***</t>
  </si>
  <si>
    <t xml:space="preserve">   **</t>
  </si>
  <si>
    <t>*****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</si>
  <si>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</si>
  <si>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</si>
  <si>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</si>
  <si>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</si>
  <si>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</si>
  <si>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191219135317</t>
  </si>
  <si>
    <t>Alejandro ┴lvarez Monteagudo</t>
  </si>
  <si>
    <t>EL┴N</t>
  </si>
  <si>
    <t>Comunidad de Madrid</t>
  </si>
  <si>
    <t>ETSIAE - UPM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</si>
</sst>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4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Alejandro ┴lvarez Monteagudo</v>
      </c>
      <c r="V3" s="2" t="s">
        <v>25</v>
      </c>
      <c r="W3" s="3" t="str">
        <f>W!A6</f>
        <v xml:space="preserve">  18C1</v>
      </c>
    </row>
    <row r="4" spans="2:25">
      <c r="B4" t="str">
        <f>W!A862</f>
        <v>EL┴N</v>
      </c>
    </row>
    <row r="5" spans="2:25" ht="17.399999999999999">
      <c r="B5" t="str">
        <f>W!A863</f>
        <v>Comunidad de Madrid</v>
      </c>
      <c r="H5" s="4" t="s">
        <v>23</v>
      </c>
      <c r="J5" s="5"/>
      <c r="K5" s="5"/>
      <c r="L5" s="223">
        <f>W!$A1</f>
        <v>4</v>
      </c>
      <c r="M5" s="4" t="s">
        <v>24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>ETSIAE - UPM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4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0</v>
      </c>
      <c r="F14" s="44">
        <f>W!A11</f>
        <v>60</v>
      </c>
      <c r="G14" s="45"/>
      <c r="H14" s="44">
        <f>W!A14</f>
        <v>9</v>
      </c>
      <c r="I14" s="46"/>
      <c r="J14" s="44">
        <f>W!A17</f>
        <v>10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3</v>
      </c>
      <c r="E15" s="50">
        <f>W!A8</f>
        <v>0</v>
      </c>
      <c r="F15" s="44">
        <f>W!A12</f>
        <v>10</v>
      </c>
      <c r="G15" s="51"/>
      <c r="H15" s="44">
        <f>W!A15</f>
        <v>7</v>
      </c>
      <c r="I15" s="52"/>
      <c r="J15" s="44">
        <f>W!A18</f>
        <v>7</v>
      </c>
      <c r="K15" s="52"/>
      <c r="L15" s="19"/>
      <c r="M15" s="28"/>
      <c r="N15" s="19" t="s">
        <v>41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4</v>
      </c>
      <c r="E16" s="56">
        <f>W!A9</f>
        <v>0</v>
      </c>
      <c r="F16" s="57">
        <f>W!A13</f>
        <v>80</v>
      </c>
      <c r="G16" s="58"/>
      <c r="H16" s="57">
        <f>W!A16</f>
        <v>17</v>
      </c>
      <c r="I16" s="38"/>
      <c r="J16" s="57">
        <f>W!A19</f>
        <v>12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42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383</v>
      </c>
      <c r="G19" s="54">
        <f>W!B21</f>
        <v>0</v>
      </c>
      <c r="H19" s="63">
        <f>W!A24</f>
        <v>650</v>
      </c>
      <c r="I19" s="48">
        <f>W!B24</f>
        <v>0</v>
      </c>
      <c r="J19" s="63">
        <f>W!A27</f>
        <v>960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0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335</v>
      </c>
      <c r="G20" s="54">
        <f>W!B22</f>
        <v>0</v>
      </c>
      <c r="H20" s="44">
        <f>W!A25</f>
        <v>620</v>
      </c>
      <c r="I20" s="54">
        <f>W!B25</f>
        <v>0</v>
      </c>
      <c r="J20" s="44">
        <f>W!A28</f>
        <v>918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20</v>
      </c>
      <c r="Q20" s="72"/>
      <c r="R20" s="70"/>
      <c r="S20" s="28" t="s">
        <v>52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377</v>
      </c>
      <c r="G21" s="59">
        <f>W!B23</f>
        <v>0</v>
      </c>
      <c r="H21" s="57">
        <f>W!A26</f>
        <v>645</v>
      </c>
      <c r="I21" s="59">
        <f>W!B26</f>
        <v>0</v>
      </c>
      <c r="J21" s="57">
        <f>W!A29</f>
        <v>977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1775</v>
      </c>
      <c r="G24" s="48">
        <f>W!B31</f>
        <v>0</v>
      </c>
      <c r="H24" s="63">
        <f>W!A34</f>
        <v>563</v>
      </c>
      <c r="I24" s="48">
        <f>W!B34</f>
        <v>0</v>
      </c>
      <c r="J24" s="63">
        <f>W!A37</f>
        <v>275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-9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1208</v>
      </c>
      <c r="G25" s="54">
        <f>W!B32</f>
        <v>0</v>
      </c>
      <c r="H25" s="44">
        <f>W!A35</f>
        <v>404</v>
      </c>
      <c r="I25" s="54">
        <f>W!B35</f>
        <v>0</v>
      </c>
      <c r="J25" s="44">
        <f>W!A38</f>
        <v>189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2253</v>
      </c>
      <c r="G26" s="59">
        <f>W!B33</f>
        <v>0</v>
      </c>
      <c r="H26" s="57">
        <f>W!A36</f>
        <v>685</v>
      </c>
      <c r="I26" s="59">
        <f>W!B36</f>
        <v>0</v>
      </c>
      <c r="J26" s="41">
        <f>W!A39</f>
        <v>315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155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400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15</v>
      </c>
      <c r="G30" s="52"/>
      <c r="H30" s="44">
        <f>W!A45</f>
        <v>15</v>
      </c>
      <c r="I30" s="52"/>
      <c r="J30" s="44">
        <f>W!A46</f>
        <v>25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200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345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100</v>
      </c>
      <c r="G32" s="59">
        <f>W!B51</f>
        <v>0</v>
      </c>
      <c r="H32" s="57">
        <f>W!A52</f>
        <v>100</v>
      </c>
      <c r="I32" s="59">
        <f>W!B52</f>
        <v>0</v>
      </c>
      <c r="J32" s="57">
        <f>W!A53</f>
        <v>100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4</v>
      </c>
      <c r="F1" s="224" t="s">
        <v>71</v>
      </c>
      <c r="H1" s="15">
        <f>W!A2</f>
        <v>4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4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5236</v>
      </c>
      <c r="V6" s="115"/>
      <c r="W6" s="116">
        <f>W!A109</f>
        <v>1652</v>
      </c>
      <c r="X6" s="108"/>
      <c r="Y6" s="114">
        <f>W!A110</f>
        <v>779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56</v>
      </c>
      <c r="O7" s="118">
        <f>W!A192</f>
        <v>29</v>
      </c>
      <c r="P7" s="102"/>
      <c r="R7" s="101"/>
      <c r="S7" s="19" t="s">
        <v>144</v>
      </c>
      <c r="T7" s="97"/>
      <c r="U7" s="114">
        <f>W!A111</f>
        <v>5369</v>
      </c>
      <c r="V7" s="115"/>
      <c r="W7" s="116">
        <f>W!A112</f>
        <v>1694</v>
      </c>
      <c r="X7" s="108"/>
      <c r="Y7" s="114">
        <f>W!A113</f>
        <v>799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0</v>
      </c>
      <c r="P8" s="102"/>
      <c r="R8" s="101"/>
      <c r="S8" s="19" t="s">
        <v>145</v>
      </c>
      <c r="T8" s="97"/>
      <c r="U8" s="114">
        <f>W!A114</f>
        <v>133</v>
      </c>
      <c r="V8" s="115"/>
      <c r="W8" s="116">
        <f>W!A115</f>
        <v>42</v>
      </c>
      <c r="X8" s="108"/>
      <c r="Y8" s="114">
        <f>W!A116</f>
        <v>20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9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8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175</v>
      </c>
      <c r="H12" s="102"/>
      <c r="I12" s="97"/>
      <c r="J12" s="101"/>
      <c r="K12" s="19" t="s">
        <v>85</v>
      </c>
      <c r="L12" s="97"/>
      <c r="M12" s="97"/>
      <c r="N12" s="122">
        <f>W!A197</f>
        <v>47</v>
      </c>
      <c r="O12" s="122">
        <f>W!A198</f>
        <v>21</v>
      </c>
      <c r="P12" s="102"/>
      <c r="R12" s="101"/>
      <c r="S12" s="28" t="s">
        <v>148</v>
      </c>
      <c r="T12" s="97"/>
      <c r="U12" s="114">
        <f>W!A121</f>
        <v>1775</v>
      </c>
      <c r="V12" s="115"/>
      <c r="W12" s="114">
        <f>W!A124</f>
        <v>563</v>
      </c>
      <c r="X12" s="108"/>
      <c r="Y12" s="114">
        <f>W!A127</f>
        <v>275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470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1208</v>
      </c>
      <c r="V13" s="115"/>
      <c r="W13" s="114">
        <f>W!A125</f>
        <v>404</v>
      </c>
      <c r="X13" s="108"/>
      <c r="Y13" s="114">
        <f>W!A128</f>
        <v>189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3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2253</v>
      </c>
      <c r="V14" s="115"/>
      <c r="W14" s="114">
        <f>W!A126</f>
        <v>685</v>
      </c>
      <c r="X14" s="108"/>
      <c r="Y14" s="114">
        <f>W!A129</f>
        <v>315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129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32256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357</v>
      </c>
      <c r="P17" s="119">
        <f>W!B307</f>
        <v>0</v>
      </c>
      <c r="R17" s="101"/>
      <c r="S17" s="28" t="s">
        <v>155</v>
      </c>
      <c r="T17" s="97"/>
      <c r="U17" s="114">
        <f>W!A131</f>
        <v>1999</v>
      </c>
      <c r="V17" s="115"/>
      <c r="W17" s="114">
        <f>W!A134</f>
        <v>708</v>
      </c>
      <c r="X17" s="108"/>
      <c r="Y17" s="114">
        <f>W!A137</f>
        <v>372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20003</v>
      </c>
      <c r="P18" s="102"/>
      <c r="R18" s="101"/>
      <c r="S18" s="123" t="s">
        <v>156</v>
      </c>
      <c r="T18" s="97"/>
      <c r="U18" s="114">
        <f>W!A132</f>
        <v>1337</v>
      </c>
      <c r="V18" s="115"/>
      <c r="W18" s="114">
        <f>W!A135</f>
        <v>418</v>
      </c>
      <c r="X18" s="108"/>
      <c r="Y18" s="114">
        <f>W!A138</f>
        <v>223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7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2116</v>
      </c>
      <c r="V19" s="115"/>
      <c r="W19" s="114">
        <f>W!A136</f>
        <v>781</v>
      </c>
      <c r="X19" s="108"/>
      <c r="Y19" s="114">
        <f>W!A139</f>
        <v>364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7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1775</v>
      </c>
      <c r="V22" s="115"/>
      <c r="W22" s="114">
        <f>W!A144</f>
        <v>563</v>
      </c>
      <c r="X22" s="108"/>
      <c r="Y22" s="114">
        <f>W!A147</f>
        <v>358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4032</v>
      </c>
      <c r="H23" s="128"/>
      <c r="I23" s="97"/>
      <c r="R23" s="101"/>
      <c r="S23" s="123" t="s">
        <v>156</v>
      </c>
      <c r="T23" s="97"/>
      <c r="U23" s="114">
        <f>W!A142</f>
        <v>1208</v>
      </c>
      <c r="V23" s="115"/>
      <c r="W23" s="114">
        <f>W!A145</f>
        <v>404</v>
      </c>
      <c r="X23" s="108"/>
      <c r="Y23" s="114">
        <f>W!A148</f>
        <v>223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18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2116</v>
      </c>
      <c r="V24" s="115"/>
      <c r="W24" s="114">
        <f>W!A146</f>
        <v>685</v>
      </c>
      <c r="X24" s="108"/>
      <c r="Y24" s="114">
        <f>W!A149</f>
        <v>364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2527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122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6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93.7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112</v>
      </c>
      <c r="V27" s="115"/>
      <c r="W27" s="114">
        <f>W!A154</f>
        <v>72</v>
      </c>
      <c r="X27" s="108"/>
      <c r="Y27" s="114">
        <f>W!A157</f>
        <v>7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64</v>
      </c>
      <c r="V28" s="115"/>
      <c r="W28" s="114">
        <f>W!A155</f>
        <v>7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12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6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2466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0</v>
      </c>
      <c r="V32" s="115"/>
      <c r="W32" s="114">
        <f>W!A165</f>
        <v>0</v>
      </c>
      <c r="X32" s="108"/>
      <c r="Y32" s="114">
        <f>W!A168</f>
        <v>56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2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137</v>
      </c>
      <c r="V33" s="115"/>
      <c r="W33" s="114">
        <f>W!A166</f>
        <v>0</v>
      </c>
      <c r="X33" s="108"/>
      <c r="Y33" s="114">
        <f>W!A169</f>
        <v>28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2466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10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143</v>
      </c>
      <c r="V36" s="119">
        <f>W!B171</f>
        <v>0</v>
      </c>
      <c r="W36" s="116">
        <f>W!A172</f>
        <v>58</v>
      </c>
      <c r="X36" s="119">
        <f>W!B172</f>
        <v>0</v>
      </c>
      <c r="Y36" s="116">
        <f>W!A173</f>
        <v>35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9</v>
      </c>
      <c r="N37" s="122">
        <f>W!A298</f>
        <v>6</v>
      </c>
      <c r="O37" s="122">
        <f>W!A300</f>
        <v>10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None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3200</v>
      </c>
      <c r="V42" s="115"/>
      <c r="W42" s="116">
        <f>W!A182</f>
        <v>1694</v>
      </c>
      <c r="X42" s="108"/>
      <c r="Y42" s="114">
        <f>W!A183</f>
        <v>700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71272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18.285799999999998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6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107</v>
      </c>
      <c r="H45" s="102"/>
      <c r="I45" s="97"/>
      <c r="J45" s="101"/>
      <c r="K45" s="18" t="s">
        <v>135</v>
      </c>
      <c r="N45" s="141">
        <f>N43+N44</f>
        <v>28.127800000000001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6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4</v>
      </c>
      <c r="F1" s="224" t="s">
        <v>71</v>
      </c>
      <c r="G1" s="95"/>
      <c r="I1" s="15">
        <f>W!A2</f>
        <v>4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4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212000</v>
      </c>
      <c r="G8" s="155"/>
      <c r="H8" s="144"/>
      <c r="I8" s="158" t="s">
        <v>192</v>
      </c>
      <c r="J8" s="144"/>
      <c r="K8" s="144"/>
      <c r="L8" s="160">
        <f>W!A241</f>
        <v>3889262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201517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3730280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65853</v>
      </c>
      <c r="G10" s="155"/>
      <c r="H10" s="144"/>
      <c r="I10" s="158" t="s">
        <v>193</v>
      </c>
      <c r="J10" s="144"/>
      <c r="K10" s="144"/>
      <c r="L10" s="160">
        <f>W!A242</f>
        <v>1203009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443392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1626731</v>
      </c>
      <c r="S11" s="155"/>
      <c r="T11" s="144"/>
      <c r="U11" s="158" t="s">
        <v>261</v>
      </c>
      <c r="V11" s="144"/>
      <c r="W11" s="144"/>
      <c r="X11" s="160">
        <f>W!A223</f>
        <v>2576284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41518</v>
      </c>
      <c r="G12" s="155"/>
      <c r="H12" s="144"/>
      <c r="I12" s="158" t="s">
        <v>195</v>
      </c>
      <c r="J12" s="144"/>
      <c r="K12" s="144"/>
      <c r="L12" s="160">
        <f>W!A244</f>
        <v>242169</v>
      </c>
      <c r="M12" s="155"/>
      <c r="N12" s="144"/>
      <c r="O12" s="158" t="s">
        <v>221</v>
      </c>
      <c r="P12" s="144"/>
      <c r="Q12" s="144"/>
      <c r="R12" s="160">
        <f>SUM(R9:R11)</f>
        <v>2244731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26030</v>
      </c>
      <c r="G13" s="155"/>
      <c r="H13" s="144"/>
      <c r="I13" s="158" t="s">
        <v>197</v>
      </c>
      <c r="J13" s="144"/>
      <c r="K13" s="144"/>
      <c r="L13" s="160">
        <f>W!A245</f>
        <v>64883</v>
      </c>
      <c r="M13" s="155"/>
      <c r="N13" s="144"/>
      <c r="S13" s="155"/>
      <c r="T13" s="144"/>
      <c r="U13" s="231" t="s">
        <v>318</v>
      </c>
      <c r="X13" s="163">
        <f>X9+X10-X11-X12</f>
        <v>1153996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55000</v>
      </c>
      <c r="G14" s="155"/>
      <c r="H14" s="144"/>
      <c r="I14" s="158" t="s">
        <v>196</v>
      </c>
      <c r="J14" s="144"/>
      <c r="K14" s="144"/>
      <c r="L14" s="160">
        <f>W!A246</f>
        <v>82247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18000</v>
      </c>
      <c r="G15" s="155"/>
      <c r="H15" s="144"/>
      <c r="I15" s="158" t="s">
        <v>321</v>
      </c>
      <c r="J15" s="144"/>
      <c r="K15" s="144"/>
      <c r="L15" s="160">
        <f>W!A247</f>
        <v>240036</v>
      </c>
      <c r="M15" s="155"/>
      <c r="N15" s="144"/>
      <c r="O15" s="158" t="s">
        <v>224</v>
      </c>
      <c r="P15" s="144"/>
      <c r="Q15" s="144"/>
      <c r="R15" s="160">
        <f>W!A265</f>
        <v>50021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55000</v>
      </c>
      <c r="G16" s="155"/>
      <c r="H16" s="144"/>
      <c r="I16" s="158" t="s">
        <v>199</v>
      </c>
      <c r="J16" s="144"/>
      <c r="K16" s="144"/>
      <c r="L16" s="160">
        <f>W!A248</f>
        <v>7862</v>
      </c>
      <c r="M16" s="155"/>
      <c r="N16" s="144"/>
      <c r="O16" s="231" t="s">
        <v>225</v>
      </c>
      <c r="R16" s="160">
        <f>W!A266</f>
        <v>1440</v>
      </c>
      <c r="S16" s="155"/>
      <c r="T16" s="144"/>
      <c r="U16" s="158" t="s">
        <v>247</v>
      </c>
      <c r="V16" s="144"/>
      <c r="W16" s="144"/>
      <c r="X16" s="160">
        <f>W!A225</f>
        <v>1250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11900</v>
      </c>
      <c r="G17" s="155"/>
      <c r="H17" s="144"/>
      <c r="I17" s="158" t="s">
        <v>198</v>
      </c>
      <c r="L17" s="160">
        <f>W!A249</f>
        <v>85700</v>
      </c>
      <c r="M17" s="155"/>
      <c r="N17" s="144"/>
      <c r="O17" s="158" t="s">
        <v>226</v>
      </c>
      <c r="P17" s="144"/>
      <c r="Q17" s="144"/>
      <c r="R17" s="160">
        <f>W!A267</f>
        <v>530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9197</v>
      </c>
      <c r="G18" s="155"/>
      <c r="H18" s="144"/>
      <c r="I18" s="171" t="s">
        <v>200</v>
      </c>
      <c r="J18" s="144"/>
      <c r="K18" s="144"/>
      <c r="L18" s="166">
        <f>W!A250</f>
        <v>51991</v>
      </c>
      <c r="M18" s="155"/>
      <c r="N18" s="144"/>
      <c r="O18" s="158" t="s">
        <v>227</v>
      </c>
      <c r="P18" s="144"/>
      <c r="Q18" s="144"/>
      <c r="R18" s="160">
        <f>W!A268</f>
        <v>1875640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12500</v>
      </c>
      <c r="G19" s="155"/>
      <c r="H19" s="144"/>
      <c r="I19" s="158" t="s">
        <v>201</v>
      </c>
      <c r="J19" s="144"/>
      <c r="K19" s="144"/>
      <c r="L19" s="167">
        <f>W!A251</f>
        <v>1873915</v>
      </c>
      <c r="M19" s="155"/>
      <c r="N19" s="144"/>
      <c r="O19" s="158" t="s">
        <v>229</v>
      </c>
      <c r="P19" s="144"/>
      <c r="Q19" s="144"/>
      <c r="R19" s="166">
        <f>W!A269</f>
        <v>1404888</v>
      </c>
      <c r="S19" s="155"/>
      <c r="T19" s="144"/>
      <c r="U19" s="231" t="s">
        <v>250</v>
      </c>
      <c r="X19" s="163">
        <f>X16+X17-X18</f>
        <v>1250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7696</v>
      </c>
      <c r="G20" s="155"/>
      <c r="H20" s="144"/>
      <c r="I20" s="158" t="s">
        <v>202</v>
      </c>
      <c r="J20" s="144"/>
      <c r="K20" s="144"/>
      <c r="L20" s="160">
        <f>W!A252</f>
        <v>2015347</v>
      </c>
      <c r="M20" s="155"/>
      <c r="N20" s="144"/>
      <c r="O20" s="231" t="s">
        <v>230</v>
      </c>
      <c r="R20" s="168">
        <f>SUM(R15:R19)</f>
        <v>3332519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3489</v>
      </c>
      <c r="G21" s="155"/>
      <c r="H21" s="144"/>
      <c r="I21" s="158" t="s">
        <v>203</v>
      </c>
      <c r="J21" s="144"/>
      <c r="K21" s="144"/>
      <c r="L21" s="160">
        <f>W!A217</f>
        <v>1339937</v>
      </c>
      <c r="M21" s="155"/>
      <c r="N21" s="144"/>
      <c r="O21" s="158" t="s">
        <v>222</v>
      </c>
      <c r="P21" s="144"/>
      <c r="Q21" s="144"/>
      <c r="R21" s="160">
        <f>R12+R20</f>
        <v>5577250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155000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429000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21845</v>
      </c>
      <c r="G23" s="155"/>
      <c r="H23" s="144"/>
      <c r="I23" s="158" t="s">
        <v>205</v>
      </c>
      <c r="J23" s="144"/>
      <c r="K23" s="144"/>
      <c r="L23" s="165">
        <f>W!A254</f>
        <v>41711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1339937</v>
      </c>
      <c r="G24" s="155"/>
      <c r="H24" s="144"/>
      <c r="I24" s="231" t="s">
        <v>206</v>
      </c>
      <c r="L24" s="160">
        <f>L20-L21+L22-L23</f>
        <v>633699</v>
      </c>
      <c r="M24" s="155"/>
      <c r="N24" s="144"/>
      <c r="O24" s="158" t="s">
        <v>232</v>
      </c>
      <c r="P24" s="144"/>
      <c r="Q24" s="144"/>
      <c r="R24" s="160">
        <f>W!A271</f>
        <v>197801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1250</v>
      </c>
      <c r="M25" s="155"/>
      <c r="N25" s="144"/>
      <c r="O25" s="162" t="s">
        <v>233</v>
      </c>
      <c r="P25" s="144"/>
      <c r="Q25" s="144"/>
      <c r="R25" s="160">
        <f>W!A272</f>
        <v>488911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0</v>
      </c>
      <c r="M26" s="155"/>
      <c r="N26" s="144"/>
      <c r="O26" s="158" t="s">
        <v>234</v>
      </c>
      <c r="P26" s="144"/>
      <c r="Q26" s="144"/>
      <c r="R26" s="166">
        <f>W!A273</f>
        <v>0</v>
      </c>
      <c r="S26" s="155"/>
      <c r="T26" s="144"/>
      <c r="U26" s="158" t="s">
        <v>255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634949</v>
      </c>
      <c r="G27" s="155"/>
      <c r="H27" s="144"/>
      <c r="I27" s="231" t="s">
        <v>209</v>
      </c>
      <c r="J27" s="144"/>
      <c r="K27" s="144"/>
      <c r="L27" s="163">
        <f>L24+L25-L26</f>
        <v>634949</v>
      </c>
      <c r="M27" s="155"/>
      <c r="N27" s="144"/>
      <c r="O27" s="171" t="s">
        <v>240</v>
      </c>
      <c r="P27" s="144"/>
      <c r="Q27" s="144"/>
      <c r="R27" s="160">
        <f>SUM(R24:R26)</f>
        <v>686712</v>
      </c>
      <c r="S27" s="155"/>
      <c r="T27" s="144"/>
      <c r="U27" s="231" t="s">
        <v>256</v>
      </c>
      <c r="X27" s="163">
        <f>X22-X23-X24+X25-X26</f>
        <v>429000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24390</v>
      </c>
      <c r="G28" s="155"/>
      <c r="H28" s="144"/>
      <c r="I28" s="158" t="s">
        <v>210</v>
      </c>
      <c r="J28" s="144"/>
      <c r="K28" s="144"/>
      <c r="L28" s="166">
        <f>W!A255</f>
        <v>197801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659339</v>
      </c>
      <c r="G29" s="155"/>
      <c r="H29" s="144"/>
      <c r="I29" s="158" t="s">
        <v>211</v>
      </c>
      <c r="J29" s="144"/>
      <c r="K29" s="144"/>
      <c r="L29" s="160">
        <f>W!A256</f>
        <v>437148</v>
      </c>
      <c r="M29" s="155"/>
      <c r="N29" s="144"/>
      <c r="S29" s="155"/>
      <c r="U29" s="158" t="s">
        <v>257</v>
      </c>
      <c r="V29" s="144"/>
      <c r="W29" s="144"/>
      <c r="X29" s="163">
        <f>W!A233</f>
        <v>1584246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9.9351818181818174</v>
      </c>
      <c r="M30" s="155"/>
      <c r="N30" s="144"/>
      <c r="O30" s="158" t="s">
        <v>241</v>
      </c>
      <c r="P30" s="144"/>
      <c r="Q30" s="144"/>
      <c r="R30" s="160">
        <f>R21-R27-R28</f>
        <v>4890538</v>
      </c>
      <c r="S30" s="155"/>
      <c r="U30" s="231" t="s">
        <v>258</v>
      </c>
      <c r="V30" s="144"/>
      <c r="W30" s="144"/>
      <c r="X30" s="165">
        <f>W!A234</f>
        <v>-179358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1404888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200000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118</v>
      </c>
      <c r="G33" s="155"/>
      <c r="H33" s="144"/>
      <c r="I33" s="158" t="s">
        <v>215</v>
      </c>
      <c r="J33" s="144"/>
      <c r="K33" s="144"/>
      <c r="L33" s="160">
        <f>L29-L32</f>
        <v>437148</v>
      </c>
      <c r="M33" s="155"/>
      <c r="O33" s="171" t="s">
        <v>237</v>
      </c>
      <c r="P33" s="144"/>
      <c r="Q33" s="144"/>
      <c r="R33" s="160">
        <f>W!A275</f>
        <v>4400000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13957</v>
      </c>
      <c r="G34" s="155"/>
      <c r="H34" s="144"/>
      <c r="I34" s="91" t="s">
        <v>216</v>
      </c>
      <c r="J34" s="144"/>
      <c r="K34" s="144"/>
      <c r="L34" s="166">
        <f>W!A260</f>
        <v>24390</v>
      </c>
      <c r="M34" s="155"/>
      <c r="O34" s="91" t="s">
        <v>239</v>
      </c>
      <c r="R34" s="160">
        <f>W!A276</f>
        <v>29000</v>
      </c>
      <c r="S34" s="155"/>
      <c r="U34" s="158" t="s">
        <v>259</v>
      </c>
      <c r="V34" s="144"/>
      <c r="W34" s="144"/>
      <c r="X34" s="163">
        <f>W!A238</f>
        <v>1336000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461538</v>
      </c>
      <c r="M35" s="155"/>
      <c r="O35" s="158" t="s">
        <v>238</v>
      </c>
      <c r="P35" s="144"/>
      <c r="Q35" s="144"/>
      <c r="R35" s="166">
        <f>R36-R33-R34</f>
        <v>461538</v>
      </c>
      <c r="S35" s="155"/>
      <c r="U35" s="158" t="s">
        <v>260</v>
      </c>
      <c r="V35" s="144"/>
      <c r="W35" s="144"/>
      <c r="X35" s="163">
        <f>W!A239</f>
        <v>1284000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4890538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4</v>
      </c>
      <c r="K1" s="14" t="s">
        <v>21</v>
      </c>
      <c r="L1" s="15">
        <f>W!$A4</f>
        <v>2019</v>
      </c>
      <c r="M1" s="14" t="s">
        <v>26</v>
      </c>
      <c r="N1" s="226">
        <f>W!$A5</f>
        <v>4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</v>
      </c>
      <c r="H6" s="183">
        <f>W!A508/10</f>
        <v>4.8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2225</v>
      </c>
      <c r="H7" s="182">
        <f>W!A510</f>
        <v>2348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2.5</v>
      </c>
      <c r="H10" s="183">
        <f>W!A502/10</f>
        <v>4</v>
      </c>
      <c r="I10" s="28" t="s">
        <v>268</v>
      </c>
      <c r="J10" s="28"/>
      <c r="K10" s="116"/>
      <c r="L10" s="185">
        <f>W!A511/100</f>
        <v>0.83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123</v>
      </c>
      <c r="H16" s="227">
        <f>INT(L10*2*G20/1000) + 75</f>
        <v>202</v>
      </c>
      <c r="I16" s="227">
        <f>INT(L10*3*G20/1000) + 120</f>
        <v>311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155</v>
      </c>
      <c r="H17" s="227">
        <f>INT(L10*1.5*2*G20/1000) + 75</f>
        <v>266</v>
      </c>
      <c r="I17" s="227">
        <f>INT(L10*1.5*3*G20/1000) + 120</f>
        <v>407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76947</v>
      </c>
      <c r="H20" s="187">
        <f>W!A516</f>
        <v>75700</v>
      </c>
      <c r="I20" s="187">
        <f>W!A517</f>
        <v>71026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Medium sized companies are becoming confident that the future is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bright. They are faster at adopting new technology and intend to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use it to create more wealth.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109.77</v>
      </c>
      <c r="G35" s="196">
        <f>W!A542/100</f>
        <v>93.65</v>
      </c>
      <c r="H35" s="196">
        <f>W!A562/100</f>
        <v>104.92</v>
      </c>
      <c r="I35" s="196">
        <f>W!A582/100</f>
        <v>119.1</v>
      </c>
      <c r="J35" s="196">
        <f>W!A602/100</f>
        <v>108.71</v>
      </c>
      <c r="K35" s="196">
        <f>W!A622/100</f>
        <v>35.94</v>
      </c>
      <c r="L35" s="196">
        <f>W!A642/100</f>
        <v>65.400000000000006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4390800</v>
      </c>
      <c r="G36" s="196">
        <f>W!A543</f>
        <v>3933300</v>
      </c>
      <c r="H36" s="196">
        <f>W!A563</f>
        <v>4532544</v>
      </c>
      <c r="I36" s="196">
        <f>W!A583</f>
        <v>5240400</v>
      </c>
      <c r="J36" s="196">
        <f>W!A603</f>
        <v>4783240</v>
      </c>
      <c r="K36" s="196">
        <f>W!A623</f>
        <v>1437600</v>
      </c>
      <c r="L36" s="196">
        <f>W!A643</f>
        <v>2616000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4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2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4592250</v>
      </c>
      <c r="G39" s="196">
        <f>W!A545</f>
        <v>3725477</v>
      </c>
      <c r="H39" s="196">
        <f>W!A565</f>
        <v>4200025</v>
      </c>
      <c r="I39" s="196">
        <f>W!A585</f>
        <v>4808719</v>
      </c>
      <c r="J39" s="196">
        <f>W!A605</f>
        <v>4456141</v>
      </c>
      <c r="K39" s="196">
        <f>W!A625</f>
        <v>1437600</v>
      </c>
      <c r="L39" s="196">
        <f>W!A645</f>
        <v>2616000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327</v>
      </c>
      <c r="G43" s="196">
        <f>W!A546</f>
        <v>299</v>
      </c>
      <c r="H43" s="196">
        <f>W!A566</f>
        <v>305</v>
      </c>
      <c r="I43" s="196">
        <f>W!A586</f>
        <v>383</v>
      </c>
      <c r="J43" s="196">
        <f>W!A606</f>
        <v>362</v>
      </c>
      <c r="K43" s="196">
        <f>W!A626</f>
        <v>287</v>
      </c>
      <c r="L43" s="196">
        <f>W!A646</f>
        <v>320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333</v>
      </c>
      <c r="G44" s="196">
        <f>W!A547</f>
        <v>300</v>
      </c>
      <c r="H44" s="196">
        <f>W!A567</f>
        <v>308</v>
      </c>
      <c r="I44" s="196">
        <f>W!A587</f>
        <v>335</v>
      </c>
      <c r="J44" s="196">
        <f>W!A607</f>
        <v>367</v>
      </c>
      <c r="K44" s="196">
        <f>W!A627</f>
        <v>290</v>
      </c>
      <c r="L44" s="196">
        <f>W!A647</f>
        <v>325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341</v>
      </c>
      <c r="G45" s="196">
        <f>W!A548</f>
        <v>300</v>
      </c>
      <c r="H45" s="196">
        <f>W!A568</f>
        <v>309</v>
      </c>
      <c r="I45" s="196">
        <f>W!A588</f>
        <v>377</v>
      </c>
      <c r="J45" s="196">
        <f>W!A608</f>
        <v>371</v>
      </c>
      <c r="K45" s="196">
        <f>W!A628</f>
        <v>288</v>
      </c>
      <c r="L45" s="196">
        <f>W!A648</f>
        <v>316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527</v>
      </c>
      <c r="G46" s="196">
        <f>W!A549</f>
        <v>494</v>
      </c>
      <c r="H46" s="196">
        <f>W!A569</f>
        <v>495</v>
      </c>
      <c r="I46" s="196">
        <f>W!A589</f>
        <v>650</v>
      </c>
      <c r="J46" s="196">
        <f>W!A609</f>
        <v>549</v>
      </c>
      <c r="K46" s="196">
        <f>W!A629</f>
        <v>481</v>
      </c>
      <c r="L46" s="196">
        <f>W!A649</f>
        <v>515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533</v>
      </c>
      <c r="G47" s="196">
        <f>W!A550</f>
        <v>504</v>
      </c>
      <c r="H47" s="196">
        <f>W!A570</f>
        <v>508</v>
      </c>
      <c r="I47" s="196">
        <f>W!A590</f>
        <v>620</v>
      </c>
      <c r="J47" s="196">
        <f>W!A610</f>
        <v>556</v>
      </c>
      <c r="K47" s="196">
        <f>W!A630</f>
        <v>480</v>
      </c>
      <c r="L47" s="196">
        <f>W!A650</f>
        <v>525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533</v>
      </c>
      <c r="G48" s="196">
        <f>W!A551</f>
        <v>498</v>
      </c>
      <c r="H48" s="196">
        <f>W!A571</f>
        <v>505</v>
      </c>
      <c r="I48" s="196">
        <f>W!A591</f>
        <v>645</v>
      </c>
      <c r="J48" s="196">
        <f>W!A611</f>
        <v>565</v>
      </c>
      <c r="K48" s="196">
        <f>W!A631</f>
        <v>479</v>
      </c>
      <c r="L48" s="196">
        <f>W!A651</f>
        <v>506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814</v>
      </c>
      <c r="G49" s="196">
        <f>W!A552</f>
        <v>775</v>
      </c>
      <c r="H49" s="196">
        <f>W!A572</f>
        <v>783</v>
      </c>
      <c r="I49" s="196">
        <f>W!A592</f>
        <v>960</v>
      </c>
      <c r="J49" s="196">
        <f>W!A612</f>
        <v>891</v>
      </c>
      <c r="K49" s="196">
        <f>W!A632</f>
        <v>748</v>
      </c>
      <c r="L49" s="196">
        <f>W!A652</f>
        <v>800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848</v>
      </c>
      <c r="G50" s="196">
        <f>W!A553</f>
        <v>789</v>
      </c>
      <c r="H50" s="196">
        <f>W!A573</f>
        <v>796</v>
      </c>
      <c r="I50" s="196">
        <f>W!A593</f>
        <v>918</v>
      </c>
      <c r="J50" s="196">
        <f>W!A613</f>
        <v>875</v>
      </c>
      <c r="K50" s="196">
        <f>W!A633</f>
        <v>766</v>
      </c>
      <c r="L50" s="196">
        <f>W!A653</f>
        <v>820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814</v>
      </c>
      <c r="G51" s="196">
        <f>W!A554</f>
        <v>777</v>
      </c>
      <c r="H51" s="196">
        <f>W!A574</f>
        <v>784</v>
      </c>
      <c r="I51" s="196">
        <f>W!A594</f>
        <v>977</v>
      </c>
      <c r="J51" s="196">
        <f>W!A614</f>
        <v>892</v>
      </c>
      <c r="K51" s="196">
        <f>W!A634</f>
        <v>755</v>
      </c>
      <c r="L51" s="196">
        <f>W!A654</f>
        <v>785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143</v>
      </c>
      <c r="G53" s="196">
        <f>W!A555</f>
        <v>144</v>
      </c>
      <c r="H53" s="196">
        <f>W!A575</f>
        <v>132</v>
      </c>
      <c r="I53" s="196">
        <f>W!A595</f>
        <v>85</v>
      </c>
      <c r="J53" s="196">
        <f>W!A615</f>
        <v>136</v>
      </c>
      <c r="K53" s="196">
        <f>W!A635</f>
        <v>189</v>
      </c>
      <c r="L53" s="196">
        <f>W!A655</f>
        <v>100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1206</v>
      </c>
      <c r="H54" s="196">
        <f>W!A576</f>
        <v>1200</v>
      </c>
      <c r="I54" s="196">
        <f>W!A596</f>
        <v>1200</v>
      </c>
      <c r="J54" s="196">
        <f>W!A616</f>
        <v>1200</v>
      </c>
      <c r="K54" s="196">
        <f>W!A636</f>
        <v>1200</v>
      </c>
      <c r="L54" s="196">
        <f>W!A656</f>
        <v>1250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12</v>
      </c>
      <c r="G55" s="196">
        <f>W!A557</f>
        <v>10</v>
      </c>
      <c r="H55" s="196">
        <f>W!A577</f>
        <v>10</v>
      </c>
      <c r="I55" s="196">
        <f>W!A597</f>
        <v>11</v>
      </c>
      <c r="J55" s="196">
        <f>W!A617</f>
        <v>12</v>
      </c>
      <c r="K55" s="196">
        <f>W!A637</f>
        <v>18</v>
      </c>
      <c r="L55" s="196">
        <f>W!A657</f>
        <v>9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14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3360408</v>
      </c>
      <c r="G67" s="196">
        <f>W!A722</f>
        <v>3438260</v>
      </c>
      <c r="H67" s="196">
        <f>W!A742</f>
        <v>3076079</v>
      </c>
      <c r="I67" s="196">
        <f>W!A762</f>
        <v>2244731</v>
      </c>
      <c r="J67" s="196">
        <f>W!A782</f>
        <v>3101079</v>
      </c>
      <c r="K67" s="196">
        <f>W!A802</f>
        <v>3772160</v>
      </c>
      <c r="L67" s="196">
        <f>W!A822</f>
        <v>1580390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0</v>
      </c>
      <c r="G68" s="196">
        <f>W!A723</f>
        <v>224481</v>
      </c>
      <c r="H68" s="196">
        <f>W!A743</f>
        <v>11460</v>
      </c>
      <c r="I68" s="196">
        <f>W!A763</f>
        <v>51991</v>
      </c>
      <c r="J68" s="196">
        <f>W!A783</f>
        <v>0</v>
      </c>
      <c r="K68" s="196">
        <f>W!A803</f>
        <v>860387</v>
      </c>
      <c r="L68" s="196">
        <f>W!A823</f>
        <v>660053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1979353</v>
      </c>
      <c r="G69" s="196">
        <f>W!A724</f>
        <v>1796505</v>
      </c>
      <c r="H69" s="196">
        <f>W!A744</f>
        <v>1900345</v>
      </c>
      <c r="I69" s="196">
        <f>W!A764</f>
        <v>1875640</v>
      </c>
      <c r="J69" s="196">
        <f>W!A784</f>
        <v>1831136</v>
      </c>
      <c r="K69" s="196">
        <f>W!A804</f>
        <v>1491011</v>
      </c>
      <c r="L69" s="196">
        <f>W!A824</f>
        <v>1207141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450000</v>
      </c>
      <c r="I70" s="196">
        <f>W!A765</f>
        <v>1404888</v>
      </c>
      <c r="J70" s="196">
        <f>W!A785</f>
        <v>739439</v>
      </c>
      <c r="K70" s="196">
        <f>W!A805</f>
        <v>450000</v>
      </c>
      <c r="L70" s="196">
        <f>W!A825</f>
        <v>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140654</v>
      </c>
      <c r="G73" s="196">
        <f>W!A728</f>
        <v>0</v>
      </c>
      <c r="H73" s="196">
        <f>W!A748</f>
        <v>59108</v>
      </c>
      <c r="I73" s="196">
        <f>W!A768</f>
        <v>197801</v>
      </c>
      <c r="J73" s="196">
        <f>W!A788</f>
        <v>181175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900594</v>
      </c>
      <c r="G74" s="196">
        <f>W!A729</f>
        <v>447468</v>
      </c>
      <c r="H74" s="196">
        <f>W!A749</f>
        <v>766523</v>
      </c>
      <c r="I74" s="196">
        <f>W!A769</f>
        <v>488911</v>
      </c>
      <c r="J74" s="196">
        <f>W!A789</f>
        <v>749817</v>
      </c>
      <c r="K74" s="196">
        <f>W!A809</f>
        <v>907963</v>
      </c>
      <c r="L74" s="196">
        <f>W!A829</f>
        <v>299346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620318</v>
      </c>
      <c r="G75" s="196">
        <f>W!A730</f>
        <v>1532693</v>
      </c>
      <c r="H75" s="196">
        <f>W!A750</f>
        <v>149598</v>
      </c>
      <c r="I75" s="196">
        <f>W!A770</f>
        <v>0</v>
      </c>
      <c r="J75" s="196">
        <f>W!A790</f>
        <v>0</v>
      </c>
      <c r="K75" s="196">
        <f>W!A810</f>
        <v>3937499</v>
      </c>
      <c r="L75" s="196">
        <f>W!A830</f>
        <v>279597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4200000</v>
      </c>
      <c r="H80" s="196">
        <f>W!A754</f>
        <v>4320000</v>
      </c>
      <c r="I80" s="196">
        <f>W!A774</f>
        <v>4400000</v>
      </c>
      <c r="J80" s="196">
        <f>W!A794</f>
        <v>4400000</v>
      </c>
      <c r="K80" s="196">
        <f>W!A814</f>
        <v>4000000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2960</v>
      </c>
      <c r="H81" s="196">
        <f>W!A755</f>
        <v>4736</v>
      </c>
      <c r="I81" s="196">
        <f>W!A775</f>
        <v>29000</v>
      </c>
      <c r="J81" s="196">
        <f>W!A795</f>
        <v>5920</v>
      </c>
      <c r="K81" s="196">
        <f>W!A815</f>
        <v>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128195</v>
      </c>
      <c r="G82" s="196">
        <f>W!A736</f>
        <v>-273875</v>
      </c>
      <c r="H82" s="196">
        <f>W!A756</f>
        <v>137919</v>
      </c>
      <c r="I82" s="196">
        <f>W!A776</f>
        <v>461538</v>
      </c>
      <c r="J82" s="196">
        <f>W!A796</f>
        <v>334742</v>
      </c>
      <c r="K82" s="196">
        <f>W!A816</f>
        <v>-2271904</v>
      </c>
      <c r="L82" s="196">
        <f>W!A836</f>
        <v>-1131359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4128195</v>
      </c>
      <c r="G83" s="196">
        <f t="shared" si="0"/>
        <v>3929085</v>
      </c>
      <c r="H83" s="196">
        <f t="shared" si="0"/>
        <v>4462655</v>
      </c>
      <c r="I83" s="196">
        <f t="shared" si="0"/>
        <v>4890538</v>
      </c>
      <c r="J83" s="196">
        <f t="shared" si="0"/>
        <v>4740662</v>
      </c>
      <c r="K83" s="196">
        <f t="shared" si="0"/>
        <v>1728096</v>
      </c>
      <c r="L83" s="196">
        <f t="shared" si="0"/>
        <v>2868641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 9.3</v>
      </c>
      <c r="G91" s="61" t="str">
        <f>W!A342</f>
        <v xml:space="preserve">  8.7</v>
      </c>
      <c r="H91" s="61" t="str">
        <f>W!A352</f>
        <v xml:space="preserve">  9.2</v>
      </c>
      <c r="I91" s="61" t="str">
        <f>W!A362</f>
        <v xml:space="preserve">  8.6</v>
      </c>
      <c r="J91" s="61" t="str">
        <f>W!A372</f>
        <v xml:space="preserve">  8.4</v>
      </c>
      <c r="K91" s="61" t="str">
        <f>W!A382</f>
        <v xml:space="preserve">  8.3</v>
      </c>
      <c r="L91" s="61" t="str">
        <f>W!A392</f>
        <v xml:space="preserve">  5.6</v>
      </c>
      <c r="M91" s="61">
        <f>W!A402</f>
        <v>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8.6</v>
      </c>
      <c r="G92" s="61" t="str">
        <f>W!A343</f>
        <v xml:space="preserve">  8.0</v>
      </c>
      <c r="H92" s="61" t="str">
        <f>W!A353</f>
        <v xml:space="preserve">  9.1</v>
      </c>
      <c r="I92" s="61" t="str">
        <f>W!A363</f>
        <v xml:space="preserve"> 10.5</v>
      </c>
      <c r="J92" s="61" t="str">
        <f>W!A373</f>
        <v xml:space="preserve">  8.9</v>
      </c>
      <c r="K92" s="61" t="str">
        <f>W!A383</f>
        <v xml:space="preserve">  8.0</v>
      </c>
      <c r="L92" s="61" t="str">
        <f>W!A393</f>
        <v xml:space="preserve">  5.1</v>
      </c>
      <c r="M92" s="61">
        <f>W!A403</f>
        <v>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9.9</v>
      </c>
      <c r="G93" s="61" t="str">
        <f>W!A344</f>
        <v xml:space="preserve"> 10.7</v>
      </c>
      <c r="H93" s="61" t="str">
        <f>W!A354</f>
        <v xml:space="preserve"> 10.5</v>
      </c>
      <c r="I93" s="61" t="str">
        <f>W!A364</f>
        <v xml:space="preserve"> 13.4</v>
      </c>
      <c r="J93" s="61" t="str">
        <f>W!A374</f>
        <v xml:space="preserve"> 10.3</v>
      </c>
      <c r="K93" s="61" t="str">
        <f>W!A384</f>
        <v xml:space="preserve"> 10.7</v>
      </c>
      <c r="L93" s="61" t="str">
        <f>W!A394</f>
        <v xml:space="preserve">  7.3</v>
      </c>
      <c r="M93" s="61">
        <f>W!A404</f>
        <v>0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 9.9</v>
      </c>
      <c r="G94" s="61" t="str">
        <f>W!A345</f>
        <v xml:space="preserve"> 10.0</v>
      </c>
      <c r="H94" s="61" t="str">
        <f>W!A355</f>
        <v xml:space="preserve">  8.9</v>
      </c>
      <c r="I94" s="61" t="str">
        <f>W!A365</f>
        <v xml:space="preserve">  5.5</v>
      </c>
      <c r="J94" s="61" t="str">
        <f>W!A375</f>
        <v xml:space="preserve">  7.4</v>
      </c>
      <c r="K94" s="61" t="str">
        <f>W!A385</f>
        <v xml:space="preserve">  7.8</v>
      </c>
      <c r="L94" s="61" t="str">
        <f>W!A395</f>
        <v xml:space="preserve">  5.6</v>
      </c>
      <c r="M94" s="61">
        <f>W!A405</f>
        <v>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9.4</v>
      </c>
      <c r="G95" s="61" t="str">
        <f>W!A346</f>
        <v xml:space="preserve">  9.3</v>
      </c>
      <c r="H95" s="61" t="str">
        <f>W!A356</f>
        <v xml:space="preserve">  9.0</v>
      </c>
      <c r="I95" s="61" t="str">
        <f>W!A366</f>
        <v xml:space="preserve">  7.1</v>
      </c>
      <c r="J95" s="61" t="str">
        <f>W!A376</f>
        <v xml:space="preserve">  7.8</v>
      </c>
      <c r="K95" s="61" t="str">
        <f>W!A386</f>
        <v xml:space="preserve">  7.0</v>
      </c>
      <c r="L95" s="61" t="str">
        <f>W!A396</f>
        <v xml:space="preserve">  5.0</v>
      </c>
      <c r="M95" s="61">
        <f>W!A406</f>
        <v>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11.2</v>
      </c>
      <c r="G96" s="61" t="str">
        <f>W!A347</f>
        <v xml:space="preserve"> 11.1</v>
      </c>
      <c r="H96" s="61" t="str">
        <f>W!A357</f>
        <v xml:space="preserve"> 10.4</v>
      </c>
      <c r="I96" s="61" t="str">
        <f>W!A367</f>
        <v xml:space="preserve">  8.9</v>
      </c>
      <c r="J96" s="61" t="str">
        <f>W!A377</f>
        <v xml:space="preserve"> 10.1</v>
      </c>
      <c r="K96" s="61" t="str">
        <f>W!A387</f>
        <v xml:space="preserve"> 10.6</v>
      </c>
      <c r="L96" s="61" t="str">
        <f>W!A397</f>
        <v xml:space="preserve">  7.6</v>
      </c>
      <c r="M96" s="61">
        <f>W!A407</f>
        <v>0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 9.4</v>
      </c>
      <c r="G97" s="61" t="str">
        <f>W!A348</f>
        <v xml:space="preserve"> 10.1</v>
      </c>
      <c r="H97" s="61" t="str">
        <f>W!A358</f>
        <v xml:space="preserve"> 11.2</v>
      </c>
      <c r="I97" s="61" t="str">
        <f>W!A368</f>
        <v xml:space="preserve">  8.0</v>
      </c>
      <c r="J97" s="61" t="str">
        <f>W!A378</f>
        <v xml:space="preserve">  7.9</v>
      </c>
      <c r="K97" s="61" t="str">
        <f>W!A388</f>
        <v xml:space="preserve">  8.5</v>
      </c>
      <c r="L97" s="61" t="str">
        <f>W!A398</f>
        <v xml:space="preserve">  6.5</v>
      </c>
      <c r="M97" s="61">
        <f>W!A408</f>
        <v>0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9.1</v>
      </c>
      <c r="G98" s="61" t="str">
        <f>W!A349</f>
        <v xml:space="preserve">  9.8</v>
      </c>
      <c r="H98" s="61" t="str">
        <f>W!A359</f>
        <v xml:space="preserve"> 12.1</v>
      </c>
      <c r="I98" s="61" t="str">
        <f>W!A369</f>
        <v xml:space="preserve">  9.1</v>
      </c>
      <c r="J98" s="61" t="str">
        <f>W!A379</f>
        <v xml:space="preserve">  8.6</v>
      </c>
      <c r="K98" s="61" t="str">
        <f>W!A389</f>
        <v xml:space="preserve">  6.6</v>
      </c>
      <c r="L98" s="61" t="str">
        <f>W!A399</f>
        <v xml:space="preserve">  6.3</v>
      </c>
      <c r="M98" s="61">
        <f>W!A409</f>
        <v>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11.3</v>
      </c>
      <c r="G99" s="61" t="str">
        <f>W!A350</f>
        <v xml:space="preserve"> 11.9</v>
      </c>
      <c r="H99" s="61" t="str">
        <f>W!A360</f>
        <v xml:space="preserve"> 12.0</v>
      </c>
      <c r="I99" s="61" t="str">
        <f>W!A370</f>
        <v xml:space="preserve"> 10.3</v>
      </c>
      <c r="J99" s="61" t="str">
        <f>W!A380</f>
        <v xml:space="preserve"> 10.8</v>
      </c>
      <c r="K99" s="61" t="str">
        <f>W!A390</f>
        <v xml:space="preserve"> 10.7</v>
      </c>
      <c r="L99" s="61" t="str">
        <f>W!A400</f>
        <v xml:space="preserve">  8.4</v>
      </c>
      <c r="M99" s="61">
        <f>W!A410</f>
        <v>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309</v>
      </c>
      <c r="D104" s="19"/>
      <c r="E104" s="19"/>
      <c r="F104" s="217">
        <f>W!A422</f>
        <v>314000</v>
      </c>
      <c r="G104" s="217">
        <f>W!A429</f>
        <v>239000</v>
      </c>
      <c r="H104" s="217">
        <f>W!A436</f>
        <v>241000</v>
      </c>
      <c r="I104" s="217">
        <f>W!A443</f>
        <v>212000</v>
      </c>
      <c r="J104" s="217">
        <f>W!A450</f>
        <v>253000</v>
      </c>
      <c r="K104" s="217">
        <f>W!A457</f>
        <v>253000</v>
      </c>
      <c r="L104" s="217">
        <f>W!A464</f>
        <v>0</v>
      </c>
      <c r="M104" s="217">
        <f>W!A471</f>
        <v>0</v>
      </c>
      <c r="N104" s="24"/>
    </row>
    <row r="105" spans="2:14">
      <c r="B105" s="201"/>
      <c r="C105" s="19" t="s">
        <v>303</v>
      </c>
      <c r="D105" s="19"/>
      <c r="E105" s="19"/>
      <c r="F105" s="217">
        <f>W!A423</f>
        <v>84000</v>
      </c>
      <c r="G105" s="217">
        <f>W!A430</f>
        <v>63000</v>
      </c>
      <c r="H105" s="217">
        <f>W!A437</f>
        <v>30000</v>
      </c>
      <c r="I105" s="217">
        <f>W!A444</f>
        <v>55000</v>
      </c>
      <c r="J105" s="217">
        <f>W!A451</f>
        <v>3000</v>
      </c>
      <c r="K105" s="217">
        <f>W!A458</f>
        <v>80000</v>
      </c>
      <c r="L105" s="217">
        <f>W!A465</f>
        <v>0</v>
      </c>
      <c r="M105" s="217">
        <f>W!A472</f>
        <v>0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****</v>
      </c>
      <c r="G107" s="197" t="str">
        <f>W!A431</f>
        <v xml:space="preserve">  ***</v>
      </c>
      <c r="H107" s="197" t="str">
        <f>W!A438</f>
        <v xml:space="preserve">  ***</v>
      </c>
      <c r="I107" s="197" t="str">
        <f>W!A445</f>
        <v>*****</v>
      </c>
      <c r="J107" s="197" t="str">
        <f>W!A452</f>
        <v>*****</v>
      </c>
      <c r="K107" s="197" t="str">
        <f>W!A459</f>
        <v xml:space="preserve">  ***</v>
      </c>
      <c r="L107" s="197" t="str">
        <f>W!A466</f>
        <v>*****</v>
      </c>
      <c r="M107" s="197">
        <f>W!A473</f>
        <v>0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****</v>
      </c>
      <c r="G108" s="197" t="str">
        <f>W!A432</f>
        <v xml:space="preserve"> ****</v>
      </c>
      <c r="H108" s="197" t="str">
        <f>W!A439</f>
        <v xml:space="preserve">   **</v>
      </c>
      <c r="I108" s="197" t="str">
        <f>W!A446</f>
        <v xml:space="preserve"> ****</v>
      </c>
      <c r="J108" s="197" t="str">
        <f>W!A453</f>
        <v xml:space="preserve"> ****</v>
      </c>
      <c r="K108" s="197" t="str">
        <f>W!A460</f>
        <v xml:space="preserve">   **</v>
      </c>
      <c r="L108" s="197" t="str">
        <f>W!A467</f>
        <v xml:space="preserve">  ***</v>
      </c>
      <c r="M108" s="197">
        <f>W!A474</f>
        <v>0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****</v>
      </c>
      <c r="G109" s="197" t="str">
        <f>W!A433</f>
        <v xml:space="preserve"> ****</v>
      </c>
      <c r="H109" s="197" t="str">
        <f>W!A440</f>
        <v xml:space="preserve"> ****</v>
      </c>
      <c r="I109" s="197" t="str">
        <f>W!A447</f>
        <v xml:space="preserve"> ****</v>
      </c>
      <c r="J109" s="197" t="str">
        <f>W!A454</f>
        <v xml:space="preserve"> ****</v>
      </c>
      <c r="K109" s="197" t="str">
        <f>W!A461</f>
        <v xml:space="preserve">   **</v>
      </c>
      <c r="L109" s="197" t="str">
        <f>W!A468</f>
        <v>*****</v>
      </c>
      <c r="M109" s="197">
        <f>W!A475</f>
        <v>0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****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 ***</v>
      </c>
      <c r="L110" s="197" t="str">
        <f>W!A469</f>
        <v xml:space="preserve"> ****</v>
      </c>
      <c r="M110" s="197">
        <f>W!A476</f>
        <v>0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7" bestFit="1" customWidth="1"/>
    <col min="2" max="2" width="1.44140625" style="205" bestFit="1" customWidth="1"/>
  </cols>
  <sheetData>
    <row r="1" spans="1:1">
      <c r="A1">
        <v>4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324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60</v>
      </c>
    </row>
    <row r="12" spans="1:1">
      <c r="A12">
        <v>10</v>
      </c>
    </row>
    <row r="13" spans="1:1">
      <c r="A13">
        <v>80</v>
      </c>
    </row>
    <row r="14" spans="1:1">
      <c r="A14">
        <v>9</v>
      </c>
    </row>
    <row r="15" spans="1:1">
      <c r="A15">
        <v>7</v>
      </c>
    </row>
    <row r="16" spans="1:1">
      <c r="A16">
        <v>17</v>
      </c>
    </row>
    <row r="17" spans="1:1">
      <c r="A17">
        <v>10</v>
      </c>
    </row>
    <row r="18" spans="1:1">
      <c r="A18">
        <v>7</v>
      </c>
    </row>
    <row r="19" spans="1:1">
      <c r="A19">
        <v>12</v>
      </c>
    </row>
    <row r="20" spans="1:1">
      <c r="A20">
        <v>0</v>
      </c>
    </row>
    <row r="21" spans="1:1">
      <c r="A21">
        <v>383</v>
      </c>
    </row>
    <row r="22" spans="1:1">
      <c r="A22">
        <v>335</v>
      </c>
    </row>
    <row r="23" spans="1:1">
      <c r="A23">
        <v>377</v>
      </c>
    </row>
    <row r="24" spans="1:1">
      <c r="A24">
        <v>650</v>
      </c>
    </row>
    <row r="25" spans="1:1">
      <c r="A25">
        <v>620</v>
      </c>
    </row>
    <row r="26" spans="1:1">
      <c r="A26">
        <v>645</v>
      </c>
    </row>
    <row r="27" spans="1:1">
      <c r="A27">
        <v>960</v>
      </c>
    </row>
    <row r="28" spans="1:1">
      <c r="A28">
        <v>918</v>
      </c>
    </row>
    <row r="29" spans="1:1">
      <c r="A29">
        <v>977</v>
      </c>
    </row>
    <row r="30" spans="1:1">
      <c r="A30">
        <v>0</v>
      </c>
    </row>
    <row r="31" spans="1:1">
      <c r="A31">
        <v>1775</v>
      </c>
    </row>
    <row r="32" spans="1:1">
      <c r="A32">
        <v>1208</v>
      </c>
    </row>
    <row r="33" spans="1:1">
      <c r="A33">
        <v>2253</v>
      </c>
    </row>
    <row r="34" spans="1:1">
      <c r="A34">
        <v>563</v>
      </c>
    </row>
    <row r="35" spans="1:1">
      <c r="A35">
        <v>404</v>
      </c>
    </row>
    <row r="36" spans="1:1">
      <c r="A36">
        <v>685</v>
      </c>
    </row>
    <row r="37" spans="1:1">
      <c r="A37">
        <v>275</v>
      </c>
    </row>
    <row r="38" spans="1:1">
      <c r="A38">
        <v>189</v>
      </c>
    </row>
    <row r="39" spans="1:1">
      <c r="A39">
        <v>315</v>
      </c>
    </row>
    <row r="40" spans="1:1">
      <c r="A40">
        <v>0</v>
      </c>
    </row>
    <row r="41" spans="1:1">
      <c r="A41">
        <v>1</v>
      </c>
    </row>
    <row r="42" spans="1:1">
      <c r="A42">
        <v>1</v>
      </c>
    </row>
    <row r="43" spans="1:1">
      <c r="A43">
        <v>0</v>
      </c>
    </row>
    <row r="44" spans="1:1">
      <c r="A44">
        <v>15</v>
      </c>
    </row>
    <row r="45" spans="1:1">
      <c r="A45">
        <v>15</v>
      </c>
    </row>
    <row r="46" spans="1:1">
      <c r="A46">
        <v>25</v>
      </c>
    </row>
    <row r="47" spans="1:1">
      <c r="A47">
        <v>117</v>
      </c>
    </row>
    <row r="48" spans="1:1">
      <c r="A48">
        <v>175</v>
      </c>
    </row>
    <row r="49" spans="1:1">
      <c r="A49">
        <v>345</v>
      </c>
    </row>
    <row r="50" spans="1:1">
      <c r="A50">
        <v>0</v>
      </c>
    </row>
    <row r="51" spans="1:1">
      <c r="A51">
        <v>100</v>
      </c>
    </row>
    <row r="52" spans="1:1">
      <c r="A52">
        <v>100</v>
      </c>
    </row>
    <row r="53" spans="1:1">
      <c r="A53">
        <v>100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14</v>
      </c>
    </row>
    <row r="64" spans="1:1">
      <c r="A64">
        <v>6</v>
      </c>
    </row>
    <row r="65" spans="1:1">
      <c r="A65">
        <v>10</v>
      </c>
    </row>
    <row r="66" spans="1:1">
      <c r="A66">
        <v>13</v>
      </c>
    </row>
    <row r="67" spans="1:1">
      <c r="A67">
        <v>0</v>
      </c>
    </row>
    <row r="68" spans="1:1">
      <c r="A68">
        <v>42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18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-9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155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200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162</v>
      </c>
    </row>
    <row r="103" spans="1:1">
      <c r="A103">
        <v>135</v>
      </c>
    </row>
    <row r="104" spans="1:1">
      <c r="A104">
        <v>143</v>
      </c>
    </row>
    <row r="105" spans="1:1">
      <c r="A105" t="s">
        <v>325</v>
      </c>
    </row>
    <row r="106" spans="1:1">
      <c r="A106" t="s">
        <v>326</v>
      </c>
    </row>
    <row r="107" spans="1:1">
      <c r="A107" t="s">
        <v>327</v>
      </c>
    </row>
    <row r="108" spans="1:1">
      <c r="A108">
        <v>5236</v>
      </c>
    </row>
    <row r="109" spans="1:1">
      <c r="A109">
        <v>1652</v>
      </c>
    </row>
    <row r="110" spans="1:1">
      <c r="A110">
        <v>779</v>
      </c>
    </row>
    <row r="111" spans="1:1">
      <c r="A111">
        <v>5369</v>
      </c>
    </row>
    <row r="112" spans="1:1">
      <c r="A112">
        <v>1694</v>
      </c>
    </row>
    <row r="113" spans="1:1">
      <c r="A113">
        <v>799</v>
      </c>
    </row>
    <row r="114" spans="1:1">
      <c r="A114">
        <v>133</v>
      </c>
    </row>
    <row r="115" spans="1:1">
      <c r="A115">
        <v>42</v>
      </c>
    </row>
    <row r="116" spans="1:1">
      <c r="A116">
        <v>20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1775</v>
      </c>
    </row>
    <row r="122" spans="1:1">
      <c r="A122">
        <v>1208</v>
      </c>
    </row>
    <row r="123" spans="1:1">
      <c r="A123">
        <v>2253</v>
      </c>
    </row>
    <row r="124" spans="1:1">
      <c r="A124">
        <v>563</v>
      </c>
    </row>
    <row r="125" spans="1:1">
      <c r="A125">
        <v>404</v>
      </c>
    </row>
    <row r="126" spans="1:1">
      <c r="A126">
        <v>685</v>
      </c>
    </row>
    <row r="127" spans="1:1">
      <c r="A127">
        <v>275</v>
      </c>
    </row>
    <row r="128" spans="1:1">
      <c r="A128">
        <v>189</v>
      </c>
    </row>
    <row r="129" spans="1:1">
      <c r="A129">
        <v>315</v>
      </c>
    </row>
    <row r="130" spans="1:1">
      <c r="A130">
        <v>999</v>
      </c>
    </row>
    <row r="131" spans="1:1">
      <c r="A131">
        <v>1999</v>
      </c>
    </row>
    <row r="132" spans="1:1">
      <c r="A132">
        <v>1337</v>
      </c>
    </row>
    <row r="133" spans="1:1">
      <c r="A133">
        <v>2116</v>
      </c>
    </row>
    <row r="134" spans="1:1">
      <c r="A134">
        <v>708</v>
      </c>
    </row>
    <row r="135" spans="1:1">
      <c r="A135">
        <v>418</v>
      </c>
    </row>
    <row r="136" spans="1:1">
      <c r="A136">
        <v>781</v>
      </c>
    </row>
    <row r="137" spans="1:1">
      <c r="A137">
        <v>372</v>
      </c>
    </row>
    <row r="138" spans="1:1">
      <c r="A138">
        <v>223</v>
      </c>
    </row>
    <row r="139" spans="1:1">
      <c r="A139">
        <v>364</v>
      </c>
    </row>
    <row r="140" spans="1:1">
      <c r="A140">
        <v>999</v>
      </c>
    </row>
    <row r="141" spans="1:1">
      <c r="A141">
        <v>1775</v>
      </c>
    </row>
    <row r="142" spans="1:1">
      <c r="A142">
        <v>1208</v>
      </c>
    </row>
    <row r="143" spans="1:1">
      <c r="A143">
        <v>2116</v>
      </c>
    </row>
    <row r="144" spans="1:1">
      <c r="A144">
        <v>563</v>
      </c>
    </row>
    <row r="145" spans="1:1">
      <c r="A145">
        <v>404</v>
      </c>
    </row>
    <row r="146" spans="1:1">
      <c r="A146">
        <v>685</v>
      </c>
    </row>
    <row r="147" spans="1:1">
      <c r="A147">
        <v>358</v>
      </c>
    </row>
    <row r="148" spans="1:1">
      <c r="A148">
        <v>223</v>
      </c>
    </row>
    <row r="149" spans="1:1">
      <c r="A149">
        <v>364</v>
      </c>
    </row>
    <row r="150" spans="1:1">
      <c r="A150">
        <v>999</v>
      </c>
    </row>
    <row r="151" spans="1:1">
      <c r="A151">
        <v>112</v>
      </c>
    </row>
    <row r="152" spans="1:1">
      <c r="A152">
        <v>64</v>
      </c>
    </row>
    <row r="153" spans="1:1">
      <c r="A153">
        <v>0</v>
      </c>
    </row>
    <row r="154" spans="1:1">
      <c r="A154">
        <v>72</v>
      </c>
    </row>
    <row r="155" spans="1:1">
      <c r="A155">
        <v>7</v>
      </c>
    </row>
    <row r="156" spans="1:1">
      <c r="A156">
        <v>0</v>
      </c>
    </row>
    <row r="157" spans="1:1">
      <c r="A157">
        <v>7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137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56</v>
      </c>
    </row>
    <row r="169" spans="1:1">
      <c r="A169">
        <v>28</v>
      </c>
    </row>
    <row r="170" spans="1:1">
      <c r="A170">
        <v>999</v>
      </c>
    </row>
    <row r="171" spans="1:1">
      <c r="A171">
        <v>143</v>
      </c>
    </row>
    <row r="172" spans="1:1">
      <c r="A172">
        <v>58</v>
      </c>
    </row>
    <row r="173" spans="1:1">
      <c r="A173">
        <v>35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328</v>
      </c>
    </row>
    <row r="178" spans="1:1">
      <c r="A178" t="s">
        <v>329</v>
      </c>
    </row>
    <row r="179" spans="1:1">
      <c r="A179" t="s">
        <v>329</v>
      </c>
    </row>
    <row r="180" spans="1:1">
      <c r="A180">
        <v>999</v>
      </c>
    </row>
    <row r="181" spans="1:1">
      <c r="A181">
        <v>3200</v>
      </c>
    </row>
    <row r="182" spans="1:1">
      <c r="A182">
        <v>1694</v>
      </c>
    </row>
    <row r="183" spans="1:1">
      <c r="A183">
        <v>700</v>
      </c>
    </row>
    <row r="184" spans="1:1">
      <c r="A184">
        <v>0</v>
      </c>
    </row>
    <row r="185" spans="1:1">
      <c r="A185">
        <v>6</v>
      </c>
    </row>
    <row r="186" spans="1:1">
      <c r="A186">
        <v>0</v>
      </c>
    </row>
    <row r="187" spans="1:1">
      <c r="A187">
        <v>0</v>
      </c>
    </row>
    <row r="188" spans="1:1">
      <c r="A188">
        <v>6</v>
      </c>
    </row>
    <row r="189" spans="1:1">
      <c r="A189">
        <v>0</v>
      </c>
    </row>
    <row r="190" spans="1:1">
      <c r="A190">
        <v>999</v>
      </c>
    </row>
    <row r="191" spans="1:1">
      <c r="A191">
        <v>56</v>
      </c>
    </row>
    <row r="192" spans="1:1">
      <c r="A192">
        <v>29</v>
      </c>
    </row>
    <row r="193" spans="1:1">
      <c r="A193">
        <v>0</v>
      </c>
    </row>
    <row r="194" spans="1:1">
      <c r="A194">
        <v>0</v>
      </c>
    </row>
    <row r="195" spans="1:1">
      <c r="A195">
        <v>9</v>
      </c>
    </row>
    <row r="196" spans="1:1">
      <c r="A196">
        <v>0</v>
      </c>
    </row>
    <row r="197" spans="1:1">
      <c r="A197">
        <v>47</v>
      </c>
    </row>
    <row r="198" spans="1:1">
      <c r="A198">
        <v>21</v>
      </c>
    </row>
    <row r="199" spans="1:1">
      <c r="A199">
        <v>999</v>
      </c>
    </row>
    <row r="200" spans="1:1">
      <c r="A200">
        <v>999</v>
      </c>
    </row>
    <row r="201" spans="1:1">
      <c r="A201">
        <v>212000</v>
      </c>
    </row>
    <row r="202" spans="1:1">
      <c r="A202">
        <v>201517</v>
      </c>
    </row>
    <row r="203" spans="1:1">
      <c r="A203">
        <v>65853</v>
      </c>
    </row>
    <row r="204" spans="1:1">
      <c r="A204">
        <v>443392</v>
      </c>
    </row>
    <row r="205" spans="1:1">
      <c r="A205">
        <v>41518</v>
      </c>
    </row>
    <row r="206" spans="1:1">
      <c r="A206">
        <v>26030</v>
      </c>
    </row>
    <row r="207" spans="1:1">
      <c r="A207">
        <v>55000</v>
      </c>
    </row>
    <row r="208" spans="1:1">
      <c r="A208">
        <v>18000</v>
      </c>
    </row>
    <row r="209" spans="1:1">
      <c r="A209">
        <v>55000</v>
      </c>
    </row>
    <row r="210" spans="1:1">
      <c r="A210">
        <v>11900</v>
      </c>
    </row>
    <row r="211" spans="1:1">
      <c r="A211">
        <v>9197</v>
      </c>
    </row>
    <row r="212" spans="1:1">
      <c r="A212">
        <v>12500</v>
      </c>
    </row>
    <row r="213" spans="1:1">
      <c r="A213">
        <v>7696</v>
      </c>
    </row>
    <row r="214" spans="1:1">
      <c r="A214">
        <v>3489</v>
      </c>
    </row>
    <row r="215" spans="1:1">
      <c r="A215">
        <v>155000</v>
      </c>
    </row>
    <row r="216" spans="1:1">
      <c r="A216">
        <v>21845</v>
      </c>
    </row>
    <row r="217" spans="1:1">
      <c r="A217">
        <v>1339937</v>
      </c>
    </row>
    <row r="218" spans="1:1">
      <c r="A218">
        <v>3730280</v>
      </c>
    </row>
    <row r="219" spans="1:1">
      <c r="A219">
        <v>118</v>
      </c>
    </row>
    <row r="220" spans="1:1">
      <c r="A220">
        <v>13957</v>
      </c>
    </row>
    <row r="221" spans="1:1">
      <c r="A221">
        <v>3730280</v>
      </c>
    </row>
    <row r="222" spans="1:1">
      <c r="A222">
        <v>0</v>
      </c>
    </row>
    <row r="223" spans="1:1">
      <c r="A223">
        <v>2576284</v>
      </c>
    </row>
    <row r="224" spans="1:1">
      <c r="A224">
        <v>0</v>
      </c>
    </row>
    <row r="225" spans="1:1">
      <c r="A225">
        <v>1250</v>
      </c>
    </row>
    <row r="226" spans="1:1">
      <c r="A226">
        <v>0</v>
      </c>
    </row>
    <row r="227" spans="1:1">
      <c r="A227">
        <v>0</v>
      </c>
    </row>
    <row r="228" spans="1:1">
      <c r="A228">
        <v>429000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1584246</v>
      </c>
    </row>
    <row r="234" spans="1:1">
      <c r="A234">
        <v>-179358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1336000</v>
      </c>
    </row>
    <row r="239" spans="1:1">
      <c r="A239">
        <v>1284000</v>
      </c>
    </row>
    <row r="240" spans="1:1">
      <c r="A240">
        <v>24390</v>
      </c>
    </row>
    <row r="241" spans="1:1">
      <c r="A241">
        <v>3889262</v>
      </c>
    </row>
    <row r="242" spans="1:1">
      <c r="A242">
        <v>1203009</v>
      </c>
    </row>
    <row r="243" spans="1:1">
      <c r="A243">
        <v>0</v>
      </c>
    </row>
    <row r="244" spans="1:1">
      <c r="A244">
        <v>242169</v>
      </c>
    </row>
    <row r="245" spans="1:1">
      <c r="A245">
        <v>64883</v>
      </c>
    </row>
    <row r="246" spans="1:1">
      <c r="A246">
        <v>82247</v>
      </c>
    </row>
    <row r="247" spans="1:1">
      <c r="A247">
        <v>240036</v>
      </c>
    </row>
    <row r="248" spans="1:1">
      <c r="A248">
        <v>7862</v>
      </c>
    </row>
    <row r="249" spans="1:1">
      <c r="A249">
        <v>85700</v>
      </c>
    </row>
    <row r="250" spans="1:1">
      <c r="A250">
        <v>51991</v>
      </c>
    </row>
    <row r="251" spans="1:1">
      <c r="A251">
        <v>1873915</v>
      </c>
    </row>
    <row r="252" spans="1:1">
      <c r="A252">
        <v>2015347</v>
      </c>
    </row>
    <row r="253" spans="1:1">
      <c r="A253">
        <v>0</v>
      </c>
    </row>
    <row r="254" spans="1:1">
      <c r="A254">
        <v>41711</v>
      </c>
    </row>
    <row r="255" spans="1:1">
      <c r="A255">
        <v>197801</v>
      </c>
    </row>
    <row r="256" spans="1:1">
      <c r="A256">
        <v>437148</v>
      </c>
    </row>
    <row r="257" spans="1:1">
      <c r="A257">
        <v>659339</v>
      </c>
    </row>
    <row r="258" spans="1:1">
      <c r="A258">
        <v>999</v>
      </c>
    </row>
    <row r="259" spans="1:1">
      <c r="A259">
        <v>999</v>
      </c>
    </row>
    <row r="260" spans="1:1">
      <c r="A260">
        <v>24390</v>
      </c>
    </row>
    <row r="261" spans="1:1">
      <c r="A261">
        <v>100000</v>
      </c>
    </row>
    <row r="262" spans="1:1">
      <c r="A262">
        <v>518000</v>
      </c>
    </row>
    <row r="263" spans="1:1">
      <c r="A263">
        <v>1626731</v>
      </c>
    </row>
    <row r="264" spans="1:1">
      <c r="A264">
        <v>0</v>
      </c>
    </row>
    <row r="265" spans="1:1">
      <c r="A265">
        <v>50021</v>
      </c>
    </row>
    <row r="266" spans="1:1">
      <c r="A266">
        <v>1440</v>
      </c>
    </row>
    <row r="267" spans="1:1">
      <c r="A267">
        <v>530</v>
      </c>
    </row>
    <row r="268" spans="1:1">
      <c r="A268">
        <v>1875640</v>
      </c>
    </row>
    <row r="269" spans="1:1">
      <c r="A269">
        <v>1404888</v>
      </c>
    </row>
    <row r="270" spans="1:1">
      <c r="A270">
        <v>200000</v>
      </c>
    </row>
    <row r="271" spans="1:1">
      <c r="A271">
        <v>197801</v>
      </c>
    </row>
    <row r="272" spans="1:1">
      <c r="A272">
        <v>488911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29000</v>
      </c>
    </row>
    <row r="277" spans="1:1">
      <c r="A277">
        <v>4890538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175</v>
      </c>
    </row>
    <row r="286" spans="1:1">
      <c r="A286">
        <v>470</v>
      </c>
    </row>
    <row r="287" spans="1:1">
      <c r="A287">
        <v>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7</v>
      </c>
    </row>
    <row r="293" spans="1:1">
      <c r="A293">
        <v>0</v>
      </c>
    </row>
    <row r="294" spans="1:1">
      <c r="A294">
        <v>7</v>
      </c>
    </row>
    <row r="295" spans="1:1">
      <c r="A295">
        <v>1339</v>
      </c>
    </row>
    <row r="296" spans="1:1">
      <c r="A296">
        <v>9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10</v>
      </c>
    </row>
    <row r="301" spans="1:1">
      <c r="A301">
        <v>4032</v>
      </c>
    </row>
    <row r="302" spans="1:1">
      <c r="A302">
        <v>18</v>
      </c>
    </row>
    <row r="303" spans="1:1">
      <c r="A303">
        <v>2527</v>
      </c>
    </row>
    <row r="304" spans="1:1">
      <c r="A304" t="s">
        <v>330</v>
      </c>
    </row>
    <row r="305" spans="1:2">
      <c r="A305">
        <v>32256</v>
      </c>
    </row>
    <row r="306" spans="1:2">
      <c r="A306">
        <v>357</v>
      </c>
    </row>
    <row r="307" spans="1:2">
      <c r="A307">
        <v>20003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12</v>
      </c>
    </row>
    <row r="312" spans="1:2">
      <c r="A312">
        <v>2466</v>
      </c>
    </row>
    <row r="313" spans="1:2">
      <c r="A313">
        <v>0</v>
      </c>
    </row>
    <row r="314" spans="1:2">
      <c r="A314">
        <v>2</v>
      </c>
      <c r="B314" s="205" t="s">
        <v>331</v>
      </c>
    </row>
    <row r="315" spans="1:2">
      <c r="A315">
        <v>2466</v>
      </c>
    </row>
    <row r="316" spans="1:2">
      <c r="A316">
        <v>10</v>
      </c>
    </row>
    <row r="317" spans="1:2">
      <c r="A317">
        <v>0</v>
      </c>
    </row>
    <row r="318" spans="1:2">
      <c r="A318">
        <v>18</v>
      </c>
    </row>
    <row r="319" spans="1:2">
      <c r="A319">
        <v>71272</v>
      </c>
    </row>
    <row r="320" spans="1:2">
      <c r="A320">
        <v>999</v>
      </c>
    </row>
    <row r="321" spans="1:1">
      <c r="A321">
        <v>5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107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335</v>
      </c>
    </row>
    <row r="339" spans="1:1">
      <c r="A339" t="s">
        <v>337</v>
      </c>
    </row>
    <row r="340" spans="1:1">
      <c r="A340" t="s">
        <v>338</v>
      </c>
    </row>
    <row r="341" spans="1:1">
      <c r="A341">
        <v>2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332</v>
      </c>
    </row>
    <row r="347" spans="1:1">
      <c r="A347" t="s">
        <v>343</v>
      </c>
    </row>
    <row r="348" spans="1:1">
      <c r="A348" t="s">
        <v>344</v>
      </c>
    </row>
    <row r="349" spans="1:1">
      <c r="A349" t="s">
        <v>345</v>
      </c>
    </row>
    <row r="350" spans="1:1">
      <c r="A350" t="s">
        <v>346</v>
      </c>
    </row>
    <row r="351" spans="1:1">
      <c r="A351">
        <v>3</v>
      </c>
    </row>
    <row r="352" spans="1:1">
      <c r="A352" t="s">
        <v>347</v>
      </c>
    </row>
    <row r="353" spans="1:1">
      <c r="A353" t="s">
        <v>337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350</v>
      </c>
    </row>
    <row r="357" spans="1:1">
      <c r="A357" t="s">
        <v>351</v>
      </c>
    </row>
    <row r="358" spans="1:1">
      <c r="A358" t="s">
        <v>336</v>
      </c>
    </row>
    <row r="359" spans="1:1">
      <c r="A359" t="s">
        <v>352</v>
      </c>
    </row>
    <row r="360" spans="1:1">
      <c r="A360" t="s">
        <v>353</v>
      </c>
    </row>
    <row r="361" spans="1:1">
      <c r="A361">
        <v>4</v>
      </c>
    </row>
    <row r="362" spans="1:1">
      <c r="A362" t="s">
        <v>333</v>
      </c>
    </row>
    <row r="363" spans="1:1">
      <c r="A363" t="s">
        <v>348</v>
      </c>
    </row>
    <row r="364" spans="1:1">
      <c r="A364" t="s">
        <v>354</v>
      </c>
    </row>
    <row r="365" spans="1:1">
      <c r="A365" t="s">
        <v>355</v>
      </c>
    </row>
    <row r="366" spans="1:1">
      <c r="A366" t="s">
        <v>356</v>
      </c>
    </row>
    <row r="367" spans="1:1">
      <c r="A367" t="s">
        <v>349</v>
      </c>
    </row>
    <row r="368" spans="1:1">
      <c r="A368" t="s">
        <v>340</v>
      </c>
    </row>
    <row r="369" spans="1:1">
      <c r="A369" t="s">
        <v>337</v>
      </c>
    </row>
    <row r="370" spans="1:1">
      <c r="A370" t="s">
        <v>357</v>
      </c>
    </row>
    <row r="371" spans="1:1">
      <c r="A371">
        <v>5</v>
      </c>
    </row>
    <row r="372" spans="1:1">
      <c r="A372" t="s">
        <v>358</v>
      </c>
    </row>
    <row r="373" spans="1:1">
      <c r="A373" t="s">
        <v>349</v>
      </c>
    </row>
    <row r="374" spans="1:1">
      <c r="A374" t="s">
        <v>357</v>
      </c>
    </row>
    <row r="375" spans="1:1">
      <c r="A375" t="s">
        <v>359</v>
      </c>
    </row>
    <row r="376" spans="1:1">
      <c r="A376" t="s">
        <v>360</v>
      </c>
    </row>
    <row r="377" spans="1:1">
      <c r="A377" t="s">
        <v>344</v>
      </c>
    </row>
    <row r="378" spans="1:1">
      <c r="A378" t="s">
        <v>361</v>
      </c>
    </row>
    <row r="379" spans="1:1">
      <c r="A379" t="s">
        <v>333</v>
      </c>
    </row>
    <row r="380" spans="1:1">
      <c r="A380" t="s">
        <v>362</v>
      </c>
    </row>
    <row r="381" spans="1:1">
      <c r="A381">
        <v>6</v>
      </c>
    </row>
    <row r="382" spans="1:1">
      <c r="A382" t="s">
        <v>363</v>
      </c>
    </row>
    <row r="383" spans="1:1">
      <c r="A383" t="s">
        <v>340</v>
      </c>
    </row>
    <row r="384" spans="1:1">
      <c r="A384" t="s">
        <v>341</v>
      </c>
    </row>
    <row r="385" spans="1:1">
      <c r="A385" t="s">
        <v>360</v>
      </c>
    </row>
    <row r="386" spans="1:1">
      <c r="A386" t="s">
        <v>364</v>
      </c>
    </row>
    <row r="387" spans="1:1">
      <c r="A387" t="s">
        <v>365</v>
      </c>
    </row>
    <row r="388" spans="1:1">
      <c r="A388" t="s">
        <v>366</v>
      </c>
    </row>
    <row r="389" spans="1:1">
      <c r="A389" t="s">
        <v>367</v>
      </c>
    </row>
    <row r="390" spans="1:1">
      <c r="A390" t="s">
        <v>341</v>
      </c>
    </row>
    <row r="391" spans="1:1">
      <c r="A391">
        <v>7</v>
      </c>
    </row>
    <row r="392" spans="1:1">
      <c r="A392" t="s">
        <v>368</v>
      </c>
    </row>
    <row r="393" spans="1:1">
      <c r="A393" t="s">
        <v>369</v>
      </c>
    </row>
    <row r="394" spans="1:1">
      <c r="A394" t="s">
        <v>370</v>
      </c>
    </row>
    <row r="395" spans="1:1">
      <c r="A395" t="s">
        <v>368</v>
      </c>
    </row>
    <row r="396" spans="1:1">
      <c r="A396" t="s">
        <v>371</v>
      </c>
    </row>
    <row r="397" spans="1:1">
      <c r="A397" t="s">
        <v>372</v>
      </c>
    </row>
    <row r="398" spans="1:1">
      <c r="A398" t="s">
        <v>373</v>
      </c>
    </row>
    <row r="399" spans="1:1">
      <c r="A399" t="s">
        <v>374</v>
      </c>
    </row>
    <row r="400" spans="1:1">
      <c r="A400" t="s">
        <v>358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314000</v>
      </c>
    </row>
    <row r="423" spans="1:1">
      <c r="A423">
        <v>84000</v>
      </c>
    </row>
    <row r="424" spans="1:1">
      <c r="A424" s="206" t="s">
        <v>375</v>
      </c>
    </row>
    <row r="425" spans="1:1">
      <c r="A425" s="206" t="s">
        <v>375</v>
      </c>
    </row>
    <row r="426" spans="1:1">
      <c r="A426" s="206" t="s">
        <v>375</v>
      </c>
    </row>
    <row r="427" spans="1:1">
      <c r="A427" s="206" t="s">
        <v>375</v>
      </c>
    </row>
    <row r="428" spans="1:1">
      <c r="A428">
        <v>2</v>
      </c>
    </row>
    <row r="429" spans="1:1">
      <c r="A429">
        <v>239000</v>
      </c>
    </row>
    <row r="430" spans="1:1">
      <c r="A430">
        <v>63000</v>
      </c>
    </row>
    <row r="431" spans="1:1">
      <c r="A431" s="206" t="s">
        <v>376</v>
      </c>
    </row>
    <row r="432" spans="1:1">
      <c r="A432" s="206" t="s">
        <v>375</v>
      </c>
    </row>
    <row r="433" spans="1:1">
      <c r="A433" s="206" t="s">
        <v>375</v>
      </c>
    </row>
    <row r="434" spans="1:1">
      <c r="A434" s="206" t="s">
        <v>375</v>
      </c>
    </row>
    <row r="435" spans="1:1">
      <c r="A435">
        <v>3</v>
      </c>
    </row>
    <row r="436" spans="1:1">
      <c r="A436">
        <v>241000</v>
      </c>
    </row>
    <row r="437" spans="1:1">
      <c r="A437">
        <v>30000</v>
      </c>
    </row>
    <row r="438" spans="1:1">
      <c r="A438" s="206" t="s">
        <v>376</v>
      </c>
    </row>
    <row r="439" spans="1:1">
      <c r="A439" s="206" t="s">
        <v>377</v>
      </c>
    </row>
    <row r="440" spans="1:1">
      <c r="A440" s="206" t="s">
        <v>375</v>
      </c>
    </row>
    <row r="441" spans="1:1">
      <c r="A441" s="206" t="s">
        <v>375</v>
      </c>
    </row>
    <row r="442" spans="1:1">
      <c r="A442">
        <v>4</v>
      </c>
    </row>
    <row r="443" spans="1:1">
      <c r="A443">
        <v>212000</v>
      </c>
    </row>
    <row r="444" spans="1:1">
      <c r="A444">
        <v>55000</v>
      </c>
    </row>
    <row r="445" spans="1:1">
      <c r="A445" s="206" t="s">
        <v>378</v>
      </c>
    </row>
    <row r="446" spans="1:1">
      <c r="A446" s="206" t="s">
        <v>375</v>
      </c>
    </row>
    <row r="447" spans="1:1">
      <c r="A447" s="206" t="s">
        <v>375</v>
      </c>
    </row>
    <row r="448" spans="1:1">
      <c r="A448" s="206" t="s">
        <v>375</v>
      </c>
    </row>
    <row r="449" spans="1:1">
      <c r="A449">
        <v>5</v>
      </c>
    </row>
    <row r="450" spans="1:1">
      <c r="A450">
        <v>253000</v>
      </c>
    </row>
    <row r="451" spans="1:1">
      <c r="A451">
        <v>3000</v>
      </c>
    </row>
    <row r="452" spans="1:1">
      <c r="A452" s="206" t="s">
        <v>378</v>
      </c>
    </row>
    <row r="453" spans="1:1">
      <c r="A453" s="206" t="s">
        <v>375</v>
      </c>
    </row>
    <row r="454" spans="1:1">
      <c r="A454" s="206" t="s">
        <v>375</v>
      </c>
    </row>
    <row r="455" spans="1:1">
      <c r="A455" s="206" t="s">
        <v>375</v>
      </c>
    </row>
    <row r="456" spans="1:1">
      <c r="A456">
        <v>6</v>
      </c>
    </row>
    <row r="457" spans="1:1">
      <c r="A457">
        <v>253000</v>
      </c>
    </row>
    <row r="458" spans="1:1">
      <c r="A458">
        <v>80000</v>
      </c>
    </row>
    <row r="459" spans="1:1">
      <c r="A459" s="206" t="s">
        <v>376</v>
      </c>
    </row>
    <row r="460" spans="1:1">
      <c r="A460" s="206" t="s">
        <v>377</v>
      </c>
    </row>
    <row r="461" spans="1:1">
      <c r="A461" s="206" t="s">
        <v>377</v>
      </c>
    </row>
    <row r="462" spans="1:1">
      <c r="A462" s="206" t="s">
        <v>376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206" t="s">
        <v>378</v>
      </c>
    </row>
    <row r="467" spans="1:1">
      <c r="A467" s="206" t="s">
        <v>376</v>
      </c>
    </row>
    <row r="468" spans="1:1">
      <c r="A468" s="206" t="s">
        <v>378</v>
      </c>
    </row>
    <row r="469" spans="1:1">
      <c r="A469" s="206" t="s">
        <v>375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206">
        <v>0</v>
      </c>
    </row>
    <row r="474" spans="1:1">
      <c r="A474" s="206">
        <v>0</v>
      </c>
    </row>
    <row r="475" spans="1:1">
      <c r="A475" s="206">
        <v>0</v>
      </c>
    </row>
    <row r="476" spans="1:1">
      <c r="A476" s="206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379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10977</v>
      </c>
    </row>
    <row r="523" spans="1:1">
      <c r="A523">
        <v>4390800</v>
      </c>
    </row>
    <row r="524" spans="1:1">
      <c r="A524">
        <v>4</v>
      </c>
    </row>
    <row r="525" spans="1:1">
      <c r="A525">
        <v>4592250</v>
      </c>
    </row>
    <row r="526" spans="1:1">
      <c r="A526">
        <v>327</v>
      </c>
    </row>
    <row r="527" spans="1:1">
      <c r="A527">
        <v>333</v>
      </c>
    </row>
    <row r="528" spans="1:1">
      <c r="A528">
        <v>341</v>
      </c>
    </row>
    <row r="529" spans="1:1">
      <c r="A529">
        <v>527</v>
      </c>
    </row>
    <row r="530" spans="1:1">
      <c r="A530">
        <v>533</v>
      </c>
    </row>
    <row r="531" spans="1:1">
      <c r="A531">
        <v>533</v>
      </c>
    </row>
    <row r="532" spans="1:1">
      <c r="A532">
        <v>814</v>
      </c>
    </row>
    <row r="533" spans="1:1">
      <c r="A533">
        <v>848</v>
      </c>
    </row>
    <row r="534" spans="1:1">
      <c r="A534">
        <v>814</v>
      </c>
    </row>
    <row r="535" spans="1:1">
      <c r="A535">
        <v>143</v>
      </c>
    </row>
    <row r="536" spans="1:1">
      <c r="A536">
        <v>1200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9365</v>
      </c>
    </row>
    <row r="543" spans="1:1">
      <c r="A543">
        <v>3933300</v>
      </c>
    </row>
    <row r="544" spans="1:1">
      <c r="A544">
        <v>0</v>
      </c>
    </row>
    <row r="545" spans="1:2">
      <c r="A545">
        <v>3725477</v>
      </c>
    </row>
    <row r="546" spans="1:2">
      <c r="A546">
        <v>299</v>
      </c>
    </row>
    <row r="547" spans="1:2">
      <c r="A547">
        <v>300</v>
      </c>
    </row>
    <row r="548" spans="1:2">
      <c r="A548">
        <v>300</v>
      </c>
    </row>
    <row r="549" spans="1:2">
      <c r="A549">
        <v>494</v>
      </c>
    </row>
    <row r="550" spans="1:2">
      <c r="A550">
        <v>504</v>
      </c>
    </row>
    <row r="551" spans="1:2">
      <c r="A551">
        <v>498</v>
      </c>
    </row>
    <row r="552" spans="1:2">
      <c r="A552">
        <v>775</v>
      </c>
    </row>
    <row r="553" spans="1:2">
      <c r="A553">
        <v>789</v>
      </c>
      <c r="B553"/>
    </row>
    <row r="554" spans="1:2">
      <c r="A554">
        <v>777</v>
      </c>
      <c r="B554"/>
    </row>
    <row r="555" spans="1:2">
      <c r="A555">
        <v>144</v>
      </c>
      <c r="B555"/>
    </row>
    <row r="556" spans="1:2">
      <c r="A556">
        <v>1206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10492</v>
      </c>
    </row>
    <row r="563" spans="1:1">
      <c r="A563">
        <v>4532544</v>
      </c>
    </row>
    <row r="564" spans="1:1">
      <c r="A564">
        <v>0</v>
      </c>
    </row>
    <row r="565" spans="1:1">
      <c r="A565">
        <v>4200025</v>
      </c>
    </row>
    <row r="566" spans="1:1">
      <c r="A566">
        <v>305</v>
      </c>
    </row>
    <row r="567" spans="1:1">
      <c r="A567">
        <v>308</v>
      </c>
    </row>
    <row r="568" spans="1:1">
      <c r="A568">
        <v>309</v>
      </c>
    </row>
    <row r="569" spans="1:1">
      <c r="A569">
        <v>495</v>
      </c>
    </row>
    <row r="570" spans="1:1">
      <c r="A570">
        <v>508</v>
      </c>
    </row>
    <row r="571" spans="1:1">
      <c r="A571">
        <v>505</v>
      </c>
    </row>
    <row r="572" spans="1:1">
      <c r="A572">
        <v>783</v>
      </c>
    </row>
    <row r="573" spans="1:1">
      <c r="A573">
        <v>796</v>
      </c>
    </row>
    <row r="574" spans="1:1">
      <c r="A574">
        <v>784</v>
      </c>
    </row>
    <row r="575" spans="1:1">
      <c r="A575">
        <v>132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11910</v>
      </c>
    </row>
    <row r="583" spans="1:1">
      <c r="A583">
        <v>5240400</v>
      </c>
    </row>
    <row r="584" spans="1:1">
      <c r="A584">
        <v>0</v>
      </c>
    </row>
    <row r="585" spans="1:1">
      <c r="A585">
        <v>4808719</v>
      </c>
    </row>
    <row r="586" spans="1:1">
      <c r="A586">
        <v>383</v>
      </c>
    </row>
    <row r="587" spans="1:1">
      <c r="A587">
        <v>335</v>
      </c>
    </row>
    <row r="588" spans="1:1">
      <c r="A588">
        <v>377</v>
      </c>
    </row>
    <row r="589" spans="1:1">
      <c r="A589">
        <v>650</v>
      </c>
    </row>
    <row r="590" spans="1:1">
      <c r="A590">
        <v>620</v>
      </c>
    </row>
    <row r="591" spans="1:1">
      <c r="A591">
        <v>645</v>
      </c>
    </row>
    <row r="592" spans="1:1">
      <c r="A592">
        <v>960</v>
      </c>
    </row>
    <row r="593" spans="1:1">
      <c r="A593">
        <v>918</v>
      </c>
    </row>
    <row r="594" spans="1:1">
      <c r="A594">
        <v>977</v>
      </c>
    </row>
    <row r="595" spans="1:1">
      <c r="A595">
        <v>85</v>
      </c>
    </row>
    <row r="596" spans="1:1">
      <c r="A596">
        <v>1200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10871</v>
      </c>
    </row>
    <row r="603" spans="1:1">
      <c r="A603">
        <v>4783240</v>
      </c>
    </row>
    <row r="604" spans="1:1">
      <c r="A604">
        <v>2</v>
      </c>
    </row>
    <row r="605" spans="1:1">
      <c r="A605">
        <v>4456141</v>
      </c>
    </row>
    <row r="606" spans="1:1">
      <c r="A606">
        <v>362</v>
      </c>
    </row>
    <row r="607" spans="1:1">
      <c r="A607">
        <v>367</v>
      </c>
    </row>
    <row r="608" spans="1:1">
      <c r="A608">
        <v>371</v>
      </c>
    </row>
    <row r="609" spans="1:1">
      <c r="A609">
        <v>549</v>
      </c>
    </row>
    <row r="610" spans="1:1">
      <c r="A610">
        <v>556</v>
      </c>
    </row>
    <row r="611" spans="1:1">
      <c r="A611">
        <v>565</v>
      </c>
    </row>
    <row r="612" spans="1:1">
      <c r="A612">
        <v>891</v>
      </c>
    </row>
    <row r="613" spans="1:1">
      <c r="A613">
        <v>875</v>
      </c>
    </row>
    <row r="614" spans="1:1">
      <c r="A614">
        <v>892</v>
      </c>
    </row>
    <row r="615" spans="1:1">
      <c r="A615">
        <v>136</v>
      </c>
    </row>
    <row r="616" spans="1:1">
      <c r="A616">
        <v>1200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3594</v>
      </c>
    </row>
    <row r="623" spans="1:1">
      <c r="A623">
        <v>1437600</v>
      </c>
    </row>
    <row r="624" spans="1:1">
      <c r="A624">
        <v>0</v>
      </c>
    </row>
    <row r="625" spans="1:1">
      <c r="A625">
        <v>1437600</v>
      </c>
    </row>
    <row r="626" spans="1:1">
      <c r="A626">
        <v>287</v>
      </c>
    </row>
    <row r="627" spans="1:1">
      <c r="A627">
        <v>290</v>
      </c>
    </row>
    <row r="628" spans="1:1">
      <c r="A628">
        <v>288</v>
      </c>
    </row>
    <row r="629" spans="1:1">
      <c r="A629">
        <v>481</v>
      </c>
    </row>
    <row r="630" spans="1:1">
      <c r="A630">
        <v>480</v>
      </c>
    </row>
    <row r="631" spans="1:1">
      <c r="A631">
        <v>479</v>
      </c>
    </row>
    <row r="632" spans="1:1">
      <c r="A632">
        <v>748</v>
      </c>
    </row>
    <row r="633" spans="1:1">
      <c r="A633">
        <v>766</v>
      </c>
    </row>
    <row r="634" spans="1:1">
      <c r="A634">
        <v>755</v>
      </c>
    </row>
    <row r="635" spans="1:1">
      <c r="A635">
        <v>189</v>
      </c>
    </row>
    <row r="636" spans="1:1">
      <c r="A636">
        <v>1200</v>
      </c>
    </row>
    <row r="637" spans="1:1">
      <c r="A637">
        <v>18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6540</v>
      </c>
    </row>
    <row r="643" spans="1:1">
      <c r="A643">
        <v>2616000</v>
      </c>
    </row>
    <row r="644" spans="1:1">
      <c r="A644">
        <v>0</v>
      </c>
    </row>
    <row r="645" spans="1:1">
      <c r="A645">
        <v>2616000</v>
      </c>
    </row>
    <row r="646" spans="1:1">
      <c r="A646">
        <v>320</v>
      </c>
    </row>
    <row r="647" spans="1:1">
      <c r="A647">
        <v>325</v>
      </c>
    </row>
    <row r="648" spans="1:1">
      <c r="A648">
        <v>316</v>
      </c>
    </row>
    <row r="649" spans="1:1">
      <c r="A649">
        <v>515</v>
      </c>
    </row>
    <row r="650" spans="1:1">
      <c r="A650">
        <v>525</v>
      </c>
    </row>
    <row r="651" spans="1:1">
      <c r="A651">
        <v>506</v>
      </c>
    </row>
    <row r="652" spans="1:1">
      <c r="A652">
        <v>800</v>
      </c>
    </row>
    <row r="653" spans="1:1">
      <c r="A653">
        <v>820</v>
      </c>
    </row>
    <row r="654" spans="1:1">
      <c r="A654">
        <v>785</v>
      </c>
    </row>
    <row r="655" spans="1:1">
      <c r="A655">
        <v>100</v>
      </c>
    </row>
    <row r="656" spans="1:1">
      <c r="A656">
        <v>1250</v>
      </c>
    </row>
    <row r="657" spans="1:1">
      <c r="A657">
        <v>9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380</v>
      </c>
    </row>
    <row r="682" spans="1:1">
      <c r="A682" t="s">
        <v>381</v>
      </c>
    </row>
    <row r="683" spans="1:1">
      <c r="A683" t="s">
        <v>382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383</v>
      </c>
    </row>
    <row r="700" spans="1:1">
      <c r="A700" t="s">
        <v>384</v>
      </c>
    </row>
    <row r="701" spans="1:1">
      <c r="A701">
        <v>1</v>
      </c>
    </row>
    <row r="702" spans="1:1">
      <c r="A702">
        <v>3360408</v>
      </c>
    </row>
    <row r="703" spans="1:1">
      <c r="A703">
        <v>0</v>
      </c>
    </row>
    <row r="704" spans="1:1">
      <c r="A704">
        <v>1979353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140654</v>
      </c>
    </row>
    <row r="709" spans="1:1">
      <c r="A709">
        <v>900594</v>
      </c>
    </row>
    <row r="710" spans="1:1">
      <c r="A710">
        <v>620318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128195</v>
      </c>
    </row>
    <row r="717" spans="1:1">
      <c r="A717">
        <v>4128195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3438260</v>
      </c>
    </row>
    <row r="723" spans="1:1">
      <c r="A723">
        <v>224481</v>
      </c>
    </row>
    <row r="724" spans="1:1">
      <c r="A724">
        <v>1796505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447468</v>
      </c>
    </row>
    <row r="730" spans="1:1">
      <c r="A730">
        <v>1532693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4200000</v>
      </c>
    </row>
    <row r="735" spans="1:1">
      <c r="A735">
        <v>2960</v>
      </c>
    </row>
    <row r="736" spans="1:1">
      <c r="A736">
        <v>-273875</v>
      </c>
    </row>
    <row r="737" spans="1:1">
      <c r="A737">
        <v>3929085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3076079</v>
      </c>
    </row>
    <row r="743" spans="1:1">
      <c r="A743">
        <v>11460</v>
      </c>
    </row>
    <row r="744" spans="1:1">
      <c r="A744">
        <v>1900345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59108</v>
      </c>
    </row>
    <row r="749" spans="1:1">
      <c r="A749">
        <v>766523</v>
      </c>
    </row>
    <row r="750" spans="1:1">
      <c r="A750">
        <v>149598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4320000</v>
      </c>
    </row>
    <row r="755" spans="1:1">
      <c r="A755">
        <v>4736</v>
      </c>
    </row>
    <row r="756" spans="1:1">
      <c r="A756">
        <v>137919</v>
      </c>
    </row>
    <row r="757" spans="1:1">
      <c r="A757">
        <v>4462655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2244731</v>
      </c>
    </row>
    <row r="763" spans="1:1">
      <c r="A763">
        <v>51991</v>
      </c>
    </row>
    <row r="764" spans="1:1">
      <c r="A764">
        <v>1875640</v>
      </c>
    </row>
    <row r="765" spans="1:1">
      <c r="A765">
        <v>1404888</v>
      </c>
    </row>
    <row r="766" spans="1:1">
      <c r="A766">
        <v>999</v>
      </c>
    </row>
    <row r="767" spans="1:1">
      <c r="A767">
        <v>999</v>
      </c>
    </row>
    <row r="768" spans="1:1">
      <c r="A768">
        <v>197801</v>
      </c>
    </row>
    <row r="769" spans="1:1">
      <c r="A769">
        <v>488911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29000</v>
      </c>
    </row>
    <row r="776" spans="1:1">
      <c r="A776">
        <v>461538</v>
      </c>
    </row>
    <row r="777" spans="1:1">
      <c r="A777">
        <v>4890538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3101079</v>
      </c>
    </row>
    <row r="783" spans="1:1">
      <c r="A783">
        <v>0</v>
      </c>
    </row>
    <row r="784" spans="1:1">
      <c r="A784">
        <v>1831136</v>
      </c>
    </row>
    <row r="785" spans="1:1">
      <c r="A785">
        <v>739439</v>
      </c>
    </row>
    <row r="786" spans="1:1">
      <c r="A786">
        <v>999</v>
      </c>
    </row>
    <row r="787" spans="1:1">
      <c r="A787">
        <v>999</v>
      </c>
    </row>
    <row r="788" spans="1:1">
      <c r="A788">
        <v>181175</v>
      </c>
    </row>
    <row r="789" spans="1:1">
      <c r="A789">
        <v>749817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334742</v>
      </c>
    </row>
    <row r="797" spans="1:1">
      <c r="A797">
        <v>4740662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3772160</v>
      </c>
    </row>
    <row r="803" spans="1:1">
      <c r="A803">
        <v>860387</v>
      </c>
    </row>
    <row r="804" spans="1:1">
      <c r="A804">
        <v>1491011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907963</v>
      </c>
    </row>
    <row r="810" spans="1:1">
      <c r="A810">
        <v>3937499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-2271904</v>
      </c>
    </row>
    <row r="817" spans="1:1">
      <c r="A817">
        <v>1728096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1580390</v>
      </c>
    </row>
    <row r="823" spans="1:1">
      <c r="A823">
        <v>660053</v>
      </c>
    </row>
    <row r="824" spans="1:1">
      <c r="A824">
        <v>1207141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299346</v>
      </c>
    </row>
    <row r="830" spans="1:1">
      <c r="A830">
        <v>279597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-1131359</v>
      </c>
    </row>
    <row r="837" spans="1:1">
      <c r="A837">
        <v>2868641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385</v>
      </c>
    </row>
    <row r="862" spans="1:1">
      <c r="A862" t="s">
        <v>386</v>
      </c>
    </row>
    <row r="863" spans="1:1">
      <c r="A863" t="s">
        <v>387</v>
      </c>
    </row>
    <row r="864" spans="1:1">
      <c r="A864" t="s">
        <v>388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'W'!W044194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2020-02-03T18:18:16Z</dcterms:modified>
</cp:coreProperties>
</file>