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4\"/>
    </mc:Choice>
  </mc:AlternateContent>
  <xr:revisionPtr revIDLastSave="0" documentId="8_{A98896DC-D90C-4193-B782-E0DE8E5B3D4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4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R30" i="3" s="1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R27" i="3" s="1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M80" i="4"/>
  <c r="F81" i="4"/>
  <c r="F83" i="4" s="1"/>
  <c r="G81" i="4"/>
  <c r="H81" i="4"/>
  <c r="H83" i="4" s="1"/>
  <c r="I81" i="4"/>
  <c r="J81" i="4"/>
  <c r="K81" i="4"/>
  <c r="L81" i="4"/>
  <c r="L83" i="4" s="1"/>
  <c r="M81" i="4"/>
  <c r="F82" i="4"/>
  <c r="G82" i="4"/>
  <c r="G83" i="4" s="1"/>
  <c r="H82" i="4"/>
  <c r="I82" i="4"/>
  <c r="J82" i="4"/>
  <c r="K82" i="4"/>
  <c r="L82" i="4"/>
  <c r="M82" i="4"/>
  <c r="M83" i="4" s="1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/>
  <c r="N7" i="2"/>
  <c r="O7" i="2"/>
  <c r="O11" i="2" s="1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N27" i="2"/>
  <c r="N28" i="2" s="1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L33" i="3"/>
  <c r="L35" i="3" s="1"/>
  <c r="M29" i="2"/>
  <c r="N43" i="2"/>
  <c r="X13" i="3"/>
  <c r="M28" i="2"/>
  <c r="G26" i="2"/>
  <c r="X31" i="3"/>
  <c r="K83" i="4"/>
  <c r="X27" i="3"/>
  <c r="R20" i="3"/>
  <c r="J83" i="4"/>
  <c r="N44" i="2"/>
  <c r="N45" i="2"/>
  <c r="N11" i="2"/>
  <c r="O28" i="2"/>
  <c r="G16" i="4"/>
  <c r="I16" i="4"/>
  <c r="H16" i="4"/>
  <c r="G17" i="4"/>
  <c r="H17" i="4"/>
  <c r="I17" i="4"/>
  <c r="G11" i="2" l="1"/>
  <c r="G15" i="2" s="1"/>
  <c r="N29" i="2"/>
</calcChain>
</file>

<file path=xl/connections.xml><?xml version="1.0" encoding="utf-8"?>
<connections xmlns="http://schemas.openxmlformats.org/spreadsheetml/2006/main">
  <connection id="1" name="W024193" type="6" refreshedVersion="4" background="1" saveData="1">
    <textPr prompt="0" codePage="850" sourceFile="C:\GMC\CL1R18C1\RUN_18C1\Wfiles\193\W024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<sst xmlns="http://schemas.openxmlformats.org/spreadsheetml/2006/main" count="603" uniqueCount="388">
  <si>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</si>
  <si>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</si>
  <si>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</si>
  <si>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</si>
  <si>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</si>
  <si>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</si>
  <si>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</si>
  <si>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</si>
  <si>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</si>
  <si>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</si>
  <si>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</si>
  <si>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</si>
  <si>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</si>
  <si>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</si>
  <si>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</si>
  <si>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</si>
  <si>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</si>
  <si>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</si>
  <si>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</si>
  <si>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</si>
  <si>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</si>
  <si>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</si>
  <si>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</si>
  <si>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</si>
  <si>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</si>
  <si>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</si>
  <si>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</si>
  <si>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</si>
  <si>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</si>
  <si>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</si>
  <si>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</si>
  <si>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</si>
  <si>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</si>
  <si>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</si>
  <si>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</si>
  <si>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</si>
  <si>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</si>
  <si>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</si>
  <si>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</si>
  <si>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</si>
  <si>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</si>
  <si>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</si>
  <si>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</si>
  <si>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</si>
  <si>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</si>
  <si>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</si>
  <si>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</si>
  <si>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</si>
  <si>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</si>
  <si>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</si>
  <si>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</si>
  <si>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</si>
  <si>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</si>
  <si>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</si>
  <si>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</si>
  <si>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</si>
  <si>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</si>
  <si>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</si>
  <si>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</si>
  <si>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</si>
  <si>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</si>
  <si>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</si>
  <si>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</si>
  <si>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</si>
  <si>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</si>
  <si>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</si>
  <si>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</si>
  <si>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</si>
  <si>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</si>
  <si>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</si>
  <si>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</si>
  <si>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</si>
  <si>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</si>
  <si>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</si>
  <si>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</si>
  <si>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</si>
  <si>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</si>
  <si>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</si>
  <si>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</si>
  <si>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</si>
  <si>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</si>
  <si>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</si>
  <si>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</si>
  <si>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</si>
  <si>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</si>
  <si>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</si>
  <si>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</si>
  <si>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</si>
  <si>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</si>
  <si>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</si>
  <si>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</si>
  <si>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</si>
  <si>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</si>
  <si>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</si>
  <si>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</si>
  <si>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</si>
  <si>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</si>
  <si>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</si>
  <si>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</si>
  <si>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</si>
  <si>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</si>
  <si>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</si>
  <si>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</si>
  <si>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</si>
  <si>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</si>
  <si>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</si>
  <si>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</si>
  <si>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</si>
  <si>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</si>
  <si>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</si>
  <si>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</si>
  <si>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</si>
  <si>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</si>
  <si>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</si>
  <si>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</si>
  <si>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</si>
  <si>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</si>
  <si>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</si>
  <si>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</si>
  <si>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</si>
  <si>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</si>
  <si>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</si>
  <si>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</si>
  <si>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</si>
  <si>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</si>
  <si>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</si>
  <si>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</si>
  <si>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</si>
  <si>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</si>
  <si>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</si>
  <si>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</si>
  <si>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</si>
  <si>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</si>
  <si>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</si>
  <si>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</si>
  <si>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</si>
  <si>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</si>
  <si>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</si>
  <si>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</si>
  <si>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</si>
  <si>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</si>
  <si>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</si>
  <si>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</si>
  <si>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</si>
  <si>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</si>
  <si>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</si>
  <si>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</si>
  <si>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</si>
  <si>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</si>
  <si>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</si>
  <si>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</si>
  <si>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</si>
  <si>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</si>
  <si>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</si>
  <si>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</si>
  <si>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</si>
  <si>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</si>
  <si>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</si>
  <si>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</si>
  <si>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</si>
  <si>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</si>
  <si>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</si>
  <si>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</si>
  <si>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</si>
  <si>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</si>
  <si>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</si>
  <si>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</si>
  <si>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</si>
  <si>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</si>
  <si>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</si>
  <si>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</si>
  <si>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</si>
  <si>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</si>
  <si>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</si>
  <si>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</si>
  <si>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</si>
  <si>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</si>
  <si>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</si>
  <si>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</si>
  <si>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</si>
  <si>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</si>
  <si>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</si>
  <si>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</si>
  <si>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</si>
  <si>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</si>
  <si>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</si>
  <si>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</si>
  <si>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</si>
  <si>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</si>
  <si>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</si>
  <si>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</si>
  <si>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</si>
  <si>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</si>
  <si>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</si>
  <si>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</si>
  <si>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</si>
  <si>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</si>
  <si>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</si>
  <si>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</si>
  <si>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</si>
  <si>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</si>
  <si>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</si>
  <si>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</si>
  <si>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</si>
  <si>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</si>
  <si>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</si>
  <si>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</si>
  <si>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</si>
  <si>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</si>
  <si>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</si>
  <si>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</si>
  <si>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</si>
  <si>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</si>
  <si>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</si>
  <si>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</si>
  <si>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</si>
  <si>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</si>
  <si>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</si>
  <si>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</si>
  <si>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</si>
  <si>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</si>
  <si>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</si>
  <si>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</si>
  <si>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</si>
  <si>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</si>
  <si>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</si>
  <si>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</si>
  <si>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</si>
  <si>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</si>
  <si>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</si>
  <si>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</si>
  <si>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</si>
  <si>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</si>
  <si>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</si>
  <si>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</si>
  <si>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</si>
  <si>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</si>
  <si>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</si>
  <si>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</si>
  <si>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</si>
  <si>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</si>
  <si>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</si>
  <si>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</si>
  <si>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</si>
  <si>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</si>
  <si>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</si>
  <si>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</si>
  <si>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</si>
  <si>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</si>
  <si>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</si>
  <si>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</si>
  <si>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</si>
  <si>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</si>
  <si>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</si>
  <si>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</si>
  <si>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</si>
  <si>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</si>
  <si>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</si>
  <si>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</si>
  <si>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</si>
  <si>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</si>
  <si>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</si>
  <si>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</si>
  <si>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</si>
  <si>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</si>
  <si>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</si>
  <si>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</si>
  <si>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</si>
  <si>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</si>
  <si>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</si>
  <si>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</si>
  <si>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</si>
  <si>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</si>
  <si>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</si>
  <si>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</si>
  <si>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</si>
  <si>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</si>
  <si>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</si>
  <si>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</si>
  <si>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</si>
  <si>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</si>
  <si>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</si>
  <si>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</si>
  <si>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</si>
  <si>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</si>
  <si>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</si>
  <si>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</si>
  <si>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</si>
  <si>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</si>
  <si>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</si>
  <si>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</si>
  <si>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</si>
  <si>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</si>
  <si>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</si>
  <si>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</si>
  <si>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</si>
  <si>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</si>
  <si>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</si>
  <si>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</si>
  <si>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</si>
  <si>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</si>
  <si>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</si>
  <si>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</si>
  <si>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</si>
  <si>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</si>
  <si>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</si>
  <si>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</si>
  <si>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</si>
  <si>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</si>
  <si>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</si>
  <si>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</si>
  <si>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</si>
  <si>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</si>
  <si>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</si>
  <si>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</si>
  <si>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</si>
  <si>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</si>
  <si>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</si>
  <si>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</si>
  <si>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</si>
  <si>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</si>
  <si>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</si>
  <si>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</si>
  <si>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</si>
  <si>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</si>
  <si>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</si>
  <si>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2.80</t>
  </si>
  <si>
    <t xml:space="preserve">   2.00</t>
  </si>
  <si>
    <t xml:space="preserve">   1.55</t>
  </si>
  <si>
    <t>Minor</t>
  </si>
  <si>
    <t>None</t>
  </si>
  <si>
    <t>!</t>
  </si>
  <si>
    <t xml:space="preserve"> 83.4</t>
  </si>
  <si>
    <t xml:space="preserve">  5.8</t>
  </si>
  <si>
    <t xml:space="preserve">  6.3</t>
  </si>
  <si>
    <t xml:space="preserve">  7.3</t>
  </si>
  <si>
    <t xml:space="preserve">  4.9</t>
  </si>
  <si>
    <t xml:space="preserve">  5.1</t>
  </si>
  <si>
    <t xml:space="preserve">  5.7</t>
  </si>
  <si>
    <t xml:space="preserve"> 15.8</t>
  </si>
  <si>
    <t xml:space="preserve">  7.2</t>
  </si>
  <si>
    <t xml:space="preserve">  7.0</t>
  </si>
  <si>
    <t xml:space="preserve">  9.4</t>
  </si>
  <si>
    <t xml:space="preserve"> 10.5</t>
  </si>
  <si>
    <t xml:space="preserve"> 12.6</t>
  </si>
  <si>
    <t xml:space="preserve">  8.8</t>
  </si>
  <si>
    <t xml:space="preserve"> 10.0</t>
  </si>
  <si>
    <t xml:space="preserve"> 11.9</t>
  </si>
  <si>
    <t xml:space="preserve"> 10.6</t>
  </si>
  <si>
    <t xml:space="preserve"> 15.3</t>
  </si>
  <si>
    <t xml:space="preserve"> 13.5</t>
  </si>
  <si>
    <t xml:space="preserve">  8.7</t>
  </si>
  <si>
    <t xml:space="preserve"> 10.4</t>
  </si>
  <si>
    <t xml:space="preserve"> 14.0</t>
  </si>
  <si>
    <t xml:space="preserve">  8.2</t>
  </si>
  <si>
    <t xml:space="preserve">  9.8</t>
  </si>
  <si>
    <t xml:space="preserve"> 14.2</t>
  </si>
  <si>
    <t xml:space="preserve">  9.1</t>
  </si>
  <si>
    <t xml:space="preserve">  7.6</t>
  </si>
  <si>
    <t xml:space="preserve"> 15.2</t>
  </si>
  <si>
    <t xml:space="preserve">  9.7</t>
  </si>
  <si>
    <t xml:space="preserve"> 11.1</t>
  </si>
  <si>
    <t xml:space="preserve">  9.2</t>
  </si>
  <si>
    <t xml:space="preserve"> 10.2</t>
  </si>
  <si>
    <t xml:space="preserve"> 11.6</t>
  </si>
  <si>
    <t xml:space="preserve">  9.9</t>
  </si>
  <si>
    <t xml:space="preserve"> 13.2</t>
  </si>
  <si>
    <t xml:space="preserve">  9.3</t>
  </si>
  <si>
    <t xml:space="preserve"> 11.3</t>
  </si>
  <si>
    <t xml:space="preserve">  8.6</t>
  </si>
  <si>
    <t xml:space="preserve">  8.9</t>
  </si>
  <si>
    <t xml:space="preserve"> 10.7</t>
  </si>
  <si>
    <t xml:space="preserve">  8.5</t>
  </si>
  <si>
    <t xml:space="preserve">  8.1</t>
  </si>
  <si>
    <t xml:space="preserve">  0.0</t>
  </si>
  <si>
    <t xml:space="preserve">  3.5</t>
  </si>
  <si>
    <t xml:space="preserve">  5.5</t>
  </si>
  <si>
    <t>Not requested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</si>
  <si>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</si>
  <si>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</si>
  <si>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</si>
  <si>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</si>
  <si>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</si>
  <si>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191212184517</t>
  </si>
  <si>
    <t>Pablo PΘrez Valle</t>
  </si>
  <si>
    <t>Pucelanos emprendedores</t>
  </si>
  <si>
    <t>Castilla Y Le≤n</t>
  </si>
  <si>
    <t>Universidad de Valladolid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</si>
</sst>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4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Pablo PΘrez Valle</v>
      </c>
      <c r="V3" s="2" t="s">
        <v>25</v>
      </c>
      <c r="W3" s="3" t="str">
        <f>W!A6</f>
        <v xml:space="preserve">  18C1</v>
      </c>
    </row>
    <row r="4" spans="2:25">
      <c r="B4" t="str">
        <f>W!A862</f>
        <v>Pucelanos emprendedores</v>
      </c>
    </row>
    <row r="5" spans="2:25" ht="17.399999999999999">
      <c r="B5" t="str">
        <f>W!A863</f>
        <v>Castilla Y Le≤n</v>
      </c>
      <c r="H5" s="4" t="s">
        <v>23</v>
      </c>
      <c r="J5" s="5"/>
      <c r="K5" s="5"/>
      <c r="L5" s="223">
        <f>W!$A1</f>
        <v>2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Universidad de Valladolid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22</v>
      </c>
      <c r="F14" s="44">
        <f>W!A11</f>
        <v>27</v>
      </c>
      <c r="G14" s="45"/>
      <c r="H14" s="44">
        <f>W!A14</f>
        <v>20</v>
      </c>
      <c r="I14" s="46"/>
      <c r="J14" s="44">
        <f>W!A17</f>
        <v>16</v>
      </c>
      <c r="K14" s="46"/>
      <c r="L14" s="19"/>
      <c r="M14" s="28"/>
      <c r="N14" s="19" t="s">
        <v>30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3</v>
      </c>
      <c r="E15" s="50">
        <f>W!A8</f>
        <v>27</v>
      </c>
      <c r="F15" s="44">
        <f>W!A12</f>
        <v>23</v>
      </c>
      <c r="G15" s="51"/>
      <c r="H15" s="44">
        <f>W!A15</f>
        <v>20</v>
      </c>
      <c r="I15" s="52"/>
      <c r="J15" s="44">
        <f>W!A18</f>
        <v>14</v>
      </c>
      <c r="K15" s="52"/>
      <c r="L15" s="19"/>
      <c r="M15" s="28"/>
      <c r="N15" s="19" t="s">
        <v>41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4</v>
      </c>
      <c r="E16" s="56">
        <f>W!A9</f>
        <v>24</v>
      </c>
      <c r="F16" s="57">
        <f>W!A13</f>
        <v>20</v>
      </c>
      <c r="G16" s="58"/>
      <c r="H16" s="57">
        <f>W!A16</f>
        <v>17</v>
      </c>
      <c r="I16" s="38"/>
      <c r="J16" s="57">
        <f>W!A19</f>
        <v>19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16</v>
      </c>
      <c r="U16" s="59">
        <f>W!B68</f>
        <v>0</v>
      </c>
      <c r="V16" s="18"/>
      <c r="W16" s="60">
        <f>W!A69</f>
        <v>11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305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775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9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310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18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305</v>
      </c>
      <c r="G21" s="59">
        <f>W!B23</f>
        <v>0</v>
      </c>
      <c r="H21" s="57">
        <f>W!A26</f>
        <v>498</v>
      </c>
      <c r="I21" s="59">
        <f>W!B26</f>
        <v>0</v>
      </c>
      <c r="J21" s="57">
        <f>W!A29</f>
        <v>775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15</v>
      </c>
      <c r="Q21" s="75"/>
      <c r="R21" s="44"/>
      <c r="S21" s="28" t="s">
        <v>54</v>
      </c>
      <c r="T21" s="28"/>
      <c r="U21" s="28"/>
      <c r="V21" s="28"/>
      <c r="W21" s="41">
        <f>W!A78</f>
        <v>9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2100</v>
      </c>
      <c r="G24" s="48" t="str">
        <f>W!B31</f>
        <v>*</v>
      </c>
      <c r="H24" s="63">
        <f>W!A34</f>
        <v>860</v>
      </c>
      <c r="I24" s="48" t="str">
        <f>W!B34</f>
        <v>*</v>
      </c>
      <c r="J24" s="63">
        <f>W!A37</f>
        <v>440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1200</v>
      </c>
      <c r="G25" s="54" t="str">
        <f>W!B32</f>
        <v>*</v>
      </c>
      <c r="H25" s="44">
        <f>W!A35</f>
        <v>550</v>
      </c>
      <c r="I25" s="54" t="str">
        <f>W!B35</f>
        <v>*</v>
      </c>
      <c r="J25" s="44">
        <f>W!A38</f>
        <v>260</v>
      </c>
      <c r="K25" s="54" t="str">
        <f>W!B38</f>
        <v>*</v>
      </c>
      <c r="L25" s="19"/>
      <c r="M25" s="28" t="s">
        <v>58</v>
      </c>
      <c r="N25" s="28"/>
      <c r="O25" s="28"/>
      <c r="P25" s="77">
        <f>W!A83/100</f>
        <v>12.1</v>
      </c>
      <c r="Q25" s="54" t="str">
        <f>W!B83</f>
        <v>*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1500</v>
      </c>
      <c r="G26" s="59" t="str">
        <f>W!B33</f>
        <v>*</v>
      </c>
      <c r="H26" s="57">
        <f>W!A36</f>
        <v>750</v>
      </c>
      <c r="I26" s="59" t="str">
        <f>W!B36</f>
        <v>*</v>
      </c>
      <c r="J26" s="41">
        <f>W!A39</f>
        <v>380</v>
      </c>
      <c r="K26" s="59" t="str">
        <f>W!B39</f>
        <v>*</v>
      </c>
      <c r="L26" s="19"/>
      <c r="M26" s="28" t="s">
        <v>59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34</v>
      </c>
      <c r="D30" s="19"/>
      <c r="E30" s="44"/>
      <c r="F30" s="53">
        <f>W!A44</f>
        <v>5</v>
      </c>
      <c r="G30" s="52"/>
      <c r="H30" s="44">
        <f>W!A45</f>
        <v>5</v>
      </c>
      <c r="I30" s="52"/>
      <c r="J30" s="44">
        <f>W!A46</f>
        <v>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116</v>
      </c>
      <c r="G31" s="49"/>
      <c r="H31" s="53">
        <f>W!A48</f>
        <v>173</v>
      </c>
      <c r="I31" s="49"/>
      <c r="J31" s="53">
        <f>W!A49</f>
        <v>348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1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1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2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3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4604</v>
      </c>
      <c r="V6" s="115"/>
      <c r="W6" s="116">
        <f>W!A109</f>
        <v>2073</v>
      </c>
      <c r="X6" s="108"/>
      <c r="Y6" s="114">
        <f>W!A110</f>
        <v>1036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47</v>
      </c>
      <c r="O7" s="118">
        <f>W!A192</f>
        <v>76</v>
      </c>
      <c r="P7" s="102"/>
      <c r="R7" s="101"/>
      <c r="S7" s="19" t="s">
        <v>144</v>
      </c>
      <c r="T7" s="97"/>
      <c r="U7" s="114">
        <f>W!A111</f>
        <v>4768</v>
      </c>
      <c r="V7" s="115"/>
      <c r="W7" s="116">
        <f>W!A112</f>
        <v>2147</v>
      </c>
      <c r="X7" s="108"/>
      <c r="Y7" s="114">
        <f>W!A113</f>
        <v>1073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12</v>
      </c>
      <c r="P8" s="102"/>
      <c r="R8" s="101"/>
      <c r="S8" s="19" t="s">
        <v>145</v>
      </c>
      <c r="T8" s="97"/>
      <c r="U8" s="114">
        <f>W!A114</f>
        <v>164</v>
      </c>
      <c r="V8" s="115"/>
      <c r="W8" s="116">
        <f>W!A115</f>
        <v>74</v>
      </c>
      <c r="X8" s="108"/>
      <c r="Y8" s="114">
        <f>W!A116</f>
        <v>37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17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47</v>
      </c>
      <c r="O12" s="122">
        <f>W!A198</f>
        <v>71</v>
      </c>
      <c r="P12" s="102"/>
      <c r="R12" s="101"/>
      <c r="S12" s="28" t="s">
        <v>148</v>
      </c>
      <c r="T12" s="97"/>
      <c r="U12" s="114">
        <f>W!A121</f>
        <v>2014</v>
      </c>
      <c r="V12" s="115"/>
      <c r="W12" s="114">
        <f>W!A124</f>
        <v>825</v>
      </c>
      <c r="X12" s="108"/>
      <c r="Y12" s="114">
        <f>W!A127</f>
        <v>422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470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1151</v>
      </c>
      <c r="V13" s="115"/>
      <c r="W13" s="114">
        <f>W!A125</f>
        <v>528</v>
      </c>
      <c r="X13" s="108"/>
      <c r="Y13" s="114">
        <f>W!A128</f>
        <v>249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9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1439</v>
      </c>
      <c r="V14" s="115"/>
      <c r="W14" s="114">
        <f>W!A126</f>
        <v>720</v>
      </c>
      <c r="X14" s="108"/>
      <c r="Y14" s="114">
        <f>W!A129</f>
        <v>365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23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27072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793</v>
      </c>
      <c r="P17" s="119">
        <f>W!B307</f>
        <v>0</v>
      </c>
      <c r="R17" s="101"/>
      <c r="S17" s="28" t="s">
        <v>155</v>
      </c>
      <c r="T17" s="97"/>
      <c r="U17" s="114">
        <f>W!A131</f>
        <v>1800</v>
      </c>
      <c r="V17" s="115"/>
      <c r="W17" s="114">
        <f>W!A134</f>
        <v>854</v>
      </c>
      <c r="X17" s="108"/>
      <c r="Y17" s="114">
        <f>W!A137</f>
        <v>427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21631</v>
      </c>
      <c r="P18" s="102"/>
      <c r="R18" s="101"/>
      <c r="S18" s="123" t="s">
        <v>156</v>
      </c>
      <c r="T18" s="97"/>
      <c r="U18" s="114">
        <f>W!A132</f>
        <v>943</v>
      </c>
      <c r="V18" s="115"/>
      <c r="W18" s="114">
        <f>W!A135</f>
        <v>502</v>
      </c>
      <c r="X18" s="108"/>
      <c r="Y18" s="114">
        <f>W!A138</f>
        <v>212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1541</v>
      </c>
      <c r="V19" s="115"/>
      <c r="W19" s="114">
        <f>W!A136</f>
        <v>777</v>
      </c>
      <c r="X19" s="108"/>
      <c r="Y19" s="114">
        <f>W!A139</f>
        <v>375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1800</v>
      </c>
      <c r="V22" s="115"/>
      <c r="W22" s="114">
        <f>W!A144</f>
        <v>854</v>
      </c>
      <c r="X22" s="108"/>
      <c r="Y22" s="114">
        <f>W!A147</f>
        <v>427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964</v>
      </c>
      <c r="V23" s="115"/>
      <c r="W23" s="114">
        <f>W!A145</f>
        <v>502</v>
      </c>
      <c r="X23" s="108"/>
      <c r="Y23" s="114">
        <f>W!A148</f>
        <v>212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257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1439</v>
      </c>
      <c r="V24" s="115"/>
      <c r="W24" s="114">
        <f>W!A146</f>
        <v>777</v>
      </c>
      <c r="X24" s="108"/>
      <c r="Y24" s="114">
        <f>W!A149</f>
        <v>375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11504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-59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83.4</v>
      </c>
      <c r="H27" s="102"/>
      <c r="I27" s="97"/>
      <c r="J27" s="101"/>
      <c r="K27" s="19" t="s">
        <v>124</v>
      </c>
      <c r="L27" s="19"/>
      <c r="M27" s="118">
        <f>W!A323</f>
        <v>1</v>
      </c>
      <c r="N27" s="118">
        <f>W!A324</f>
        <v>1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1</v>
      </c>
      <c r="N29" s="118">
        <f>MAX(N30-N26+N27,0)</f>
        <v>2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5092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6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9121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231</v>
      </c>
      <c r="V31" s="115"/>
      <c r="W31" s="114">
        <f>W!A164</f>
        <v>47</v>
      </c>
      <c r="X31" s="108"/>
      <c r="Y31" s="114">
        <f>W!A167</f>
        <v>79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187</v>
      </c>
      <c r="V32" s="115"/>
      <c r="W32" s="114">
        <f>W!A165</f>
        <v>26</v>
      </c>
      <c r="X32" s="108"/>
      <c r="Y32" s="114">
        <f>W!A168</f>
        <v>80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53</v>
      </c>
      <c r="X33" s="108"/>
      <c r="Y33" s="114">
        <f>W!A169</f>
        <v>53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12281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1932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177</v>
      </c>
      <c r="V36" s="119">
        <f>W!B171</f>
        <v>0</v>
      </c>
      <c r="W36" s="116">
        <f>W!A172</f>
        <v>87</v>
      </c>
      <c r="X36" s="119">
        <f>W!B172</f>
        <v>0</v>
      </c>
      <c r="Y36" s="116">
        <f>W!A173</f>
        <v>41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11</v>
      </c>
      <c r="N37" s="122">
        <f>W!A298</f>
        <v>7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None</v>
      </c>
      <c r="X39" s="108"/>
      <c r="Y39" s="232" t="str">
        <f>W!A179</f>
        <v>None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75657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47.140599999999999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98</v>
      </c>
      <c r="H45" s="102"/>
      <c r="I45" s="97"/>
      <c r="J45" s="101"/>
      <c r="K45" s="18" t="s">
        <v>135</v>
      </c>
      <c r="N45" s="141">
        <f>N43+N44</f>
        <v>56.982599999999998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2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3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249000</v>
      </c>
      <c r="G8" s="155"/>
      <c r="H8" s="144"/>
      <c r="I8" s="158" t="s">
        <v>192</v>
      </c>
      <c r="J8" s="144"/>
      <c r="K8" s="144"/>
      <c r="L8" s="160">
        <f>W!A241</f>
        <v>3156571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138810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3267452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51492</v>
      </c>
      <c r="G10" s="155"/>
      <c r="H10" s="144"/>
      <c r="I10" s="158" t="s">
        <v>193</v>
      </c>
      <c r="J10" s="144"/>
      <c r="K10" s="144"/>
      <c r="L10" s="160">
        <f>W!A242</f>
        <v>391062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407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386082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2581746</v>
      </c>
      <c r="S11" s="155"/>
      <c r="T11" s="144"/>
      <c r="U11" s="158" t="s">
        <v>261</v>
      </c>
      <c r="V11" s="144"/>
      <c r="W11" s="144"/>
      <c r="X11" s="160">
        <f>W!A223</f>
        <v>3011429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31642</v>
      </c>
      <c r="G12" s="155"/>
      <c r="H12" s="144"/>
      <c r="I12" s="158" t="s">
        <v>195</v>
      </c>
      <c r="J12" s="144"/>
      <c r="K12" s="144"/>
      <c r="L12" s="160">
        <f>W!A244</f>
        <v>608347</v>
      </c>
      <c r="M12" s="155"/>
      <c r="N12" s="144"/>
      <c r="O12" s="158" t="s">
        <v>221</v>
      </c>
      <c r="P12" s="144"/>
      <c r="Q12" s="144"/>
      <c r="R12" s="160">
        <f>SUM(R9:R11)</f>
        <v>3199746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33920</v>
      </c>
      <c r="G13" s="155"/>
      <c r="H13" s="144"/>
      <c r="I13" s="158" t="s">
        <v>197</v>
      </c>
      <c r="J13" s="144"/>
      <c r="K13" s="144"/>
      <c r="L13" s="160">
        <f>W!A245</f>
        <v>163572</v>
      </c>
      <c r="M13" s="155"/>
      <c r="N13" s="144"/>
      <c r="S13" s="155"/>
      <c r="T13" s="144"/>
      <c r="U13" s="231" t="s">
        <v>318</v>
      </c>
      <c r="X13" s="163">
        <f>X9+X10-X11-X12</f>
        <v>256430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15000</v>
      </c>
      <c r="G14" s="155"/>
      <c r="H14" s="144"/>
      <c r="I14" s="158" t="s">
        <v>196</v>
      </c>
      <c r="J14" s="144"/>
      <c r="K14" s="144"/>
      <c r="L14" s="160">
        <f>W!A246</f>
        <v>579736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9000</v>
      </c>
      <c r="G15" s="155"/>
      <c r="H15" s="144"/>
      <c r="I15" s="158" t="s">
        <v>321</v>
      </c>
      <c r="J15" s="144"/>
      <c r="K15" s="144"/>
      <c r="L15" s="160">
        <f>W!A247</f>
        <v>309631</v>
      </c>
      <c r="M15" s="155"/>
      <c r="N15" s="144"/>
      <c r="O15" s="158" t="s">
        <v>224</v>
      </c>
      <c r="P15" s="144"/>
      <c r="Q15" s="144"/>
      <c r="R15" s="160">
        <f>W!A265</f>
        <v>163878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32000</v>
      </c>
      <c r="G16" s="155"/>
      <c r="H16" s="144"/>
      <c r="I16" s="158" t="s">
        <v>199</v>
      </c>
      <c r="J16" s="144"/>
      <c r="K16" s="144"/>
      <c r="L16" s="160">
        <f>W!A248</f>
        <v>7988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2250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27155</v>
      </c>
      <c r="G17" s="155"/>
      <c r="H17" s="144"/>
      <c r="I17" s="158" t="s">
        <v>198</v>
      </c>
      <c r="L17" s="160">
        <f>W!A249</f>
        <v>99550</v>
      </c>
      <c r="M17" s="155"/>
      <c r="N17" s="144"/>
      <c r="O17" s="158" t="s">
        <v>226</v>
      </c>
      <c r="P17" s="144"/>
      <c r="Q17" s="144"/>
      <c r="R17" s="160">
        <f>W!A267</f>
        <v>103265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9475</v>
      </c>
      <c r="G18" s="155"/>
      <c r="H18" s="144"/>
      <c r="I18" s="171" t="s">
        <v>200</v>
      </c>
      <c r="J18" s="144"/>
      <c r="K18" s="144"/>
      <c r="L18" s="166">
        <f>W!A250</f>
        <v>267143</v>
      </c>
      <c r="M18" s="155"/>
      <c r="N18" s="144"/>
      <c r="O18" s="158" t="s">
        <v>227</v>
      </c>
      <c r="P18" s="144"/>
      <c r="Q18" s="144"/>
      <c r="R18" s="160">
        <f>W!A268</f>
        <v>1755844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5000</v>
      </c>
      <c r="G19" s="155"/>
      <c r="H19" s="144"/>
      <c r="I19" s="158" t="s">
        <v>201</v>
      </c>
      <c r="J19" s="144"/>
      <c r="K19" s="144"/>
      <c r="L19" s="167">
        <f>W!A251</f>
        <v>1892743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2250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7350</v>
      </c>
      <c r="G20" s="155"/>
      <c r="H20" s="144"/>
      <c r="I20" s="158" t="s">
        <v>202</v>
      </c>
      <c r="J20" s="144"/>
      <c r="K20" s="144"/>
      <c r="L20" s="160">
        <f>W!A252</f>
        <v>1263828</v>
      </c>
      <c r="M20" s="155"/>
      <c r="N20" s="144"/>
      <c r="O20" s="231" t="s">
        <v>230</v>
      </c>
      <c r="R20" s="168">
        <f>SUM(R15:R19)</f>
        <v>2472987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21942</v>
      </c>
      <c r="G21" s="155"/>
      <c r="H21" s="144"/>
      <c r="I21" s="158" t="s">
        <v>203</v>
      </c>
      <c r="J21" s="144"/>
      <c r="K21" s="144"/>
      <c r="L21" s="160">
        <f>W!A217</f>
        <v>1130867</v>
      </c>
      <c r="M21" s="155"/>
      <c r="N21" s="144"/>
      <c r="O21" s="158" t="s">
        <v>222</v>
      </c>
      <c r="P21" s="144"/>
      <c r="Q21" s="144"/>
      <c r="R21" s="160">
        <f>R12+R20</f>
        <v>5672733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90000</v>
      </c>
      <c r="G22" s="155"/>
      <c r="H22" s="144"/>
      <c r="I22" s="158" t="s">
        <v>204</v>
      </c>
      <c r="J22" s="144"/>
      <c r="K22" s="144"/>
      <c r="L22" s="160">
        <f>W!A222</f>
        <v>407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22999</v>
      </c>
      <c r="G23" s="155"/>
      <c r="H23" s="144"/>
      <c r="I23" s="158" t="s">
        <v>205</v>
      </c>
      <c r="J23" s="144"/>
      <c r="K23" s="144"/>
      <c r="L23" s="165">
        <f>W!A254</f>
        <v>66199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1130867</v>
      </c>
      <c r="G24" s="155"/>
      <c r="H24" s="144"/>
      <c r="I24" s="231" t="s">
        <v>206</v>
      </c>
      <c r="L24" s="160">
        <f>L20-L21+L22-L23</f>
        <v>67169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2250</v>
      </c>
      <c r="M25" s="155"/>
      <c r="N25" s="144"/>
      <c r="O25" s="162" t="s">
        <v>233</v>
      </c>
      <c r="P25" s="144"/>
      <c r="Q25" s="144"/>
      <c r="R25" s="160">
        <f>W!A272</f>
        <v>729773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17703</v>
      </c>
      <c r="M26" s="155"/>
      <c r="N26" s="144"/>
      <c r="O26" s="158" t="s">
        <v>234</v>
      </c>
      <c r="P26" s="144"/>
      <c r="Q26" s="144"/>
      <c r="R26" s="166">
        <f>W!A273</f>
        <v>1062622</v>
      </c>
      <c r="S26" s="155"/>
      <c r="T26" s="144"/>
      <c r="U26" s="158" t="s">
        <v>255</v>
      </c>
      <c r="V26" s="144"/>
      <c r="W26" s="144"/>
      <c r="X26" s="166">
        <f>W!A232</f>
        <v>17703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51716</v>
      </c>
      <c r="G27" s="155"/>
      <c r="H27" s="144"/>
      <c r="I27" s="231" t="s">
        <v>209</v>
      </c>
      <c r="J27" s="144"/>
      <c r="K27" s="144"/>
      <c r="L27" s="163">
        <f>L24+L25-L26</f>
        <v>51716</v>
      </c>
      <c r="M27" s="155"/>
      <c r="N27" s="144"/>
      <c r="O27" s="171" t="s">
        <v>240</v>
      </c>
      <c r="P27" s="144"/>
      <c r="Q27" s="144"/>
      <c r="R27" s="160">
        <f>SUM(R24:R26)</f>
        <v>1792395</v>
      </c>
      <c r="S27" s="155"/>
      <c r="T27" s="144"/>
      <c r="U27" s="231" t="s">
        <v>256</v>
      </c>
      <c r="X27" s="163">
        <f>X22-X23-X24+X25-X26</f>
        <v>-17703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-577298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-525582</v>
      </c>
      <c r="G29" s="155"/>
      <c r="H29" s="144"/>
      <c r="I29" s="158" t="s">
        <v>211</v>
      </c>
      <c r="J29" s="144"/>
      <c r="K29" s="144"/>
      <c r="L29" s="160">
        <f>W!A256</f>
        <v>51716</v>
      </c>
      <c r="M29" s="155"/>
      <c r="N29" s="144"/>
      <c r="S29" s="155"/>
      <c r="U29" s="158" t="s">
        <v>257</v>
      </c>
      <c r="V29" s="144"/>
      <c r="W29" s="144"/>
      <c r="X29" s="163">
        <f>W!A233</f>
        <v>240977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1.1753636363636364</v>
      </c>
      <c r="M30" s="155"/>
      <c r="N30" s="144"/>
      <c r="O30" s="158" t="s">
        <v>241</v>
      </c>
      <c r="P30" s="144"/>
      <c r="Q30" s="144"/>
      <c r="R30" s="160">
        <f>R21-R27-R28</f>
        <v>3880338</v>
      </c>
      <c r="S30" s="155"/>
      <c r="U30" s="231" t="s">
        <v>258</v>
      </c>
      <c r="V30" s="144"/>
      <c r="W30" s="144"/>
      <c r="X30" s="165">
        <f>W!A234</f>
        <v>-853599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-612622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4064</v>
      </c>
      <c r="G33" s="155"/>
      <c r="H33" s="144"/>
      <c r="I33" s="158" t="s">
        <v>215</v>
      </c>
      <c r="J33" s="144"/>
      <c r="K33" s="144"/>
      <c r="L33" s="160">
        <f>L29-L32</f>
        <v>51716</v>
      </c>
      <c r="M33" s="155"/>
      <c r="O33" s="171" t="s">
        <v>237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3657</v>
      </c>
      <c r="G34" s="155"/>
      <c r="H34" s="144"/>
      <c r="I34" s="91" t="s">
        <v>216</v>
      </c>
      <c r="J34" s="144"/>
      <c r="K34" s="144"/>
      <c r="L34" s="166">
        <f>W!A260</f>
        <v>-577298</v>
      </c>
      <c r="M34" s="155"/>
      <c r="O34" s="91" t="s">
        <v>239</v>
      </c>
      <c r="R34" s="160">
        <f>W!A276</f>
        <v>5920</v>
      </c>
      <c r="S34" s="155"/>
      <c r="U34" s="158" t="s">
        <v>259</v>
      </c>
      <c r="V34" s="144"/>
      <c r="W34" s="144"/>
      <c r="X34" s="163">
        <f>W!A238</f>
        <v>1293000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-525582</v>
      </c>
      <c r="M35" s="155"/>
      <c r="O35" s="158" t="s">
        <v>238</v>
      </c>
      <c r="P35" s="144"/>
      <c r="Q35" s="144"/>
      <c r="R35" s="166">
        <f>R36-R33-R34</f>
        <v>-525582</v>
      </c>
      <c r="S35" s="155"/>
      <c r="U35" s="158" t="s">
        <v>260</v>
      </c>
      <c r="V35" s="144"/>
      <c r="W35" s="144"/>
      <c r="X35" s="163">
        <f>W!A239</f>
        <v>605000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3880338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2</v>
      </c>
      <c r="K1" s="14" t="s">
        <v>21</v>
      </c>
      <c r="L1" s="15">
        <f>W!$A4</f>
        <v>2019</v>
      </c>
      <c r="M1" s="14" t="s">
        <v>26</v>
      </c>
      <c r="N1" s="226">
        <f>W!$A5</f>
        <v>3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2220</v>
      </c>
      <c r="H7" s="182">
        <f>W!A510</f>
        <v>2312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2.5</v>
      </c>
      <c r="H10" s="183">
        <f>W!A502/10</f>
        <v>3.5</v>
      </c>
      <c r="I10" s="28" t="s">
        <v>268</v>
      </c>
      <c r="J10" s="28"/>
      <c r="K10" s="116"/>
      <c r="L10" s="185">
        <f>W!A511/100</f>
        <v>0.83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125</v>
      </c>
      <c r="H16" s="227">
        <f>INT(L10*2*G20/1000) + 75</f>
        <v>205</v>
      </c>
      <c r="I16" s="227">
        <f>INT(L10*3*G20/1000) + 120</f>
        <v>316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158</v>
      </c>
      <c r="H17" s="227">
        <f>INT(L10*1.5*2*G20/1000) + 75</f>
        <v>271</v>
      </c>
      <c r="I17" s="227">
        <f>INT(L10*1.5*3*G20/1000) + 120</f>
        <v>414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Air pollution is beginning to become as big a political discussion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point as global warming. The visible signs and damage to health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are forcing governments to take action.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58.76</v>
      </c>
      <c r="G35" s="196">
        <f>W!A542/100</f>
        <v>85.06</v>
      </c>
      <c r="H35" s="196">
        <f>W!A562/100</f>
        <v>66.66</v>
      </c>
      <c r="I35" s="196">
        <f>W!A582/100</f>
        <v>86.28</v>
      </c>
      <c r="J35" s="196">
        <f>W!A602/100</f>
        <v>89.9</v>
      </c>
      <c r="K35" s="196">
        <f>W!A622/100</f>
        <v>85.95</v>
      </c>
      <c r="L35" s="196">
        <f>W!A642/100</f>
        <v>24.1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2350400</v>
      </c>
      <c r="G36" s="196">
        <f>W!A543</f>
        <v>3403251</v>
      </c>
      <c r="H36" s="196">
        <f>W!A563</f>
        <v>2666400</v>
      </c>
      <c r="I36" s="196">
        <f>W!A583</f>
        <v>3796320</v>
      </c>
      <c r="J36" s="196">
        <f>W!A603</f>
        <v>3596000</v>
      </c>
      <c r="K36" s="196">
        <f>W!A623</f>
        <v>3438000</v>
      </c>
      <c r="L36" s="196">
        <f>W!A643</f>
        <v>988100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2350400</v>
      </c>
      <c r="G39" s="196">
        <f>W!A545</f>
        <v>3402221</v>
      </c>
      <c r="H39" s="196">
        <f>W!A565</f>
        <v>2666400</v>
      </c>
      <c r="I39" s="196">
        <f>W!A585</f>
        <v>3383252</v>
      </c>
      <c r="J39" s="196">
        <f>W!A605</f>
        <v>3596000</v>
      </c>
      <c r="K39" s="196">
        <f>W!A625</f>
        <v>3438000</v>
      </c>
      <c r="L39" s="196">
        <f>W!A645</f>
        <v>884835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275</v>
      </c>
      <c r="G43" s="196">
        <f>W!A546</f>
        <v>279</v>
      </c>
      <c r="H43" s="196">
        <f>W!A566</f>
        <v>291</v>
      </c>
      <c r="I43" s="196">
        <f>W!A586</f>
        <v>305</v>
      </c>
      <c r="J43" s="196">
        <f>W!A606</f>
        <v>291</v>
      </c>
      <c r="K43" s="196">
        <f>W!A626</f>
        <v>291</v>
      </c>
      <c r="L43" s="196">
        <f>W!A646</f>
        <v>250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280</v>
      </c>
      <c r="G44" s="196">
        <f>W!A547</f>
        <v>289</v>
      </c>
      <c r="H44" s="196">
        <f>W!A567</f>
        <v>296</v>
      </c>
      <c r="I44" s="196">
        <f>W!A587</f>
        <v>310</v>
      </c>
      <c r="J44" s="196">
        <f>W!A607</f>
        <v>296</v>
      </c>
      <c r="K44" s="196">
        <f>W!A627</f>
        <v>296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265</v>
      </c>
      <c r="G45" s="196">
        <f>W!A548</f>
        <v>269</v>
      </c>
      <c r="H45" s="196">
        <f>W!A568</f>
        <v>287</v>
      </c>
      <c r="I45" s="196">
        <f>W!A588</f>
        <v>305</v>
      </c>
      <c r="J45" s="196">
        <f>W!A608</f>
        <v>296</v>
      </c>
      <c r="K45" s="196">
        <f>W!A628</f>
        <v>296</v>
      </c>
      <c r="L45" s="196">
        <f>W!A648</f>
        <v>299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487</v>
      </c>
      <c r="G46" s="196">
        <f>W!A549</f>
        <v>469</v>
      </c>
      <c r="H46" s="196">
        <f>W!A569</f>
        <v>483</v>
      </c>
      <c r="I46" s="196">
        <f>W!A589</f>
        <v>500</v>
      </c>
      <c r="J46" s="196">
        <f>W!A609</f>
        <v>486</v>
      </c>
      <c r="K46" s="196">
        <f>W!A629</f>
        <v>489</v>
      </c>
      <c r="L46" s="196">
        <f>W!A649</f>
        <v>350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498</v>
      </c>
      <c r="G47" s="196">
        <f>W!A550</f>
        <v>478</v>
      </c>
      <c r="H47" s="196">
        <f>W!A570</f>
        <v>496</v>
      </c>
      <c r="I47" s="196">
        <f>W!A590</f>
        <v>500</v>
      </c>
      <c r="J47" s="196">
        <f>W!A610</f>
        <v>496</v>
      </c>
      <c r="K47" s="196">
        <f>W!A630</f>
        <v>499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479</v>
      </c>
      <c r="G48" s="196">
        <f>W!A551</f>
        <v>469</v>
      </c>
      <c r="H48" s="196">
        <f>W!A571</f>
        <v>487</v>
      </c>
      <c r="I48" s="196">
        <f>W!A591</f>
        <v>498</v>
      </c>
      <c r="J48" s="196">
        <f>W!A611</f>
        <v>491</v>
      </c>
      <c r="K48" s="196">
        <f>W!A631</f>
        <v>495</v>
      </c>
      <c r="L48" s="196">
        <f>W!A651</f>
        <v>399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782</v>
      </c>
      <c r="G49" s="196">
        <f>W!A552</f>
        <v>720</v>
      </c>
      <c r="H49" s="196">
        <f>W!A572</f>
        <v>763</v>
      </c>
      <c r="I49" s="196">
        <f>W!A592</f>
        <v>775</v>
      </c>
      <c r="J49" s="196">
        <f>W!A612</f>
        <v>767</v>
      </c>
      <c r="K49" s="196">
        <f>W!A632</f>
        <v>769</v>
      </c>
      <c r="L49" s="196">
        <f>W!A652</f>
        <v>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795</v>
      </c>
      <c r="G50" s="196">
        <f>W!A553</f>
        <v>699</v>
      </c>
      <c r="H50" s="196">
        <f>W!A573</f>
        <v>785</v>
      </c>
      <c r="I50" s="196">
        <f>W!A593</f>
        <v>785</v>
      </c>
      <c r="J50" s="196">
        <f>W!A613</f>
        <v>785</v>
      </c>
      <c r="K50" s="196">
        <f>W!A633</f>
        <v>789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775</v>
      </c>
      <c r="G51" s="196">
        <f>W!A554</f>
        <v>720</v>
      </c>
      <c r="H51" s="196">
        <f>W!A574</f>
        <v>768</v>
      </c>
      <c r="I51" s="196">
        <f>W!A594</f>
        <v>775</v>
      </c>
      <c r="J51" s="196">
        <f>W!A614</f>
        <v>772</v>
      </c>
      <c r="K51" s="196">
        <f>W!A634</f>
        <v>779</v>
      </c>
      <c r="L51" s="196">
        <f>W!A654</f>
        <v>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140</v>
      </c>
      <c r="G53" s="196">
        <f>W!A555</f>
        <v>131</v>
      </c>
      <c r="H53" s="196">
        <f>W!A575</f>
        <v>136</v>
      </c>
      <c r="I53" s="196">
        <f>W!A595</f>
        <v>135</v>
      </c>
      <c r="J53" s="196">
        <f>W!A615</f>
        <v>130</v>
      </c>
      <c r="K53" s="196">
        <f>W!A635</f>
        <v>132</v>
      </c>
      <c r="L53" s="196">
        <f>W!A655</f>
        <v>137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1210</v>
      </c>
      <c r="J54" s="196">
        <f>W!A616</f>
        <v>1200</v>
      </c>
      <c r="K54" s="196">
        <f>W!A636</f>
        <v>1200</v>
      </c>
      <c r="L54" s="196">
        <f>W!A656</f>
        <v>1200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11</v>
      </c>
      <c r="H55" s="196">
        <f>W!A577</f>
        <v>7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3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6</v>
      </c>
      <c r="M61" s="14" t="s">
        <v>26</v>
      </c>
      <c r="N61" s="226">
        <f>W!$A63</f>
        <v>14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3410214</v>
      </c>
      <c r="G67" s="196">
        <f>W!A722</f>
        <v>3206698</v>
      </c>
      <c r="H67" s="196">
        <f>W!A742</f>
        <v>3139108</v>
      </c>
      <c r="I67" s="196">
        <f>W!A762</f>
        <v>3199746</v>
      </c>
      <c r="J67" s="196">
        <f>W!A782</f>
        <v>3139108</v>
      </c>
      <c r="K67" s="196">
        <f>W!A802</f>
        <v>3139108</v>
      </c>
      <c r="L67" s="196">
        <f>W!A822</f>
        <v>3360384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607476</v>
      </c>
      <c r="G68" s="196">
        <f>W!A723</f>
        <v>24105</v>
      </c>
      <c r="H68" s="196">
        <f>W!A743</f>
        <v>1047661</v>
      </c>
      <c r="I68" s="196">
        <f>W!A763</f>
        <v>267143</v>
      </c>
      <c r="J68" s="196">
        <f>W!A783</f>
        <v>0</v>
      </c>
      <c r="K68" s="196">
        <f>W!A803</f>
        <v>0</v>
      </c>
      <c r="L68" s="196">
        <f>W!A823</f>
        <v>714715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1239774</v>
      </c>
      <c r="G69" s="196">
        <f>W!A724</f>
        <v>1715347</v>
      </c>
      <c r="H69" s="196">
        <f>W!A744</f>
        <v>1547296</v>
      </c>
      <c r="I69" s="196">
        <f>W!A764</f>
        <v>1755844</v>
      </c>
      <c r="J69" s="196">
        <f>W!A784</f>
        <v>1517469</v>
      </c>
      <c r="K69" s="196">
        <f>W!A804</f>
        <v>1521905</v>
      </c>
      <c r="L69" s="196">
        <f>W!A824</f>
        <v>499441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451000</v>
      </c>
      <c r="G70" s="196">
        <f>W!A725</f>
        <v>550000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>
        <f>W!A825</f>
        <v>950000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856950</v>
      </c>
      <c r="G74" s="196">
        <f>W!A729</f>
        <v>821657</v>
      </c>
      <c r="H74" s="196">
        <f>W!A749</f>
        <v>1301166</v>
      </c>
      <c r="I74" s="196">
        <f>W!A769</f>
        <v>729773</v>
      </c>
      <c r="J74" s="196">
        <f>W!A789</f>
        <v>793098</v>
      </c>
      <c r="K74" s="196">
        <f>W!A809</f>
        <v>797057</v>
      </c>
      <c r="L74" s="196">
        <f>W!A829</f>
        <v>289476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2075139</v>
      </c>
      <c r="G75" s="196">
        <f>W!A730</f>
        <v>1192472</v>
      </c>
      <c r="H75" s="196">
        <f>W!A750</f>
        <v>1826070</v>
      </c>
      <c r="I75" s="196">
        <f>W!A770</f>
        <v>1062622</v>
      </c>
      <c r="J75" s="196">
        <f>W!A790</f>
        <v>675859</v>
      </c>
      <c r="K75" s="196">
        <f>W!A810</f>
        <v>808743</v>
      </c>
      <c r="L75" s="196">
        <f>W!A830</f>
        <v>3883462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75000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100000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4001000</v>
      </c>
      <c r="H80" s="196">
        <f>W!A754</f>
        <v>4000000</v>
      </c>
      <c r="I80" s="196">
        <f>W!A774</f>
        <v>4400000</v>
      </c>
      <c r="J80" s="196">
        <f>W!A794</f>
        <v>4000000</v>
      </c>
      <c r="K80" s="196">
        <f>W!A814</f>
        <v>4000000</v>
      </c>
      <c r="L80" s="196">
        <f>W!A834</f>
        <v>4100000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14</v>
      </c>
      <c r="H81" s="196">
        <f>W!A755</f>
        <v>0</v>
      </c>
      <c r="I81" s="196">
        <f>W!A775</f>
        <v>5920</v>
      </c>
      <c r="J81" s="196">
        <f>W!A795</f>
        <v>0</v>
      </c>
      <c r="K81" s="196">
        <f>W!A815</f>
        <v>0</v>
      </c>
      <c r="L81" s="196">
        <f>W!A835</f>
        <v>1480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-1223625</v>
      </c>
      <c r="G82" s="196">
        <f>W!A736</f>
        <v>-518993</v>
      </c>
      <c r="H82" s="196">
        <f>W!A756</f>
        <v>-1018171</v>
      </c>
      <c r="I82" s="196">
        <f>W!A776</f>
        <v>-525582</v>
      </c>
      <c r="J82" s="196">
        <f>W!A796</f>
        <v>-362380</v>
      </c>
      <c r="K82" s="196">
        <f>W!A816</f>
        <v>-494787</v>
      </c>
      <c r="L82" s="196">
        <f>W!A836</f>
        <v>-2849878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2776375</v>
      </c>
      <c r="G83" s="196">
        <f t="shared" si="0"/>
        <v>3482021</v>
      </c>
      <c r="H83" s="196">
        <f t="shared" si="0"/>
        <v>2981829</v>
      </c>
      <c r="I83" s="196">
        <f t="shared" si="0"/>
        <v>3880338</v>
      </c>
      <c r="J83" s="196">
        <f t="shared" si="0"/>
        <v>3637620</v>
      </c>
      <c r="K83" s="196">
        <f t="shared" si="0"/>
        <v>3505213</v>
      </c>
      <c r="L83" s="196">
        <f t="shared" si="0"/>
        <v>1251602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5.8</v>
      </c>
      <c r="G91" s="61" t="str">
        <f>W!A342</f>
        <v xml:space="preserve">  9.4</v>
      </c>
      <c r="H91" s="61" t="str">
        <f>W!A352</f>
        <v xml:space="preserve">  8.7</v>
      </c>
      <c r="I91" s="61" t="str">
        <f>W!A362</f>
        <v xml:space="preserve">  9.7</v>
      </c>
      <c r="J91" s="61" t="str">
        <f>W!A372</f>
        <v xml:space="preserve">  9.2</v>
      </c>
      <c r="K91" s="61" t="str">
        <f>W!A382</f>
        <v xml:space="preserve">  9.2</v>
      </c>
      <c r="L91" s="61" t="str">
        <f>W!A392</f>
        <v xml:space="preserve">  8.1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6.3</v>
      </c>
      <c r="G92" s="61" t="str">
        <f>W!A343</f>
        <v xml:space="preserve"> 10.5</v>
      </c>
      <c r="H92" s="61" t="str">
        <f>W!A353</f>
        <v xml:space="preserve"> 10.4</v>
      </c>
      <c r="I92" s="61" t="str">
        <f>W!A363</f>
        <v xml:space="preserve">  9.8</v>
      </c>
      <c r="J92" s="61" t="str">
        <f>W!A373</f>
        <v xml:space="preserve">  9.3</v>
      </c>
      <c r="K92" s="61" t="str">
        <f>W!A383</f>
        <v xml:space="preserve">  9.3</v>
      </c>
      <c r="L92" s="61" t="str">
        <f>W!A393</f>
        <v xml:space="preserve">  0.0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7.3</v>
      </c>
      <c r="G93" s="61" t="str">
        <f>W!A344</f>
        <v xml:space="preserve"> 12.6</v>
      </c>
      <c r="H93" s="61" t="str">
        <f>W!A354</f>
        <v xml:space="preserve"> 14.0</v>
      </c>
      <c r="I93" s="61" t="str">
        <f>W!A364</f>
        <v xml:space="preserve"> 11.1</v>
      </c>
      <c r="J93" s="61" t="str">
        <f>W!A374</f>
        <v xml:space="preserve"> 11.3</v>
      </c>
      <c r="K93" s="61" t="str">
        <f>W!A384</f>
        <v xml:space="preserve"> 11.3</v>
      </c>
      <c r="L93" s="61" t="str">
        <f>W!A394</f>
        <v xml:space="preserve">  3.5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4.9</v>
      </c>
      <c r="G94" s="61" t="str">
        <f>W!A345</f>
        <v xml:space="preserve">  8.8</v>
      </c>
      <c r="H94" s="61" t="str">
        <f>W!A355</f>
        <v xml:space="preserve">  8.2</v>
      </c>
      <c r="I94" s="61" t="str">
        <f>W!A365</f>
        <v xml:space="preserve">  9.2</v>
      </c>
      <c r="J94" s="61" t="str">
        <f>W!A375</f>
        <v xml:space="preserve">  8.6</v>
      </c>
      <c r="K94" s="61" t="str">
        <f>W!A385</f>
        <v xml:space="preserve">  8.6</v>
      </c>
      <c r="L94" s="61" t="str">
        <f>W!A395</f>
        <v xml:space="preserve">  9.7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5.1</v>
      </c>
      <c r="G95" s="61" t="str">
        <f>W!A346</f>
        <v xml:space="preserve"> 10.0</v>
      </c>
      <c r="H95" s="61" t="str">
        <f>W!A356</f>
        <v xml:space="preserve">  9.8</v>
      </c>
      <c r="I95" s="61" t="str">
        <f>W!A366</f>
        <v xml:space="preserve"> 10.2</v>
      </c>
      <c r="J95" s="61" t="str">
        <f>W!A376</f>
        <v xml:space="preserve">  8.9</v>
      </c>
      <c r="K95" s="61" t="str">
        <f>W!A386</f>
        <v xml:space="preserve">  8.9</v>
      </c>
      <c r="L95" s="61" t="str">
        <f>W!A396</f>
        <v xml:space="preserve">  0.0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5.7</v>
      </c>
      <c r="G96" s="61" t="str">
        <f>W!A347</f>
        <v xml:space="preserve"> 11.9</v>
      </c>
      <c r="H96" s="61" t="str">
        <f>W!A357</f>
        <v xml:space="preserve"> 14.2</v>
      </c>
      <c r="I96" s="61" t="str">
        <f>W!A367</f>
        <v xml:space="preserve"> 11.6</v>
      </c>
      <c r="J96" s="61" t="str">
        <f>W!A377</f>
        <v xml:space="preserve"> 10.7</v>
      </c>
      <c r="K96" s="61" t="str">
        <f>W!A387</f>
        <v xml:space="preserve"> 10.7</v>
      </c>
      <c r="L96" s="61" t="str">
        <f>W!A397</f>
        <v xml:space="preserve">  5.5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15.8</v>
      </c>
      <c r="G97" s="61" t="str">
        <f>W!A348</f>
        <v xml:space="preserve"> 10.6</v>
      </c>
      <c r="H97" s="61" t="str">
        <f>W!A358</f>
        <v xml:space="preserve">  9.1</v>
      </c>
      <c r="I97" s="61" t="str">
        <f>W!A368</f>
        <v xml:space="preserve">  9.9</v>
      </c>
      <c r="J97" s="61" t="str">
        <f>W!A378</f>
        <v xml:space="preserve">  8.5</v>
      </c>
      <c r="K97" s="61" t="str">
        <f>W!A388</f>
        <v xml:space="preserve">  8.5</v>
      </c>
      <c r="L97" s="61" t="str">
        <f>W!A398</f>
        <v xml:space="preserve">  0.0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7.2</v>
      </c>
      <c r="G98" s="61" t="str">
        <f>W!A349</f>
        <v xml:space="preserve"> 15.3</v>
      </c>
      <c r="H98" s="61" t="str">
        <f>W!A359</f>
        <v xml:space="preserve">  7.6</v>
      </c>
      <c r="I98" s="61" t="str">
        <f>W!A369</f>
        <v xml:space="preserve"> 10.2</v>
      </c>
      <c r="J98" s="61" t="str">
        <f>W!A379</f>
        <v xml:space="preserve">  8.2</v>
      </c>
      <c r="K98" s="61" t="str">
        <f>W!A389</f>
        <v xml:space="preserve">  8.2</v>
      </c>
      <c r="L98" s="61" t="str">
        <f>W!A399</f>
        <v xml:space="preserve">  0.0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7.0</v>
      </c>
      <c r="G99" s="61" t="str">
        <f>W!A350</f>
        <v xml:space="preserve"> 13.5</v>
      </c>
      <c r="H99" s="61" t="str">
        <f>W!A360</f>
        <v xml:space="preserve"> 15.2</v>
      </c>
      <c r="I99" s="61" t="str">
        <f>W!A370</f>
        <v xml:space="preserve"> 13.2</v>
      </c>
      <c r="J99" s="61" t="str">
        <f>W!A380</f>
        <v xml:space="preserve"> 11.9</v>
      </c>
      <c r="K99" s="61" t="str">
        <f>W!A390</f>
        <v xml:space="preserve"> 11.9</v>
      </c>
      <c r="L99" s="61" t="str">
        <f>W!A400</f>
        <v xml:space="preserve">  0.0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5" bestFit="1" customWidth="1"/>
    <col min="2" max="2" width="1.6640625" style="205" bestFit="1" customWidth="1"/>
  </cols>
  <sheetData>
    <row r="1" spans="1:1">
      <c r="A1">
        <v>2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324</v>
      </c>
    </row>
    <row r="7" spans="1:1">
      <c r="A7">
        <v>22</v>
      </c>
    </row>
    <row r="8" spans="1:1">
      <c r="A8">
        <v>27</v>
      </c>
    </row>
    <row r="9" spans="1:1">
      <c r="A9">
        <v>24</v>
      </c>
    </row>
    <row r="10" spans="1:1">
      <c r="A10">
        <v>0</v>
      </c>
    </row>
    <row r="11" spans="1:1">
      <c r="A11">
        <v>27</v>
      </c>
    </row>
    <row r="12" spans="1:1">
      <c r="A12">
        <v>23</v>
      </c>
    </row>
    <row r="13" spans="1:1">
      <c r="A13">
        <v>20</v>
      </c>
    </row>
    <row r="14" spans="1:1">
      <c r="A14">
        <v>20</v>
      </c>
    </row>
    <row r="15" spans="1:1">
      <c r="A15">
        <v>20</v>
      </c>
    </row>
    <row r="16" spans="1:1">
      <c r="A16">
        <v>17</v>
      </c>
    </row>
    <row r="17" spans="1:2">
      <c r="A17">
        <v>16</v>
      </c>
    </row>
    <row r="18" spans="1:2">
      <c r="A18">
        <v>14</v>
      </c>
    </row>
    <row r="19" spans="1:2">
      <c r="A19">
        <v>19</v>
      </c>
    </row>
    <row r="20" spans="1:2">
      <c r="A20">
        <v>0</v>
      </c>
    </row>
    <row r="21" spans="1:2">
      <c r="A21">
        <v>305</v>
      </c>
    </row>
    <row r="22" spans="1:2">
      <c r="A22">
        <v>310</v>
      </c>
    </row>
    <row r="23" spans="1:2">
      <c r="A23">
        <v>305</v>
      </c>
    </row>
    <row r="24" spans="1:2">
      <c r="A24">
        <v>500</v>
      </c>
    </row>
    <row r="25" spans="1:2">
      <c r="A25">
        <v>500</v>
      </c>
    </row>
    <row r="26" spans="1:2">
      <c r="A26">
        <v>498</v>
      </c>
    </row>
    <row r="27" spans="1:2">
      <c r="A27">
        <v>775</v>
      </c>
    </row>
    <row r="28" spans="1:2">
      <c r="A28">
        <v>785</v>
      </c>
    </row>
    <row r="29" spans="1:2">
      <c r="A29">
        <v>775</v>
      </c>
    </row>
    <row r="30" spans="1:2">
      <c r="A30">
        <v>0</v>
      </c>
    </row>
    <row r="31" spans="1:2">
      <c r="A31">
        <v>2100</v>
      </c>
      <c r="B31" s="205" t="s">
        <v>325</v>
      </c>
    </row>
    <row r="32" spans="1:2">
      <c r="A32">
        <v>1200</v>
      </c>
      <c r="B32" s="205" t="s">
        <v>325</v>
      </c>
    </row>
    <row r="33" spans="1:2">
      <c r="A33">
        <v>1500</v>
      </c>
      <c r="B33" s="205" t="s">
        <v>325</v>
      </c>
    </row>
    <row r="34" spans="1:2">
      <c r="A34">
        <v>860</v>
      </c>
      <c r="B34" s="205" t="s">
        <v>325</v>
      </c>
    </row>
    <row r="35" spans="1:2">
      <c r="A35">
        <v>550</v>
      </c>
      <c r="B35" s="205" t="s">
        <v>325</v>
      </c>
    </row>
    <row r="36" spans="1:2">
      <c r="A36">
        <v>750</v>
      </c>
      <c r="B36" s="205" t="s">
        <v>325</v>
      </c>
    </row>
    <row r="37" spans="1:2">
      <c r="A37">
        <v>440</v>
      </c>
      <c r="B37" s="205" t="s">
        <v>325</v>
      </c>
    </row>
    <row r="38" spans="1:2">
      <c r="A38">
        <v>260</v>
      </c>
      <c r="B38" s="205" t="s">
        <v>325</v>
      </c>
    </row>
    <row r="39" spans="1:2">
      <c r="A39">
        <v>380</v>
      </c>
      <c r="B39" s="205" t="s">
        <v>325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5</v>
      </c>
    </row>
    <row r="45" spans="1:2">
      <c r="A45">
        <v>5</v>
      </c>
    </row>
    <row r="46" spans="1:2">
      <c r="A46">
        <v>5</v>
      </c>
    </row>
    <row r="47" spans="1:2">
      <c r="A47">
        <v>116</v>
      </c>
    </row>
    <row r="48" spans="1:2">
      <c r="A48">
        <v>173</v>
      </c>
    </row>
    <row r="49" spans="1:2">
      <c r="A49">
        <v>348</v>
      </c>
    </row>
    <row r="50" spans="1:2">
      <c r="A50">
        <v>0</v>
      </c>
    </row>
    <row r="51" spans="1:2">
      <c r="A51">
        <v>1</v>
      </c>
    </row>
    <row r="52" spans="1:2">
      <c r="A52">
        <v>1</v>
      </c>
    </row>
    <row r="53" spans="1:2">
      <c r="A53">
        <v>1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9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205" t="s">
        <v>325</v>
      </c>
    </row>
    <row r="62" spans="1:2">
      <c r="A62">
        <v>6</v>
      </c>
    </row>
    <row r="63" spans="1:2">
      <c r="A63">
        <v>14</v>
      </c>
    </row>
    <row r="64" spans="1:2">
      <c r="A64">
        <v>7</v>
      </c>
      <c r="B64" s="205" t="s">
        <v>325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16</v>
      </c>
    </row>
    <row r="69" spans="1:1">
      <c r="A69">
        <v>11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18</v>
      </c>
    </row>
    <row r="76" spans="1:1">
      <c r="A76">
        <v>2</v>
      </c>
    </row>
    <row r="77" spans="1:1">
      <c r="A77">
        <v>15</v>
      </c>
    </row>
    <row r="78" spans="1:1">
      <c r="A78">
        <v>9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1210</v>
      </c>
      <c r="B83" s="205" t="s">
        <v>325</v>
      </c>
    </row>
    <row r="84" spans="1:2">
      <c r="A84">
        <v>0</v>
      </c>
    </row>
    <row r="85" spans="1:2">
      <c r="A85">
        <v>90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205" t="s">
        <v>325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99</v>
      </c>
    </row>
    <row r="104" spans="1:1">
      <c r="A104">
        <v>90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4604</v>
      </c>
    </row>
    <row r="109" spans="1:1">
      <c r="A109">
        <v>2073</v>
      </c>
    </row>
    <row r="110" spans="1:1">
      <c r="A110">
        <v>1036</v>
      </c>
    </row>
    <row r="111" spans="1:1">
      <c r="A111">
        <v>4768</v>
      </c>
    </row>
    <row r="112" spans="1:1">
      <c r="A112">
        <v>2147</v>
      </c>
    </row>
    <row r="113" spans="1:1">
      <c r="A113">
        <v>1073</v>
      </c>
    </row>
    <row r="114" spans="1:1">
      <c r="A114">
        <v>164</v>
      </c>
    </row>
    <row r="115" spans="1:1">
      <c r="A115">
        <v>74</v>
      </c>
    </row>
    <row r="116" spans="1:1">
      <c r="A116">
        <v>37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2014</v>
      </c>
    </row>
    <row r="122" spans="1:1">
      <c r="A122">
        <v>1151</v>
      </c>
    </row>
    <row r="123" spans="1:1">
      <c r="A123">
        <v>1439</v>
      </c>
    </row>
    <row r="124" spans="1:1">
      <c r="A124">
        <v>825</v>
      </c>
    </row>
    <row r="125" spans="1:1">
      <c r="A125">
        <v>528</v>
      </c>
    </row>
    <row r="126" spans="1:1">
      <c r="A126">
        <v>720</v>
      </c>
    </row>
    <row r="127" spans="1:1">
      <c r="A127">
        <v>422</v>
      </c>
    </row>
    <row r="128" spans="1:1">
      <c r="A128">
        <v>249</v>
      </c>
    </row>
    <row r="129" spans="1:1">
      <c r="A129">
        <v>365</v>
      </c>
    </row>
    <row r="130" spans="1:1">
      <c r="A130">
        <v>999</v>
      </c>
    </row>
    <row r="131" spans="1:1">
      <c r="A131">
        <v>1800</v>
      </c>
    </row>
    <row r="132" spans="1:1">
      <c r="A132">
        <v>943</v>
      </c>
    </row>
    <row r="133" spans="1:1">
      <c r="A133">
        <v>1541</v>
      </c>
    </row>
    <row r="134" spans="1:1">
      <c r="A134">
        <v>854</v>
      </c>
    </row>
    <row r="135" spans="1:1">
      <c r="A135">
        <v>502</v>
      </c>
    </row>
    <row r="136" spans="1:1">
      <c r="A136">
        <v>777</v>
      </c>
    </row>
    <row r="137" spans="1:1">
      <c r="A137">
        <v>427</v>
      </c>
    </row>
    <row r="138" spans="1:1">
      <c r="A138">
        <v>212</v>
      </c>
    </row>
    <row r="139" spans="1:1">
      <c r="A139">
        <v>375</v>
      </c>
    </row>
    <row r="140" spans="1:1">
      <c r="A140">
        <v>999</v>
      </c>
    </row>
    <row r="141" spans="1:1">
      <c r="A141">
        <v>1800</v>
      </c>
    </row>
    <row r="142" spans="1:1">
      <c r="A142">
        <v>964</v>
      </c>
    </row>
    <row r="143" spans="1:1">
      <c r="A143">
        <v>1439</v>
      </c>
    </row>
    <row r="144" spans="1:1">
      <c r="A144">
        <v>854</v>
      </c>
    </row>
    <row r="145" spans="1:1">
      <c r="A145">
        <v>502</v>
      </c>
    </row>
    <row r="146" spans="1:1">
      <c r="A146">
        <v>777</v>
      </c>
    </row>
    <row r="147" spans="1:1">
      <c r="A147">
        <v>427</v>
      </c>
    </row>
    <row r="148" spans="1:1">
      <c r="A148">
        <v>212</v>
      </c>
    </row>
    <row r="149" spans="1:1">
      <c r="A149">
        <v>375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231</v>
      </c>
    </row>
    <row r="162" spans="1:1">
      <c r="A162">
        <v>187</v>
      </c>
    </row>
    <row r="163" spans="1:1">
      <c r="A163">
        <v>0</v>
      </c>
    </row>
    <row r="164" spans="1:1">
      <c r="A164">
        <v>47</v>
      </c>
    </row>
    <row r="165" spans="1:1">
      <c r="A165">
        <v>26</v>
      </c>
    </row>
    <row r="166" spans="1:1">
      <c r="A166">
        <v>53</v>
      </c>
    </row>
    <row r="167" spans="1:1">
      <c r="A167">
        <v>79</v>
      </c>
    </row>
    <row r="168" spans="1:1">
      <c r="A168">
        <v>80</v>
      </c>
    </row>
    <row r="169" spans="1:1">
      <c r="A169">
        <v>53</v>
      </c>
    </row>
    <row r="170" spans="1:1">
      <c r="A170">
        <v>999</v>
      </c>
    </row>
    <row r="171" spans="1:1">
      <c r="A171">
        <v>177</v>
      </c>
    </row>
    <row r="172" spans="1:1">
      <c r="A172">
        <v>87</v>
      </c>
    </row>
    <row r="173" spans="1:1">
      <c r="A173">
        <v>41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47</v>
      </c>
    </row>
    <row r="192" spans="1:1">
      <c r="A192">
        <v>76</v>
      </c>
    </row>
    <row r="193" spans="1:1">
      <c r="A193">
        <v>0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47</v>
      </c>
    </row>
    <row r="198" spans="1:1">
      <c r="A198">
        <v>71</v>
      </c>
    </row>
    <row r="199" spans="1:1">
      <c r="A199">
        <v>999</v>
      </c>
    </row>
    <row r="200" spans="1:1">
      <c r="A200">
        <v>999</v>
      </c>
    </row>
    <row r="201" spans="1:1">
      <c r="A201">
        <v>249000</v>
      </c>
    </row>
    <row r="202" spans="1:1">
      <c r="A202">
        <v>138810</v>
      </c>
    </row>
    <row r="203" spans="1:1">
      <c r="A203">
        <v>51492</v>
      </c>
    </row>
    <row r="204" spans="1:1">
      <c r="A204">
        <v>386082</v>
      </c>
    </row>
    <row r="205" spans="1:1">
      <c r="A205">
        <v>31642</v>
      </c>
    </row>
    <row r="206" spans="1:1">
      <c r="A206">
        <v>33920</v>
      </c>
    </row>
    <row r="207" spans="1:1">
      <c r="A207">
        <v>15000</v>
      </c>
    </row>
    <row r="208" spans="1:1">
      <c r="A208">
        <v>9000</v>
      </c>
    </row>
    <row r="209" spans="1:1">
      <c r="A209">
        <v>32000</v>
      </c>
    </row>
    <row r="210" spans="1:1">
      <c r="A210">
        <v>27155</v>
      </c>
    </row>
    <row r="211" spans="1:1">
      <c r="A211">
        <v>9475</v>
      </c>
    </row>
    <row r="212" spans="1:1">
      <c r="A212">
        <v>5000</v>
      </c>
    </row>
    <row r="213" spans="1:1">
      <c r="A213">
        <v>7350</v>
      </c>
    </row>
    <row r="214" spans="1:1">
      <c r="A214">
        <v>21942</v>
      </c>
    </row>
    <row r="215" spans="1:1">
      <c r="A215">
        <v>90000</v>
      </c>
    </row>
    <row r="216" spans="1:1">
      <c r="A216">
        <v>22999</v>
      </c>
    </row>
    <row r="217" spans="1:1">
      <c r="A217">
        <v>1130867</v>
      </c>
    </row>
    <row r="218" spans="1:1">
      <c r="A218">
        <v>3267452</v>
      </c>
    </row>
    <row r="219" spans="1:1">
      <c r="A219">
        <v>4064</v>
      </c>
    </row>
    <row r="220" spans="1:1">
      <c r="A220">
        <v>3657</v>
      </c>
    </row>
    <row r="221" spans="1:1">
      <c r="A221">
        <v>3267452</v>
      </c>
    </row>
    <row r="222" spans="1:1">
      <c r="A222">
        <v>407</v>
      </c>
    </row>
    <row r="223" spans="1:1">
      <c r="A223">
        <v>3011429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17703</v>
      </c>
    </row>
    <row r="233" spans="1:1">
      <c r="A233">
        <v>240977</v>
      </c>
    </row>
    <row r="234" spans="1:1">
      <c r="A234">
        <v>-853599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1293000</v>
      </c>
    </row>
    <row r="239" spans="1:1">
      <c r="A239">
        <v>605000</v>
      </c>
    </row>
    <row r="240" spans="1:1">
      <c r="A240">
        <v>-577298</v>
      </c>
    </row>
    <row r="241" spans="1:1">
      <c r="A241">
        <v>3156571</v>
      </c>
    </row>
    <row r="242" spans="1:1">
      <c r="A242">
        <v>391062</v>
      </c>
    </row>
    <row r="243" spans="1:1">
      <c r="A243">
        <v>0</v>
      </c>
    </row>
    <row r="244" spans="1:1">
      <c r="A244">
        <v>608347</v>
      </c>
    </row>
    <row r="245" spans="1:1">
      <c r="A245">
        <v>163572</v>
      </c>
    </row>
    <row r="246" spans="1:1">
      <c r="A246">
        <v>579736</v>
      </c>
    </row>
    <row r="247" spans="1:1">
      <c r="A247">
        <v>309631</v>
      </c>
    </row>
    <row r="248" spans="1:1">
      <c r="A248">
        <v>7988</v>
      </c>
    </row>
    <row r="249" spans="1:1">
      <c r="A249">
        <v>99550</v>
      </c>
    </row>
    <row r="250" spans="1:1">
      <c r="A250">
        <v>267143</v>
      </c>
    </row>
    <row r="251" spans="1:1">
      <c r="A251">
        <v>1892743</v>
      </c>
    </row>
    <row r="252" spans="1:1">
      <c r="A252">
        <v>1263828</v>
      </c>
    </row>
    <row r="253" spans="1:1">
      <c r="A253">
        <v>0</v>
      </c>
    </row>
    <row r="254" spans="1:1">
      <c r="A254">
        <v>66199</v>
      </c>
    </row>
    <row r="255" spans="1:1">
      <c r="A255">
        <v>0</v>
      </c>
    </row>
    <row r="256" spans="1:1">
      <c r="A256">
        <v>51716</v>
      </c>
    </row>
    <row r="257" spans="1:1">
      <c r="A257">
        <v>-525582</v>
      </c>
    </row>
    <row r="258" spans="1:1">
      <c r="A258">
        <v>999</v>
      </c>
    </row>
    <row r="259" spans="1:1">
      <c r="A259">
        <v>999</v>
      </c>
    </row>
    <row r="260" spans="1:1">
      <c r="A260">
        <v>-577298</v>
      </c>
    </row>
    <row r="261" spans="1:1">
      <c r="A261">
        <v>100000</v>
      </c>
    </row>
    <row r="262" spans="1:1">
      <c r="A262">
        <v>518000</v>
      </c>
    </row>
    <row r="263" spans="1:1">
      <c r="A263">
        <v>2581746</v>
      </c>
    </row>
    <row r="264" spans="1:1">
      <c r="A264">
        <v>0</v>
      </c>
    </row>
    <row r="265" spans="1:1">
      <c r="A265">
        <v>163878</v>
      </c>
    </row>
    <row r="266" spans="1:1">
      <c r="A266">
        <v>0</v>
      </c>
    </row>
    <row r="267" spans="1:1">
      <c r="A267">
        <v>103265</v>
      </c>
    </row>
    <row r="268" spans="1:1">
      <c r="A268">
        <v>1755844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729773</v>
      </c>
    </row>
    <row r="273" spans="1:1">
      <c r="A273">
        <v>1062622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3880338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470</v>
      </c>
    </row>
    <row r="287" spans="1:1">
      <c r="A287">
        <v>9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9</v>
      </c>
    </row>
    <row r="301" spans="1:2">
      <c r="A301">
        <v>11748</v>
      </c>
    </row>
    <row r="302" spans="1:2">
      <c r="A302">
        <v>257</v>
      </c>
      <c r="B302" s="205" t="s">
        <v>331</v>
      </c>
    </row>
    <row r="303" spans="1:2">
      <c r="A303">
        <v>11504</v>
      </c>
    </row>
    <row r="304" spans="1:2">
      <c r="A304" t="s">
        <v>332</v>
      </c>
    </row>
    <row r="305" spans="1:2">
      <c r="A305">
        <v>27072</v>
      </c>
    </row>
    <row r="306" spans="1:2">
      <c r="A306">
        <v>793</v>
      </c>
      <c r="B306" s="205" t="s">
        <v>331</v>
      </c>
    </row>
    <row r="307" spans="1:2">
      <c r="A307">
        <v>21631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5092</v>
      </c>
    </row>
    <row r="312" spans="1:2">
      <c r="A312">
        <v>121</v>
      </c>
    </row>
    <row r="313" spans="1:2">
      <c r="A313">
        <v>0</v>
      </c>
    </row>
    <row r="314" spans="1:2">
      <c r="A314">
        <v>0</v>
      </c>
    </row>
    <row r="315" spans="1:2">
      <c r="A315">
        <v>12281</v>
      </c>
    </row>
    <row r="316" spans="1:2">
      <c r="A316">
        <v>1932</v>
      </c>
    </row>
    <row r="317" spans="1:2">
      <c r="A317">
        <v>0</v>
      </c>
    </row>
    <row r="318" spans="1:2">
      <c r="A318">
        <v>18</v>
      </c>
    </row>
    <row r="319" spans="1:2">
      <c r="A319">
        <v>75657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5</v>
      </c>
    </row>
    <row r="326" spans="1:1">
      <c r="A326">
        <v>6</v>
      </c>
    </row>
    <row r="327" spans="1:1">
      <c r="A327">
        <v>18</v>
      </c>
    </row>
    <row r="328" spans="1:1">
      <c r="A328">
        <v>15</v>
      </c>
    </row>
    <row r="329" spans="1:1">
      <c r="A329">
        <v>98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339</v>
      </c>
    </row>
    <row r="339" spans="1:1">
      <c r="A339" t="s">
        <v>340</v>
      </c>
    </row>
    <row r="340" spans="1:1">
      <c r="A340" t="s">
        <v>341</v>
      </c>
    </row>
    <row r="341" spans="1:1">
      <c r="A341">
        <v>2</v>
      </c>
    </row>
    <row r="342" spans="1:1">
      <c r="A342" t="s">
        <v>342</v>
      </c>
    </row>
    <row r="343" spans="1:1">
      <c r="A343" t="s">
        <v>343</v>
      </c>
    </row>
    <row r="344" spans="1:1">
      <c r="A344" t="s">
        <v>344</v>
      </c>
    </row>
    <row r="345" spans="1:1">
      <c r="A345" t="s">
        <v>345</v>
      </c>
    </row>
    <row r="346" spans="1:1">
      <c r="A346" t="s">
        <v>346</v>
      </c>
    </row>
    <row r="347" spans="1:1">
      <c r="A347" t="s">
        <v>347</v>
      </c>
    </row>
    <row r="348" spans="1:1">
      <c r="A348" t="s">
        <v>348</v>
      </c>
    </row>
    <row r="349" spans="1:1">
      <c r="A349" t="s">
        <v>349</v>
      </c>
    </row>
    <row r="350" spans="1:1">
      <c r="A350" t="s">
        <v>350</v>
      </c>
    </row>
    <row r="351" spans="1:1">
      <c r="A351">
        <v>3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>
        <v>4</v>
      </c>
    </row>
    <row r="362" spans="1:1">
      <c r="A362" t="s">
        <v>360</v>
      </c>
    </row>
    <row r="363" spans="1:1">
      <c r="A363" t="s">
        <v>355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363</v>
      </c>
    </row>
    <row r="370" spans="1:1">
      <c r="A370" t="s">
        <v>366</v>
      </c>
    </row>
    <row r="371" spans="1:1">
      <c r="A371">
        <v>5</v>
      </c>
    </row>
    <row r="372" spans="1:1">
      <c r="A372" t="s">
        <v>362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354</v>
      </c>
    </row>
    <row r="380" spans="1:1">
      <c r="A380" t="s">
        <v>347</v>
      </c>
    </row>
    <row r="381" spans="1:1">
      <c r="A381">
        <v>6</v>
      </c>
    </row>
    <row r="382" spans="1:1">
      <c r="A382" t="s">
        <v>362</v>
      </c>
    </row>
    <row r="383" spans="1:1">
      <c r="A383" t="s">
        <v>367</v>
      </c>
    </row>
    <row r="384" spans="1:1">
      <c r="A384" t="s">
        <v>368</v>
      </c>
    </row>
    <row r="385" spans="1:1">
      <c r="A385" t="s">
        <v>369</v>
      </c>
    </row>
    <row r="386" spans="1:1">
      <c r="A386" t="s">
        <v>370</v>
      </c>
    </row>
    <row r="387" spans="1:1">
      <c r="A387" t="s">
        <v>371</v>
      </c>
    </row>
    <row r="388" spans="1:1">
      <c r="A388" t="s">
        <v>372</v>
      </c>
    </row>
    <row r="389" spans="1:1">
      <c r="A389" t="s">
        <v>354</v>
      </c>
    </row>
    <row r="390" spans="1:1">
      <c r="A390" t="s">
        <v>347</v>
      </c>
    </row>
    <row r="391" spans="1:1">
      <c r="A391">
        <v>7</v>
      </c>
    </row>
    <row r="392" spans="1:1">
      <c r="A392" t="s">
        <v>373</v>
      </c>
    </row>
    <row r="393" spans="1:1">
      <c r="A393" t="s">
        <v>374</v>
      </c>
    </row>
    <row r="394" spans="1:1">
      <c r="A394" t="s">
        <v>375</v>
      </c>
    </row>
    <row r="395" spans="1:1">
      <c r="A395" t="s">
        <v>360</v>
      </c>
    </row>
    <row r="396" spans="1:1">
      <c r="A396" t="s">
        <v>374</v>
      </c>
    </row>
    <row r="397" spans="1:1">
      <c r="A397" t="s">
        <v>376</v>
      </c>
    </row>
    <row r="398" spans="1:1">
      <c r="A398" t="s">
        <v>374</v>
      </c>
    </row>
    <row r="399" spans="1:1">
      <c r="A399" t="s">
        <v>374</v>
      </c>
    </row>
    <row r="400" spans="1:1">
      <c r="A400" t="s">
        <v>374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377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378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5876</v>
      </c>
    </row>
    <row r="523" spans="1:1">
      <c r="A523">
        <v>2350400</v>
      </c>
    </row>
    <row r="524" spans="1:1">
      <c r="A524">
        <v>0</v>
      </c>
    </row>
    <row r="525" spans="1:1">
      <c r="A525">
        <v>2350400</v>
      </c>
    </row>
    <row r="526" spans="1:1">
      <c r="A526">
        <v>275</v>
      </c>
    </row>
    <row r="527" spans="1:1">
      <c r="A527">
        <v>280</v>
      </c>
    </row>
    <row r="528" spans="1:1">
      <c r="A528">
        <v>265</v>
      </c>
    </row>
    <row r="529" spans="1:1">
      <c r="A529">
        <v>487</v>
      </c>
    </row>
    <row r="530" spans="1:1">
      <c r="A530">
        <v>498</v>
      </c>
    </row>
    <row r="531" spans="1:1">
      <c r="A531">
        <v>479</v>
      </c>
    </row>
    <row r="532" spans="1:1">
      <c r="A532">
        <v>782</v>
      </c>
    </row>
    <row r="533" spans="1:1">
      <c r="A533">
        <v>795</v>
      </c>
    </row>
    <row r="534" spans="1:1">
      <c r="A534">
        <v>775</v>
      </c>
    </row>
    <row r="535" spans="1:1">
      <c r="A535">
        <v>140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8506</v>
      </c>
    </row>
    <row r="543" spans="1:1">
      <c r="A543">
        <v>3403251</v>
      </c>
    </row>
    <row r="544" spans="1:1">
      <c r="A544">
        <v>0</v>
      </c>
    </row>
    <row r="545" spans="1:2">
      <c r="A545">
        <v>3402221</v>
      </c>
    </row>
    <row r="546" spans="1:2">
      <c r="A546">
        <v>279</v>
      </c>
    </row>
    <row r="547" spans="1:2">
      <c r="A547">
        <v>289</v>
      </c>
    </row>
    <row r="548" spans="1:2">
      <c r="A548">
        <v>269</v>
      </c>
    </row>
    <row r="549" spans="1:2">
      <c r="A549">
        <v>469</v>
      </c>
    </row>
    <row r="550" spans="1:2">
      <c r="A550">
        <v>478</v>
      </c>
    </row>
    <row r="551" spans="1:2">
      <c r="A551">
        <v>469</v>
      </c>
    </row>
    <row r="552" spans="1:2">
      <c r="A552">
        <v>720</v>
      </c>
    </row>
    <row r="553" spans="1:2">
      <c r="A553">
        <v>699</v>
      </c>
      <c r="B553"/>
    </row>
    <row r="554" spans="1:2">
      <c r="A554">
        <v>720</v>
      </c>
      <c r="B554"/>
    </row>
    <row r="555" spans="1:2">
      <c r="A555">
        <v>131</v>
      </c>
      <c r="B555"/>
    </row>
    <row r="556" spans="1:2">
      <c r="A556">
        <v>1250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6666</v>
      </c>
    </row>
    <row r="563" spans="1:1">
      <c r="A563">
        <v>2666400</v>
      </c>
    </row>
    <row r="564" spans="1:1">
      <c r="A564">
        <v>0</v>
      </c>
    </row>
    <row r="565" spans="1:1">
      <c r="A565">
        <v>2666400</v>
      </c>
    </row>
    <row r="566" spans="1:1">
      <c r="A566">
        <v>291</v>
      </c>
    </row>
    <row r="567" spans="1:1">
      <c r="A567">
        <v>296</v>
      </c>
    </row>
    <row r="568" spans="1:1">
      <c r="A568">
        <v>287</v>
      </c>
    </row>
    <row r="569" spans="1:1">
      <c r="A569">
        <v>483</v>
      </c>
    </row>
    <row r="570" spans="1:1">
      <c r="A570">
        <v>496</v>
      </c>
    </row>
    <row r="571" spans="1:1">
      <c r="A571">
        <v>487</v>
      </c>
    </row>
    <row r="572" spans="1:1">
      <c r="A572">
        <v>763</v>
      </c>
    </row>
    <row r="573" spans="1:1">
      <c r="A573">
        <v>785</v>
      </c>
    </row>
    <row r="574" spans="1:1">
      <c r="A574">
        <v>768</v>
      </c>
    </row>
    <row r="575" spans="1:1">
      <c r="A575">
        <v>136</v>
      </c>
    </row>
    <row r="576" spans="1:1">
      <c r="A576">
        <v>1200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8628</v>
      </c>
    </row>
    <row r="583" spans="1:1">
      <c r="A583">
        <v>3796320</v>
      </c>
    </row>
    <row r="584" spans="1:1">
      <c r="A584">
        <v>0</v>
      </c>
    </row>
    <row r="585" spans="1:1">
      <c r="A585">
        <v>3383252</v>
      </c>
    </row>
    <row r="586" spans="1:1">
      <c r="A586">
        <v>305</v>
      </c>
    </row>
    <row r="587" spans="1:1">
      <c r="A587">
        <v>310</v>
      </c>
    </row>
    <row r="588" spans="1:1">
      <c r="A588">
        <v>305</v>
      </c>
    </row>
    <row r="589" spans="1:1">
      <c r="A589">
        <v>500</v>
      </c>
    </row>
    <row r="590" spans="1:1">
      <c r="A590">
        <v>500</v>
      </c>
    </row>
    <row r="591" spans="1:1">
      <c r="A591">
        <v>498</v>
      </c>
    </row>
    <row r="592" spans="1:1">
      <c r="A592">
        <v>775</v>
      </c>
    </row>
    <row r="593" spans="1:1">
      <c r="A593">
        <v>785</v>
      </c>
    </row>
    <row r="594" spans="1:1">
      <c r="A594">
        <v>775</v>
      </c>
    </row>
    <row r="595" spans="1:1">
      <c r="A595">
        <v>135</v>
      </c>
    </row>
    <row r="596" spans="1:1">
      <c r="A596">
        <v>1210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8990</v>
      </c>
    </row>
    <row r="603" spans="1:1">
      <c r="A603">
        <v>3596000</v>
      </c>
    </row>
    <row r="604" spans="1:1">
      <c r="A604">
        <v>0</v>
      </c>
    </row>
    <row r="605" spans="1:1">
      <c r="A605">
        <v>3596000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8595</v>
      </c>
    </row>
    <row r="623" spans="1:1">
      <c r="A623">
        <v>3438000</v>
      </c>
    </row>
    <row r="624" spans="1:1">
      <c r="A624">
        <v>0</v>
      </c>
    </row>
    <row r="625" spans="1:1">
      <c r="A625">
        <v>3438000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489</v>
      </c>
    </row>
    <row r="630" spans="1:1">
      <c r="A630">
        <v>499</v>
      </c>
    </row>
    <row r="631" spans="1:1">
      <c r="A631">
        <v>495</v>
      </c>
    </row>
    <row r="632" spans="1:1">
      <c r="A632">
        <v>769</v>
      </c>
    </row>
    <row r="633" spans="1:1">
      <c r="A633">
        <v>789</v>
      </c>
    </row>
    <row r="634" spans="1:1">
      <c r="A634">
        <v>779</v>
      </c>
    </row>
    <row r="635" spans="1:1">
      <c r="A635">
        <v>132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2410</v>
      </c>
    </row>
    <row r="643" spans="1:1">
      <c r="A643">
        <v>988100</v>
      </c>
    </row>
    <row r="644" spans="1:1">
      <c r="A644">
        <v>0</v>
      </c>
    </row>
    <row r="645" spans="1:1">
      <c r="A645">
        <v>884835</v>
      </c>
    </row>
    <row r="646" spans="1:1">
      <c r="A646">
        <v>250</v>
      </c>
    </row>
    <row r="647" spans="1:1">
      <c r="A647">
        <v>0</v>
      </c>
    </row>
    <row r="648" spans="1:1">
      <c r="A648">
        <v>299</v>
      </c>
    </row>
    <row r="649" spans="1:1">
      <c r="A649">
        <v>350</v>
      </c>
    </row>
    <row r="650" spans="1:1">
      <c r="A650">
        <v>0</v>
      </c>
    </row>
    <row r="651" spans="1:1">
      <c r="A651">
        <v>399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137</v>
      </c>
    </row>
    <row r="656" spans="1:1">
      <c r="A656">
        <v>1200</v>
      </c>
    </row>
    <row r="657" spans="1:1">
      <c r="A657">
        <v>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379</v>
      </c>
    </row>
    <row r="682" spans="1:1">
      <c r="A682" t="s">
        <v>380</v>
      </c>
    </row>
    <row r="683" spans="1:1">
      <c r="A683" t="s">
        <v>381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382</v>
      </c>
    </row>
    <row r="700" spans="1:1">
      <c r="A700" t="s">
        <v>383</v>
      </c>
    </row>
    <row r="701" spans="1:1">
      <c r="A701">
        <v>1</v>
      </c>
    </row>
    <row r="702" spans="1:1">
      <c r="A702">
        <v>3410214</v>
      </c>
    </row>
    <row r="703" spans="1:1">
      <c r="A703">
        <v>607476</v>
      </c>
    </row>
    <row r="704" spans="1:1">
      <c r="A704">
        <v>1239774</v>
      </c>
    </row>
    <row r="705" spans="1:1">
      <c r="A705">
        <v>451000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856950</v>
      </c>
    </row>
    <row r="710" spans="1:1">
      <c r="A710">
        <v>2075139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-1223625</v>
      </c>
    </row>
    <row r="717" spans="1:1">
      <c r="A717">
        <v>2776375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3206698</v>
      </c>
    </row>
    <row r="723" spans="1:1">
      <c r="A723">
        <v>24105</v>
      </c>
    </row>
    <row r="724" spans="1:1">
      <c r="A724">
        <v>1715347</v>
      </c>
    </row>
    <row r="725" spans="1:1">
      <c r="A725">
        <v>550000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821657</v>
      </c>
    </row>
    <row r="730" spans="1:1">
      <c r="A730">
        <v>1192472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4001000</v>
      </c>
    </row>
    <row r="735" spans="1:1">
      <c r="A735">
        <v>14</v>
      </c>
    </row>
    <row r="736" spans="1:1">
      <c r="A736">
        <v>-518993</v>
      </c>
    </row>
    <row r="737" spans="1:1">
      <c r="A737">
        <v>3482021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3139108</v>
      </c>
    </row>
    <row r="743" spans="1:1">
      <c r="A743">
        <v>1047661</v>
      </c>
    </row>
    <row r="744" spans="1:1">
      <c r="A744">
        <v>1547296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1301166</v>
      </c>
    </row>
    <row r="750" spans="1:1">
      <c r="A750">
        <v>1826070</v>
      </c>
    </row>
    <row r="751" spans="1:1">
      <c r="A751">
        <v>999</v>
      </c>
    </row>
    <row r="752" spans="1:1">
      <c r="A752">
        <v>75000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-1018171</v>
      </c>
    </row>
    <row r="757" spans="1:1">
      <c r="A757">
        <v>2981829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3199746</v>
      </c>
    </row>
    <row r="763" spans="1:1">
      <c r="A763">
        <v>267143</v>
      </c>
    </row>
    <row r="764" spans="1:1">
      <c r="A764">
        <v>1755844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729773</v>
      </c>
    </row>
    <row r="770" spans="1:1">
      <c r="A770">
        <v>1062622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-525582</v>
      </c>
    </row>
    <row r="777" spans="1:1">
      <c r="A777">
        <v>3880338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3139108</v>
      </c>
    </row>
    <row r="783" spans="1:1">
      <c r="A783">
        <v>0</v>
      </c>
    </row>
    <row r="784" spans="1:1">
      <c r="A784">
        <v>1517469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793098</v>
      </c>
    </row>
    <row r="790" spans="1:1">
      <c r="A790">
        <v>675859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-362380</v>
      </c>
    </row>
    <row r="797" spans="1:1">
      <c r="A797">
        <v>3637620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3139108</v>
      </c>
    </row>
    <row r="803" spans="1:1">
      <c r="A803">
        <v>0</v>
      </c>
    </row>
    <row r="804" spans="1:1">
      <c r="A804">
        <v>1521905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797057</v>
      </c>
    </row>
    <row r="810" spans="1:1">
      <c r="A810">
        <v>808743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-494787</v>
      </c>
    </row>
    <row r="817" spans="1:1">
      <c r="A817">
        <v>3505213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3360384</v>
      </c>
    </row>
    <row r="823" spans="1:1">
      <c r="A823">
        <v>714715</v>
      </c>
    </row>
    <row r="824" spans="1:1">
      <c r="A824">
        <v>499441</v>
      </c>
    </row>
    <row r="825" spans="1:1">
      <c r="A825">
        <v>950000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289476</v>
      </c>
    </row>
    <row r="830" spans="1:1">
      <c r="A830">
        <v>3883462</v>
      </c>
    </row>
    <row r="831" spans="1:1">
      <c r="A831">
        <v>999</v>
      </c>
    </row>
    <row r="832" spans="1:1">
      <c r="A832">
        <v>100000</v>
      </c>
    </row>
    <row r="833" spans="1:1">
      <c r="A833">
        <v>999</v>
      </c>
    </row>
    <row r="834" spans="1:1">
      <c r="A834">
        <v>4100000</v>
      </c>
    </row>
    <row r="835" spans="1:1">
      <c r="A835">
        <v>1480</v>
      </c>
    </row>
    <row r="836" spans="1:1">
      <c r="A836">
        <v>-2849878</v>
      </c>
    </row>
    <row r="837" spans="1:1">
      <c r="A837">
        <v>1251602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384</v>
      </c>
    </row>
    <row r="862" spans="1:1">
      <c r="A862" t="s">
        <v>385</v>
      </c>
    </row>
    <row r="863" spans="1:1">
      <c r="A863" t="s">
        <v>386</v>
      </c>
    </row>
    <row r="864" spans="1:1">
      <c r="A864" t="s">
        <v>387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'W'!W024193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2020-03-24T13:25:12Z</dcterms:modified>
</cp:coreProperties>
</file>