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SystemyGB\"/>
    </mc:Choice>
  </mc:AlternateContent>
  <xr:revisionPtr revIDLastSave="0" documentId="8_{639DC5FD-BDB3-4D59-9BF0-AF35FAA316B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52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M83" i="4" s="1"/>
  <c r="L81" i="4"/>
  <c r="L83" i="4" s="1"/>
  <c r="K81" i="4"/>
  <c r="J81" i="4"/>
  <c r="I81" i="4"/>
  <c r="H81" i="4"/>
  <c r="G81" i="4"/>
  <c r="F81" i="4"/>
  <c r="F83" i="4" s="1"/>
  <c r="M80" i="4"/>
  <c r="L80" i="4"/>
  <c r="K80" i="4"/>
  <c r="K83" i="4" s="1"/>
  <c r="J80" i="4"/>
  <c r="J83" i="4"/>
  <c r="I80" i="4"/>
  <c r="I83" i="4" s="1"/>
  <c r="H80" i="4"/>
  <c r="H83" i="4" s="1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0" i="3" s="1"/>
  <c r="F29" i="3"/>
  <c r="R28" i="3"/>
  <c r="L28" i="3"/>
  <c r="F28" i="3"/>
  <c r="X26" i="3"/>
  <c r="R26" i="3"/>
  <c r="R27" i="3" s="1"/>
  <c r="L26" i="3"/>
  <c r="X25" i="3"/>
  <c r="R25" i="3"/>
  <c r="L25" i="3"/>
  <c r="X24" i="3"/>
  <c r="R24" i="3"/>
  <c r="F24" i="3"/>
  <c r="X23" i="3"/>
  <c r="L23" i="3"/>
  <c r="F23" i="3"/>
  <c r="X22" i="3"/>
  <c r="X27" i="3" s="1"/>
  <c r="L22" i="3"/>
  <c r="F22" i="3"/>
  <c r="L21" i="3"/>
  <c r="L24" i="3" s="1"/>
  <c r="L27" i="3" s="1"/>
  <c r="F27" i="3" s="1"/>
  <c r="F21" i="3"/>
  <c r="L20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N44" i="2" s="1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 s="1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L33" i="3"/>
  <c r="L35" i="3" s="1"/>
  <c r="N43" i="2"/>
  <c r="G17" i="4"/>
  <c r="H17" i="4"/>
  <c r="G16" i="4"/>
  <c r="I16" i="4"/>
  <c r="H16" i="4"/>
  <c r="I17" i="4"/>
  <c r="R30" i="3" l="1"/>
  <c r="N45" i="2"/>
</calcChain>
</file>

<file path=xl/connections.xml><?xml version="1.0" encoding="utf-8"?>
<connections xmlns="http://schemas.openxmlformats.org/spreadsheetml/2006/main">
  <connection id="1" name="W252184" type="6" refreshedVersion="4" background="1" saveData="1">
    <textPr prompt="0" codePage="850" sourceFile="C:\2019_GMC\1ETAP_18C1\RUN_18C1\Wfiles\184\W252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<sst xmlns="http://schemas.openxmlformats.org/spreadsheetml/2006/main" count="575" uniqueCount="398">
  <si>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</si>
  <si>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</si>
  <si>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</si>
  <si>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</si>
  <si>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</si>
  <si>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</si>
  <si>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</si>
  <si>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</si>
  <si>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</si>
  <si>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</si>
  <si>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</si>
  <si>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</si>
  <si>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</si>
  <si>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</si>
  <si>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</si>
  <si>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</si>
  <si>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</si>
  <si>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</si>
  <si>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</si>
  <si>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</si>
  <si>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</si>
  <si>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</si>
  <si>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</si>
  <si>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</si>
  <si>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</si>
  <si>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</si>
  <si>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</si>
  <si>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</si>
  <si>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</si>
  <si>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</si>
  <si>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</si>
  <si>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</si>
  <si>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</si>
  <si>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</si>
  <si>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</si>
  <si>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</si>
  <si>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</si>
  <si>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</si>
  <si>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</si>
  <si>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</si>
  <si>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</si>
  <si>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</si>
  <si>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</si>
  <si>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</si>
  <si>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</si>
  <si>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</si>
  <si>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</si>
  <si>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</si>
  <si>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</si>
  <si>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</si>
  <si>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</si>
  <si>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</si>
  <si>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</si>
  <si>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</si>
  <si>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</si>
  <si>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</si>
  <si>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</si>
  <si>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</si>
  <si>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</si>
  <si>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</si>
  <si>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</si>
  <si>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</si>
  <si>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</si>
  <si>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</si>
  <si>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</si>
  <si>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</si>
  <si>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</si>
  <si>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</si>
  <si>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</si>
  <si>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</si>
  <si>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</si>
  <si>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</si>
  <si>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</si>
  <si>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</si>
  <si>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</si>
  <si>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</si>
  <si>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</si>
  <si>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</si>
  <si>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</si>
  <si>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</si>
  <si>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</si>
  <si>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</si>
  <si>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</si>
  <si>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</si>
  <si>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</si>
  <si>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</si>
  <si>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</si>
  <si>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</si>
  <si>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</si>
  <si>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</si>
  <si>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</si>
  <si>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</si>
  <si>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</si>
  <si>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</si>
  <si>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</si>
  <si>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</si>
  <si>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</si>
  <si>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</si>
  <si>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</si>
  <si>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</si>
  <si>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</si>
  <si>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</si>
  <si>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</si>
  <si>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</si>
  <si>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</si>
  <si>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</si>
  <si>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</si>
  <si>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</si>
  <si>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</si>
  <si>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</si>
  <si>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</si>
  <si>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</si>
  <si>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</si>
  <si>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</si>
  <si>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</si>
  <si>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</si>
  <si>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</si>
  <si>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</si>
  <si>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</si>
  <si>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</si>
  <si>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</si>
  <si>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</si>
  <si>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</si>
  <si>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</si>
  <si>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</si>
  <si>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</si>
  <si>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</si>
  <si>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</si>
  <si>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</si>
  <si>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</si>
  <si>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</si>
  <si>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</si>
  <si>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</si>
  <si>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</si>
  <si>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</si>
  <si>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</si>
  <si>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</si>
  <si>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</si>
  <si>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</si>
  <si>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</si>
  <si>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</si>
  <si>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</si>
  <si>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</si>
  <si>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</si>
  <si>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</si>
  <si>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</si>
  <si>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</si>
  <si>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</si>
  <si>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</si>
  <si>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</si>
  <si>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</si>
  <si>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</si>
  <si>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</si>
  <si>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</si>
  <si>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</si>
  <si>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</si>
  <si>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</si>
  <si>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</si>
  <si>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</si>
  <si>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</si>
  <si>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</si>
  <si>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</si>
  <si>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</si>
  <si>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</si>
  <si>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</si>
  <si>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</si>
  <si>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</si>
  <si>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</si>
  <si>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</si>
  <si>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</si>
  <si>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</si>
  <si>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</si>
  <si>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</si>
  <si>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</si>
  <si>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</si>
  <si>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</si>
  <si>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</si>
  <si>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</si>
  <si>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</si>
  <si>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</si>
  <si>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</si>
  <si>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</si>
  <si>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</si>
  <si>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</si>
  <si>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</si>
  <si>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</si>
  <si>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</si>
  <si>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</si>
  <si>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</si>
  <si>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</si>
  <si>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</si>
  <si>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</si>
  <si>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</si>
  <si>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</si>
  <si>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</si>
  <si>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</si>
  <si>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</si>
  <si>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</si>
  <si>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</si>
  <si>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</si>
  <si>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</si>
  <si>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</si>
  <si>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</si>
  <si>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</si>
  <si>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</si>
  <si>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</si>
  <si>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</si>
  <si>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</si>
  <si>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</si>
  <si>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</si>
  <si>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</si>
  <si>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</si>
  <si>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</si>
  <si>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</si>
  <si>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</si>
  <si>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</si>
  <si>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</si>
  <si>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</si>
  <si>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</si>
  <si>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</si>
  <si>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</si>
  <si>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</si>
  <si>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</si>
  <si>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</si>
  <si>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</si>
  <si>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</si>
  <si>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</si>
  <si>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</si>
  <si>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</si>
  <si>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</si>
  <si>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</si>
  <si>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</si>
  <si>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</si>
  <si>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</si>
  <si>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</si>
  <si>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</si>
  <si>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</si>
  <si>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</si>
  <si>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</si>
  <si>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</si>
  <si>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</si>
  <si>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</si>
  <si>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</si>
  <si>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</si>
  <si>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</si>
  <si>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</si>
  <si>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</si>
  <si>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</si>
  <si>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</si>
  <si>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</si>
  <si>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</si>
  <si>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</si>
  <si>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</si>
  <si>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</si>
  <si>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</si>
  <si>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</si>
  <si>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</si>
  <si>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</si>
  <si>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</si>
  <si>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</si>
  <si>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</si>
  <si>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</si>
  <si>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</si>
  <si>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</si>
  <si>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</si>
  <si>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</si>
  <si>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</si>
  <si>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</si>
  <si>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</si>
  <si>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</si>
  <si>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</si>
  <si>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</si>
  <si>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</si>
  <si>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</si>
  <si>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</si>
  <si>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</si>
  <si>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</si>
  <si>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</si>
  <si>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</si>
  <si>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</si>
  <si>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</si>
  <si>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</si>
  <si>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</si>
  <si>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</si>
  <si>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</si>
  <si>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</si>
  <si>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</si>
  <si>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</si>
  <si>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</si>
  <si>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</si>
  <si>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</si>
  <si>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</si>
  <si>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</si>
  <si>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</si>
  <si>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</si>
  <si>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</si>
  <si>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</si>
  <si>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</si>
  <si>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</si>
  <si>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</si>
  <si>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</si>
  <si>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</si>
  <si>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</si>
  <si>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</si>
  <si>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</si>
  <si>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</si>
  <si>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</si>
  <si>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</si>
  <si>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</si>
  <si>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</si>
  <si>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</si>
  <si>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</si>
  <si>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</si>
  <si>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</si>
  <si>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</si>
  <si>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</si>
  <si>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</si>
  <si>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</si>
  <si>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</si>
  <si>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</si>
  <si>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</si>
  <si>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</si>
  <si>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</si>
  <si>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</si>
  <si>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</si>
  <si>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</si>
  <si>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</si>
  <si>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</si>
  <si>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</si>
  <si>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</si>
  <si>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</si>
  <si>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</si>
  <si>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</si>
  <si>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</si>
  <si>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</si>
  <si>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</si>
  <si>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</si>
  <si>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</si>
  <si>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</si>
  <si>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</si>
  <si>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</si>
  <si>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</si>
  <si>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</si>
  <si>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</si>
  <si>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4.70</t>
  </si>
  <si>
    <t xml:space="preserve">   4.20</t>
  </si>
  <si>
    <t xml:space="preserve">   3.61</t>
  </si>
  <si>
    <t>!</t>
  </si>
  <si>
    <t>Minor</t>
  </si>
  <si>
    <t xml:space="preserve"> 89.5</t>
  </si>
  <si>
    <t xml:space="preserve"> 11.0</t>
  </si>
  <si>
    <t xml:space="preserve"> 11.6</t>
  </si>
  <si>
    <t xml:space="preserve"> 12.7</t>
  </si>
  <si>
    <t xml:space="preserve"> 10.5</t>
  </si>
  <si>
    <t xml:space="preserve"> 12.6</t>
  </si>
  <si>
    <t xml:space="preserve"> 10.7</t>
  </si>
  <si>
    <t xml:space="preserve"> 12.0</t>
  </si>
  <si>
    <t xml:space="preserve"> 10.9</t>
  </si>
  <si>
    <t xml:space="preserve"> 11.1</t>
  </si>
  <si>
    <t xml:space="preserve"> 12.4</t>
  </si>
  <si>
    <t xml:space="preserve"> 10.2</t>
  </si>
  <si>
    <t xml:space="preserve"> 10.1</t>
  </si>
  <si>
    <t xml:space="preserve"> 11.7</t>
  </si>
  <si>
    <t xml:space="preserve">  9.8</t>
  </si>
  <si>
    <t xml:space="preserve">  8.6</t>
  </si>
  <si>
    <t xml:space="preserve"> 11.4</t>
  </si>
  <si>
    <t xml:space="preserve">  9.5</t>
  </si>
  <si>
    <t xml:space="preserve">  8.7</t>
  </si>
  <si>
    <t xml:space="preserve">  9.2</t>
  </si>
  <si>
    <t xml:space="preserve">  8.0</t>
  </si>
  <si>
    <t xml:space="preserve"> 12.3</t>
  </si>
  <si>
    <t xml:space="preserve">  9.3</t>
  </si>
  <si>
    <t xml:space="preserve">  9.4</t>
  </si>
  <si>
    <t xml:space="preserve"> 11.3</t>
  </si>
  <si>
    <t xml:space="preserve">  8.9</t>
  </si>
  <si>
    <t xml:space="preserve">  9.9</t>
  </si>
  <si>
    <t xml:space="preserve">  9.7</t>
  </si>
  <si>
    <t xml:space="preserve"> 12.2</t>
  </si>
  <si>
    <t xml:space="preserve">  9.0</t>
  </si>
  <si>
    <t xml:space="preserve"> 11.8</t>
  </si>
  <si>
    <t xml:space="preserve"> 11.9</t>
  </si>
  <si>
    <t xml:space="preserve"> 13.6</t>
  </si>
  <si>
    <t xml:space="preserve"> 11.5</t>
  </si>
  <si>
    <t xml:space="preserve"> 14.2</t>
  </si>
  <si>
    <t xml:space="preserve"> 12.1</t>
  </si>
  <si>
    <t xml:space="preserve"> 12.8</t>
  </si>
  <si>
    <t>*****</t>
  </si>
  <si>
    <t xml:space="preserve"> ****</t>
  </si>
  <si>
    <t xml:space="preserve">  ***</t>
  </si>
  <si>
    <t xml:space="preserve">   **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</si>
  <si>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</si>
  <si>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</si>
  <si>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</si>
  <si>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</si>
  <si>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</si>
  <si>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191121143743</t>
  </si>
  <si>
    <t>B│a┐ej Turajczyk</t>
  </si>
  <si>
    <t>GK PGE Systemy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</si>
</sst>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52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B│a┐ej Turajczyk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Systemy GB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25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30</v>
      </c>
      <c r="F14" s="44">
        <f>W!A11</f>
        <v>38</v>
      </c>
      <c r="G14" s="45"/>
      <c r="H14" s="44">
        <f>W!A14</f>
        <v>28</v>
      </c>
      <c r="I14" s="46"/>
      <c r="J14" s="44">
        <f>W!A17</f>
        <v>22</v>
      </c>
      <c r="K14" s="46"/>
      <c r="L14" s="19"/>
      <c r="M14" s="28"/>
      <c r="N14" s="28" t="s">
        <v>295</v>
      </c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30</v>
      </c>
      <c r="F15" s="44">
        <f>W!A12</f>
        <v>25</v>
      </c>
      <c r="G15" s="51"/>
      <c r="H15" s="44">
        <f>W!A15</f>
        <v>20</v>
      </c>
      <c r="I15" s="52"/>
      <c r="J15" s="44">
        <f>W!A18</f>
        <v>14</v>
      </c>
      <c r="K15" s="52"/>
      <c r="L15" s="19"/>
      <c r="M15" s="28"/>
      <c r="N15" s="28" t="s">
        <v>296</v>
      </c>
      <c r="O15" s="28"/>
      <c r="P15" s="41">
        <f>W!A64</f>
        <v>7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40</v>
      </c>
      <c r="F16" s="57">
        <f>W!A13</f>
        <v>27</v>
      </c>
      <c r="G16" s="58"/>
      <c r="H16" s="57">
        <f>W!A16</f>
        <v>21</v>
      </c>
      <c r="I16" s="38"/>
      <c r="J16" s="57">
        <f>W!A19</f>
        <v>21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299</v>
      </c>
      <c r="G19" s="54">
        <f>W!B21</f>
        <v>0</v>
      </c>
      <c r="H19" s="63">
        <f>W!A24</f>
        <v>509</v>
      </c>
      <c r="I19" s="48">
        <f>W!B24</f>
        <v>0</v>
      </c>
      <c r="J19" s="63">
        <f>W!A27</f>
        <v>839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13</v>
      </c>
      <c r="Q19" s="65"/>
      <c r="R19" s="28"/>
      <c r="S19" s="66" t="s">
        <v>300</v>
      </c>
      <c r="T19" s="67">
        <f>W!A58</f>
        <v>1</v>
      </c>
      <c r="U19" s="65"/>
      <c r="V19" s="68" t="s">
        <v>301</v>
      </c>
      <c r="W19" s="64">
        <f>W!A59</f>
        <v>10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309</v>
      </c>
      <c r="G20" s="54">
        <f>W!B22</f>
        <v>0</v>
      </c>
      <c r="H20" s="44">
        <f>W!A25</f>
        <v>519</v>
      </c>
      <c r="I20" s="54">
        <f>W!B25</f>
        <v>0</v>
      </c>
      <c r="J20" s="44">
        <f>W!A28</f>
        <v>899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15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309</v>
      </c>
      <c r="G21" s="59">
        <f>W!B23</f>
        <v>0</v>
      </c>
      <c r="H21" s="57">
        <f>W!A26</f>
        <v>514</v>
      </c>
      <c r="I21" s="59">
        <f>W!B26</f>
        <v>0</v>
      </c>
      <c r="J21" s="57">
        <f>W!A29</f>
        <v>849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2100</v>
      </c>
      <c r="G24" s="48" t="str">
        <f>W!B31</f>
        <v>*</v>
      </c>
      <c r="H24" s="63">
        <f>W!A34</f>
        <v>1000</v>
      </c>
      <c r="I24" s="48" t="str">
        <f>W!B34</f>
        <v>*</v>
      </c>
      <c r="J24" s="63">
        <f>W!A37</f>
        <v>471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8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1166</v>
      </c>
      <c r="G25" s="54" t="str">
        <f>W!B32</f>
        <v>*</v>
      </c>
      <c r="H25" s="44">
        <f>W!A35</f>
        <v>540</v>
      </c>
      <c r="I25" s="54" t="str">
        <f>W!B35</f>
        <v>*</v>
      </c>
      <c r="J25" s="44">
        <f>W!A38</f>
        <v>256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1905</v>
      </c>
      <c r="G26" s="59" t="str">
        <f>W!B33</f>
        <v>*</v>
      </c>
      <c r="H26" s="57">
        <f>W!A36</f>
        <v>917</v>
      </c>
      <c r="I26" s="59" t="str">
        <f>W!B36</f>
        <v>*</v>
      </c>
      <c r="J26" s="41">
        <f>W!A39</f>
        <v>436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115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400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29</v>
      </c>
      <c r="G30" s="52"/>
      <c r="H30" s="44">
        <f>W!A45</f>
        <v>27</v>
      </c>
      <c r="I30" s="52"/>
      <c r="J30" s="44">
        <f>W!A46</f>
        <v>24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-450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117</v>
      </c>
      <c r="G31" s="49"/>
      <c r="H31" s="53">
        <f>W!A48</f>
        <v>175</v>
      </c>
      <c r="I31" s="49"/>
      <c r="J31" s="53">
        <f>W!A49</f>
        <v>357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164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25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4858</v>
      </c>
      <c r="V6" s="188"/>
      <c r="W6" s="44">
        <f>W!A109</f>
        <v>2277</v>
      </c>
      <c r="X6" s="28"/>
      <c r="Y6" s="53">
        <f>W!A110</f>
        <v>1104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42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5058</v>
      </c>
      <c r="V7" s="188"/>
      <c r="W7" s="44">
        <f>W!A112</f>
        <v>2403</v>
      </c>
      <c r="X7" s="28"/>
      <c r="Y7" s="53">
        <f>W!A113</f>
        <v>1137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8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151</v>
      </c>
      <c r="V8" s="188"/>
      <c r="W8" s="44">
        <f>W!A115</f>
        <v>72</v>
      </c>
      <c r="X8" s="28"/>
      <c r="Y8" s="53">
        <f>W!A116</f>
        <v>33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49</v>
      </c>
      <c r="V9" s="190" t="str">
        <f>W!B117</f>
        <v>!</v>
      </c>
      <c r="W9" s="44">
        <f>W!A118</f>
        <v>54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1200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300</v>
      </c>
      <c r="H11" s="24"/>
      <c r="I11" s="19"/>
      <c r="J11" s="129"/>
      <c r="K11" s="28" t="s">
        <v>220</v>
      </c>
      <c r="L11" s="19"/>
      <c r="M11" s="19"/>
      <c r="N11" s="189">
        <f>N7+N8+N9-N10-N12</f>
        <v>2</v>
      </c>
      <c r="O11" s="189">
        <f>O7+O8+O9-O10-O12</f>
        <v>9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48</v>
      </c>
      <c r="O12" s="191">
        <f>W!A198</f>
        <v>79</v>
      </c>
      <c r="P12" s="24"/>
      <c r="R12" s="129"/>
      <c r="S12" s="28" t="s">
        <v>224</v>
      </c>
      <c r="T12" s="19"/>
      <c r="U12" s="53">
        <f>W!A121</f>
        <v>1972</v>
      </c>
      <c r="V12" s="188"/>
      <c r="W12" s="53">
        <f>W!A124</f>
        <v>926</v>
      </c>
      <c r="X12" s="28"/>
      <c r="Y12" s="53">
        <f>W!A127</f>
        <v>447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480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1095</v>
      </c>
      <c r="V13" s="188"/>
      <c r="W13" s="53">
        <f>W!A125</f>
        <v>500</v>
      </c>
      <c r="X13" s="28"/>
      <c r="Y13" s="53">
        <f>W!A128</f>
        <v>243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3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1791</v>
      </c>
      <c r="V14" s="188"/>
      <c r="W14" s="53">
        <f>W!A126</f>
        <v>851</v>
      </c>
      <c r="X14" s="28"/>
      <c r="Y14" s="53">
        <f>W!A129</f>
        <v>414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142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24192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153</v>
      </c>
      <c r="P17" s="190">
        <f>W!B307</f>
        <v>0</v>
      </c>
      <c r="R17" s="129"/>
      <c r="S17" s="19" t="s">
        <v>235</v>
      </c>
      <c r="T17" s="19"/>
      <c r="U17" s="53">
        <f>W!A131</f>
        <v>2035</v>
      </c>
      <c r="V17" s="188"/>
      <c r="W17" s="53">
        <f>W!A134</f>
        <v>929</v>
      </c>
      <c r="X17" s="28"/>
      <c r="Y17" s="53">
        <f>W!A137</f>
        <v>395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23636</v>
      </c>
      <c r="P18" s="24"/>
      <c r="R18" s="129"/>
      <c r="S18" s="101" t="s">
        <v>238</v>
      </c>
      <c r="T18" s="19"/>
      <c r="U18" s="53">
        <f>W!A132</f>
        <v>1095</v>
      </c>
      <c r="V18" s="188"/>
      <c r="W18" s="53">
        <f>W!A135</f>
        <v>515</v>
      </c>
      <c r="X18" s="28"/>
      <c r="Y18" s="53">
        <f>W!A138</f>
        <v>176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1630</v>
      </c>
      <c r="V19" s="188"/>
      <c r="W19" s="53">
        <f>W!A136</f>
        <v>779</v>
      </c>
      <c r="X19" s="28"/>
      <c r="Y19" s="53">
        <f>W!A139</f>
        <v>346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1972</v>
      </c>
      <c r="V22" s="188"/>
      <c r="W22" s="53">
        <f>W!A144</f>
        <v>926</v>
      </c>
      <c r="X22" s="28"/>
      <c r="Y22" s="53">
        <f>W!A147</f>
        <v>395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1095</v>
      </c>
      <c r="V23" s="188"/>
      <c r="W23" s="53">
        <f>W!A145</f>
        <v>500</v>
      </c>
      <c r="X23" s="28"/>
      <c r="Y23" s="53">
        <f>W!A148</f>
        <v>182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194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1630</v>
      </c>
      <c r="V24" s="188"/>
      <c r="W24" s="53">
        <f>W!A146</f>
        <v>779</v>
      </c>
      <c r="X24" s="28"/>
      <c r="Y24" s="53">
        <f>W!A149</f>
        <v>346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11552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-29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89.5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31</v>
      </c>
      <c r="V27" s="188"/>
      <c r="W27" s="53">
        <f>W!A154</f>
        <v>1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7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2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1051</v>
      </c>
      <c r="H30" s="24"/>
      <c r="I30" s="19"/>
      <c r="J30" s="129"/>
      <c r="K30" s="28" t="s">
        <v>255</v>
      </c>
      <c r="L30" s="19"/>
      <c r="M30" s="191">
        <f>W!A325</f>
        <v>6</v>
      </c>
      <c r="N30" s="191">
        <f>W!A326</f>
        <v>7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13000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52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61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161</v>
      </c>
      <c r="V33" s="188"/>
      <c r="W33" s="53">
        <f>W!A166</f>
        <v>72</v>
      </c>
      <c r="X33" s="28"/>
      <c r="Y33" s="53">
        <f>W!A169</f>
        <v>68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13275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776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142</v>
      </c>
      <c r="V36" s="190">
        <f>W!B171</f>
        <v>0</v>
      </c>
      <c r="W36" s="44">
        <f>W!A172</f>
        <v>68</v>
      </c>
      <c r="X36" s="190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1000</v>
      </c>
      <c r="H37" s="24"/>
      <c r="I37" s="19"/>
      <c r="J37" s="129"/>
      <c r="K37" s="19" t="s">
        <v>265</v>
      </c>
      <c r="L37" s="19"/>
      <c r="M37" s="191">
        <f>W!A296</f>
        <v>12</v>
      </c>
      <c r="N37" s="191">
        <f>W!A298</f>
        <v>7</v>
      </c>
      <c r="O37" s="191">
        <f>W!A300</f>
        <v>11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10000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71632</v>
      </c>
      <c r="H43" s="24"/>
      <c r="I43" s="19"/>
      <c r="J43" s="129"/>
      <c r="K43" s="18" t="s">
        <v>275</v>
      </c>
      <c r="N43" s="201">
        <f>0.00019*50*G10</f>
        <v>11.4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48.332959999999993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151</v>
      </c>
      <c r="H45" s="24"/>
      <c r="I45" s="19"/>
      <c r="J45" s="129"/>
      <c r="K45" s="18" t="s">
        <v>281</v>
      </c>
      <c r="N45" s="201">
        <f>N43+N44</f>
        <v>59.732959999999991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25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316000</v>
      </c>
      <c r="G8" s="171"/>
      <c r="H8" s="112"/>
      <c r="I8" s="112" t="s">
        <v>103</v>
      </c>
      <c r="J8" s="112"/>
      <c r="K8" s="112"/>
      <c r="L8" s="173">
        <f>W!A241</f>
        <v>3524358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80890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3194676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53934</v>
      </c>
      <c r="G10" s="171"/>
      <c r="H10" s="112"/>
      <c r="I10" s="112" t="s">
        <v>110</v>
      </c>
      <c r="J10" s="112"/>
      <c r="K10" s="112"/>
      <c r="L10" s="173">
        <f>W!A242</f>
        <v>212934</v>
      </c>
      <c r="M10" s="171"/>
      <c r="N10" s="112"/>
      <c r="O10" s="112" t="s">
        <v>111</v>
      </c>
      <c r="P10" s="112"/>
      <c r="Q10" s="174"/>
      <c r="R10" s="174">
        <f>W!A262</f>
        <v>600000</v>
      </c>
      <c r="S10" s="171"/>
      <c r="T10" s="112"/>
      <c r="U10" s="112" t="s">
        <v>112</v>
      </c>
      <c r="V10" s="112"/>
      <c r="W10" s="112"/>
      <c r="X10" s="173">
        <f>W!A222</f>
        <v>11965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405029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2720054</v>
      </c>
      <c r="S11" s="171"/>
      <c r="T11" s="112"/>
      <c r="U11" s="112" t="s">
        <v>116</v>
      </c>
      <c r="V11" s="112"/>
      <c r="W11" s="112"/>
      <c r="X11" s="173">
        <f>W!A223</f>
        <v>3493693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35243</v>
      </c>
      <c r="G12" s="171"/>
      <c r="H12" s="112"/>
      <c r="I12" s="112" t="s">
        <v>118</v>
      </c>
      <c r="J12" s="112"/>
      <c r="K12" s="112"/>
      <c r="L12" s="173">
        <f>W!A244</f>
        <v>1506669</v>
      </c>
      <c r="M12" s="171"/>
      <c r="N12" s="112"/>
      <c r="O12" s="112" t="s">
        <v>119</v>
      </c>
      <c r="P12" s="112"/>
      <c r="Q12" s="112"/>
      <c r="R12" s="173">
        <f>SUM(R9:R11)</f>
        <v>3420054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26220</v>
      </c>
      <c r="G13" s="171"/>
      <c r="H13" s="112"/>
      <c r="I13" s="112" t="s">
        <v>122</v>
      </c>
      <c r="J13" s="112"/>
      <c r="K13" s="112"/>
      <c r="L13" s="173">
        <f>W!A245</f>
        <v>164707</v>
      </c>
      <c r="M13" s="171"/>
      <c r="N13" s="112"/>
      <c r="S13" s="171"/>
      <c r="T13" s="112"/>
      <c r="U13" s="175" t="s">
        <v>123</v>
      </c>
      <c r="X13" s="174">
        <f>X9+X10-X11-X12</f>
        <v>-287052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80000</v>
      </c>
      <c r="G14" s="171"/>
      <c r="H14" s="112"/>
      <c r="I14" s="112" t="s">
        <v>125</v>
      </c>
      <c r="J14" s="112"/>
      <c r="K14" s="112"/>
      <c r="L14" s="173">
        <f>W!A246</f>
        <v>583258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339989</v>
      </c>
      <c r="M15" s="171"/>
      <c r="N15" s="112"/>
      <c r="O15" s="112" t="s">
        <v>129</v>
      </c>
      <c r="P15" s="112"/>
      <c r="Q15" s="112"/>
      <c r="R15" s="173">
        <f>W!A265</f>
        <v>106018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55000</v>
      </c>
      <c r="G16" s="171"/>
      <c r="H16" s="112"/>
      <c r="I16" s="112" t="s">
        <v>132</v>
      </c>
      <c r="J16" s="112"/>
      <c r="K16" s="112"/>
      <c r="L16" s="173">
        <f>W!A248</f>
        <v>8598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19100</v>
      </c>
      <c r="G17" s="171"/>
      <c r="H17" s="112"/>
      <c r="I17" s="112" t="s">
        <v>136</v>
      </c>
      <c r="L17" s="173">
        <f>W!A249</f>
        <v>103450</v>
      </c>
      <c r="M17" s="171"/>
      <c r="N17" s="112"/>
      <c r="O17" s="112" t="s">
        <v>137</v>
      </c>
      <c r="P17" s="112"/>
      <c r="Q17" s="112"/>
      <c r="R17" s="173">
        <f>W!A267</f>
        <v>635125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9502</v>
      </c>
      <c r="G18" s="171"/>
      <c r="H18" s="112"/>
      <c r="I18" s="118" t="s">
        <v>140</v>
      </c>
      <c r="J18" s="112"/>
      <c r="K18" s="112"/>
      <c r="L18" s="177">
        <f>W!A250</f>
        <v>741143</v>
      </c>
      <c r="M18" s="171"/>
      <c r="N18" s="112"/>
      <c r="O18" s="112" t="s">
        <v>141</v>
      </c>
      <c r="P18" s="112"/>
      <c r="Q18" s="112"/>
      <c r="R18" s="173">
        <f>W!A268</f>
        <v>1807647</v>
      </c>
      <c r="S18" s="171"/>
      <c r="T18" s="112"/>
      <c r="U18" s="112" t="s">
        <v>142</v>
      </c>
      <c r="V18" s="112"/>
      <c r="W18" s="112"/>
      <c r="X18" s="177">
        <f>W!A227</f>
        <v>82000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2178462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-82000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7825</v>
      </c>
      <c r="G20" s="171"/>
      <c r="H20" s="112"/>
      <c r="I20" s="112" t="s">
        <v>148</v>
      </c>
      <c r="J20" s="112"/>
      <c r="K20" s="112"/>
      <c r="L20" s="173">
        <f>W!A252</f>
        <v>1345896</v>
      </c>
      <c r="M20" s="171"/>
      <c r="N20" s="112"/>
      <c r="O20" s="175" t="s">
        <v>149</v>
      </c>
      <c r="R20" s="180">
        <f>SUM(R15:R19)</f>
        <v>2548790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3620</v>
      </c>
      <c r="G21" s="171"/>
      <c r="H21" s="112"/>
      <c r="I21" s="112" t="s">
        <v>151</v>
      </c>
      <c r="J21" s="112"/>
      <c r="K21" s="112"/>
      <c r="L21" s="173">
        <f>W!A217</f>
        <v>1257972</v>
      </c>
      <c r="M21" s="171"/>
      <c r="N21" s="112"/>
      <c r="O21" s="112" t="s">
        <v>152</v>
      </c>
      <c r="P21" s="112"/>
      <c r="Q21" s="112"/>
      <c r="R21" s="173">
        <f>R12+R20</f>
        <v>5968844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115000</v>
      </c>
      <c r="G22" s="171"/>
      <c r="H22" s="112"/>
      <c r="I22" s="112" t="s">
        <v>112</v>
      </c>
      <c r="J22" s="112"/>
      <c r="K22" s="112"/>
      <c r="L22" s="173">
        <f>W!A222</f>
        <v>11965</v>
      </c>
      <c r="M22" s="171"/>
      <c r="N22" s="112"/>
      <c r="S22" s="171"/>
      <c r="T22" s="112"/>
      <c r="U22" s="91" t="s">
        <v>155</v>
      </c>
      <c r="X22" s="173">
        <f>W!A228</f>
        <v>405920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23109</v>
      </c>
      <c r="G23" s="171"/>
      <c r="H23" s="112"/>
      <c r="I23" s="112" t="s">
        <v>157</v>
      </c>
      <c r="J23" s="112"/>
      <c r="K23" s="112"/>
      <c r="L23" s="176">
        <f>W!A254</f>
        <v>69745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1257972</v>
      </c>
      <c r="G24" s="171"/>
      <c r="H24" s="112"/>
      <c r="I24" s="175" t="s">
        <v>160</v>
      </c>
      <c r="L24" s="173">
        <f>L20-L21+L22-L23</f>
        <v>30144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1247606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3813</v>
      </c>
      <c r="M26" s="171"/>
      <c r="N26" s="112"/>
      <c r="O26" s="112" t="s">
        <v>167</v>
      </c>
      <c r="P26" s="112"/>
      <c r="Q26" s="112"/>
      <c r="R26" s="177">
        <f>W!A273</f>
        <v>465398</v>
      </c>
      <c r="S26" s="171"/>
      <c r="T26" s="112"/>
      <c r="U26" s="112" t="s">
        <v>168</v>
      </c>
      <c r="V26" s="112"/>
      <c r="W26" s="112"/>
      <c r="X26" s="177">
        <f>W!A232</f>
        <v>3813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26331</v>
      </c>
      <c r="G27" s="171"/>
      <c r="H27" s="112"/>
      <c r="I27" s="175" t="s">
        <v>170</v>
      </c>
      <c r="J27" s="112"/>
      <c r="K27" s="112"/>
      <c r="L27" s="174">
        <f>L24+L25-L26</f>
        <v>26331</v>
      </c>
      <c r="M27" s="171"/>
      <c r="N27" s="112"/>
      <c r="O27" s="118" t="s">
        <v>171</v>
      </c>
      <c r="P27" s="112"/>
      <c r="Q27" s="112"/>
      <c r="R27" s="173">
        <f>SUM(R24:R26)</f>
        <v>1713004</v>
      </c>
      <c r="S27" s="171"/>
      <c r="T27" s="112"/>
      <c r="U27" s="175" t="s">
        <v>172</v>
      </c>
      <c r="X27" s="174">
        <f>X22-X23-X24+X25-X26</f>
        <v>402107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-176411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-150080</v>
      </c>
      <c r="G29" s="171"/>
      <c r="H29" s="112"/>
      <c r="I29" s="112" t="s">
        <v>177</v>
      </c>
      <c r="J29" s="112"/>
      <c r="K29" s="112"/>
      <c r="L29" s="173">
        <f>W!A256</f>
        <v>26331</v>
      </c>
      <c r="M29" s="171"/>
      <c r="N29" s="112"/>
      <c r="S29" s="171"/>
      <c r="U29" s="181" t="s">
        <v>178</v>
      </c>
      <c r="V29" s="112"/>
      <c r="W29" s="112"/>
      <c r="X29" s="174">
        <f>W!A233</f>
        <v>33055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0.59843181818181823</v>
      </c>
      <c r="M30" s="171"/>
      <c r="N30" s="112"/>
      <c r="O30" s="112" t="s">
        <v>180</v>
      </c>
      <c r="P30" s="112"/>
      <c r="Q30" s="112"/>
      <c r="R30" s="173">
        <f>R21-R27-R28</f>
        <v>4255840</v>
      </c>
      <c r="S30" s="171"/>
      <c r="U30" s="181" t="s">
        <v>181</v>
      </c>
      <c r="V30" s="112"/>
      <c r="W30" s="112"/>
      <c r="X30" s="176">
        <f>W!A234</f>
        <v>-498453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-465398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26447</v>
      </c>
      <c r="G33" s="171"/>
      <c r="H33" s="112"/>
      <c r="I33" s="112" t="s">
        <v>187</v>
      </c>
      <c r="J33" s="112"/>
      <c r="K33" s="112"/>
      <c r="L33" s="173">
        <f>L29-L32</f>
        <v>26331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14482</v>
      </c>
      <c r="G34" s="171"/>
      <c r="H34" s="112"/>
      <c r="I34" s="91" t="s">
        <v>190</v>
      </c>
      <c r="J34" s="112"/>
      <c r="K34" s="112"/>
      <c r="L34" s="177">
        <f>W!A260</f>
        <v>-176411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1100000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-150080</v>
      </c>
      <c r="M35" s="171"/>
      <c r="O35" s="112" t="s">
        <v>194</v>
      </c>
      <c r="P35" s="112"/>
      <c r="Q35" s="112"/>
      <c r="R35" s="177">
        <f>R36-R33-R34</f>
        <v>-150080</v>
      </c>
      <c r="S35" s="171"/>
      <c r="U35" s="112" t="s">
        <v>195</v>
      </c>
      <c r="V35" s="112"/>
      <c r="W35" s="112"/>
      <c r="X35" s="174">
        <f>W!A239</f>
        <v>994000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4255840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25</v>
      </c>
      <c r="K1" s="14" t="s">
        <v>24</v>
      </c>
      <c r="L1" s="15">
        <f>W!$A4</f>
        <v>2018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4250</v>
      </c>
      <c r="H5" s="35">
        <f>W!A506</f>
        <v>4314</v>
      </c>
      <c r="I5" s="35">
        <f>W!A504</f>
        <v>6893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2331</v>
      </c>
      <c r="H7" s="35">
        <f>W!A510</f>
        <v>2239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2.5</v>
      </c>
      <c r="I10" s="28" t="s">
        <v>34</v>
      </c>
      <c r="J10" s="28"/>
      <c r="K10" s="44"/>
      <c r="L10" s="150">
        <f>W!A511/100</f>
        <v>0.86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76945</v>
      </c>
      <c r="H20" s="135">
        <f>W!A516</f>
        <v>75618</v>
      </c>
      <c r="I20" s="135">
        <f>W!A517</f>
        <v>69682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EU is beginning to open up the European provision of railway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stock to competition. Tendering processes will be introduced next year.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Private companies can then compete with state backed organisations.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89.95</v>
      </c>
      <c r="G35" s="138">
        <f>W!A542/100</f>
        <v>95.17</v>
      </c>
      <c r="H35" s="138">
        <f>W!A562/100</f>
        <v>96.06</v>
      </c>
      <c r="I35" s="138">
        <f>W!A582/100</f>
        <v>96.67</v>
      </c>
      <c r="J35" s="138">
        <f>W!A602/100</f>
        <v>70.23</v>
      </c>
      <c r="K35" s="138">
        <f>W!A622/100</f>
        <v>94.88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3957800</v>
      </c>
      <c r="G36" s="138">
        <f>W!A543</f>
        <v>4187480</v>
      </c>
      <c r="H36" s="138">
        <f>W!A563</f>
        <v>3842400</v>
      </c>
      <c r="I36" s="138">
        <f>W!A583</f>
        <v>3915135</v>
      </c>
      <c r="J36" s="138">
        <f>W!A603</f>
        <v>2809200</v>
      </c>
      <c r="K36" s="138">
        <f>W!A623</f>
        <v>3795200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3550358</v>
      </c>
      <c r="G39" s="138">
        <f>W!A545</f>
        <v>3780038</v>
      </c>
      <c r="H39" s="138">
        <f>W!A565</f>
        <v>3842400</v>
      </c>
      <c r="I39" s="138">
        <f>W!A585</f>
        <v>3864205</v>
      </c>
      <c r="J39" s="138">
        <f>W!A605</f>
        <v>2809200</v>
      </c>
      <c r="K39" s="138">
        <f>W!A625</f>
        <v>3795200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305</v>
      </c>
      <c r="G43" s="138">
        <f>W!A546</f>
        <v>299</v>
      </c>
      <c r="H43" s="138">
        <f>W!A566</f>
        <v>291</v>
      </c>
      <c r="I43" s="138">
        <f>W!A586</f>
        <v>310</v>
      </c>
      <c r="J43" s="138">
        <f>W!A606</f>
        <v>279</v>
      </c>
      <c r="K43" s="138">
        <f>W!A626</f>
        <v>291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304</v>
      </c>
      <c r="G44" s="138">
        <f>W!A547</f>
        <v>309</v>
      </c>
      <c r="H44" s="138">
        <f>W!A567</f>
        <v>296</v>
      </c>
      <c r="I44" s="138">
        <f>W!A587</f>
        <v>315</v>
      </c>
      <c r="J44" s="138">
        <f>W!A607</f>
        <v>292</v>
      </c>
      <c r="K44" s="138">
        <f>W!A627</f>
        <v>296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309</v>
      </c>
      <c r="G45" s="138">
        <f>W!A548</f>
        <v>309</v>
      </c>
      <c r="H45" s="138">
        <f>W!A568</f>
        <v>296</v>
      </c>
      <c r="I45" s="138">
        <f>W!A588</f>
        <v>315</v>
      </c>
      <c r="J45" s="138">
        <f>W!A608</f>
        <v>285</v>
      </c>
      <c r="K45" s="138">
        <f>W!A628</f>
        <v>296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494</v>
      </c>
      <c r="G46" s="138">
        <f>W!A549</f>
        <v>509</v>
      </c>
      <c r="H46" s="138">
        <f>W!A569</f>
        <v>486</v>
      </c>
      <c r="I46" s="138">
        <f>W!A589</f>
        <v>510</v>
      </c>
      <c r="J46" s="138">
        <f>W!A609</f>
        <v>469</v>
      </c>
      <c r="K46" s="138">
        <f>W!A629</f>
        <v>486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491</v>
      </c>
      <c r="G47" s="138">
        <f>W!A550</f>
        <v>519</v>
      </c>
      <c r="H47" s="138">
        <f>W!A570</f>
        <v>496</v>
      </c>
      <c r="I47" s="138">
        <f>W!A590</f>
        <v>520</v>
      </c>
      <c r="J47" s="138">
        <f>W!A610</f>
        <v>476</v>
      </c>
      <c r="K47" s="138">
        <f>W!A630</f>
        <v>496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498</v>
      </c>
      <c r="G48" s="138">
        <f>W!A551</f>
        <v>514</v>
      </c>
      <c r="H48" s="138">
        <f>W!A571</f>
        <v>491</v>
      </c>
      <c r="I48" s="138">
        <f>W!A591</f>
        <v>515</v>
      </c>
      <c r="J48" s="138">
        <f>W!A611</f>
        <v>462</v>
      </c>
      <c r="K48" s="138">
        <f>W!A631</f>
        <v>491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803</v>
      </c>
      <c r="G49" s="138">
        <f>W!A552</f>
        <v>839</v>
      </c>
      <c r="H49" s="138">
        <f>W!A572</f>
        <v>767</v>
      </c>
      <c r="I49" s="138">
        <f>W!A592</f>
        <v>767</v>
      </c>
      <c r="J49" s="138">
        <f>W!A612</f>
        <v>716</v>
      </c>
      <c r="K49" s="138">
        <f>W!A632</f>
        <v>767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799</v>
      </c>
      <c r="G50" s="138">
        <f>W!A553</f>
        <v>899</v>
      </c>
      <c r="H50" s="138">
        <f>W!A573</f>
        <v>785</v>
      </c>
      <c r="I50" s="138">
        <f>W!A593</f>
        <v>785</v>
      </c>
      <c r="J50" s="138">
        <f>W!A613</f>
        <v>749</v>
      </c>
      <c r="K50" s="138">
        <f>W!A633</f>
        <v>785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811</v>
      </c>
      <c r="G51" s="138">
        <f>W!A554</f>
        <v>849</v>
      </c>
      <c r="H51" s="138">
        <f>W!A574</f>
        <v>772</v>
      </c>
      <c r="I51" s="138">
        <f>W!A594</f>
        <v>772</v>
      </c>
      <c r="J51" s="138">
        <f>W!A614</f>
        <v>696</v>
      </c>
      <c r="K51" s="138">
        <f>W!A634</f>
        <v>772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130</v>
      </c>
      <c r="G53" s="138">
        <f>W!A555</f>
        <v>130</v>
      </c>
      <c r="H53" s="138">
        <f>W!A575</f>
        <v>130</v>
      </c>
      <c r="I53" s="138">
        <f>W!A595</f>
        <v>130</v>
      </c>
      <c r="J53" s="138">
        <f>W!A615</f>
        <v>130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1221</v>
      </c>
      <c r="G54" s="138">
        <f>W!A556</f>
        <v>1220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1250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10</v>
      </c>
      <c r="H55" s="138">
        <f>W!A577</f>
        <v>10</v>
      </c>
      <c r="I55" s="138">
        <f>W!A597</f>
        <v>10</v>
      </c>
      <c r="J55" s="138">
        <f>W!A617</f>
        <v>10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25</v>
      </c>
      <c r="K61" s="14" t="s">
        <v>62</v>
      </c>
      <c r="L61" s="15">
        <f>W!$A4</f>
        <v>2018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3370054</v>
      </c>
      <c r="G67" s="138">
        <f>W!A722</f>
        <v>3420054</v>
      </c>
      <c r="H67" s="138">
        <f>W!A742</f>
        <v>3338054</v>
      </c>
      <c r="I67" s="138">
        <f>W!A762</f>
        <v>3338054</v>
      </c>
      <c r="J67" s="138">
        <f>W!A782</f>
        <v>3695554</v>
      </c>
      <c r="K67" s="138">
        <f>W!A802</f>
        <v>3348054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2214081</v>
      </c>
      <c r="G68" s="138">
        <f>W!A723</f>
        <v>741143</v>
      </c>
      <c r="H68" s="138">
        <f>W!A743</f>
        <v>236370</v>
      </c>
      <c r="I68" s="138">
        <f>W!A763</f>
        <v>401829</v>
      </c>
      <c r="J68" s="138">
        <f>W!A783</f>
        <v>570458</v>
      </c>
      <c r="K68" s="138">
        <f>W!A803</f>
        <v>129848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1881792</v>
      </c>
      <c r="G69" s="138">
        <f>W!A724</f>
        <v>1807647</v>
      </c>
      <c r="H69" s="138">
        <f>W!A744</f>
        <v>1541778</v>
      </c>
      <c r="I69" s="138">
        <f>W!A764</f>
        <v>1618101</v>
      </c>
      <c r="J69" s="138">
        <f>W!A784</f>
        <v>1759087</v>
      </c>
      <c r="K69" s="138">
        <f>W!A804</f>
        <v>1595895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0</v>
      </c>
      <c r="H70" s="138">
        <f>W!A745</f>
        <v>450000</v>
      </c>
      <c r="I70" s="138">
        <f>W!A765</f>
        <v>300000</v>
      </c>
      <c r="J70" s="138">
        <f>W!A785</f>
        <v>450000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2081492</v>
      </c>
      <c r="G74" s="138">
        <f>W!A729</f>
        <v>1247606</v>
      </c>
      <c r="H74" s="138">
        <f>W!A749</f>
        <v>807512</v>
      </c>
      <c r="I74" s="138">
        <f>W!A769</f>
        <v>926571</v>
      </c>
      <c r="J74" s="138">
        <f>W!A789</f>
        <v>1442732</v>
      </c>
      <c r="K74" s="138">
        <f>W!A809</f>
        <v>827044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1204410</v>
      </c>
      <c r="G75" s="138">
        <f>W!A730</f>
        <v>465398</v>
      </c>
      <c r="H75" s="138">
        <f>W!A750</f>
        <v>851918</v>
      </c>
      <c r="I75" s="138">
        <f>W!A770</f>
        <v>682752</v>
      </c>
      <c r="J75" s="138">
        <f>W!A790</f>
        <v>1872528</v>
      </c>
      <c r="K75" s="138">
        <f>W!A810</f>
        <v>838750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4400000</v>
      </c>
      <c r="G80" s="138">
        <f>W!A734</f>
        <v>4400000</v>
      </c>
      <c r="H80" s="138">
        <f>W!A754</f>
        <v>4000000</v>
      </c>
      <c r="I80" s="138">
        <f>W!A774</f>
        <v>4050000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5920</v>
      </c>
      <c r="G81" s="138">
        <f>W!A735</f>
        <v>5920</v>
      </c>
      <c r="H81" s="138">
        <f>W!A755</f>
        <v>0</v>
      </c>
      <c r="I81" s="138">
        <f>W!A775</f>
        <v>740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-225895</v>
      </c>
      <c r="G82" s="138">
        <f>W!A736</f>
        <v>-150080</v>
      </c>
      <c r="H82" s="138">
        <f>W!A756</f>
        <v>-93228</v>
      </c>
      <c r="I82" s="138">
        <f>W!A776</f>
        <v>-2079</v>
      </c>
      <c r="J82" s="138">
        <f>W!A796</f>
        <v>-840161</v>
      </c>
      <c r="K82" s="138">
        <f>W!A816</f>
        <v>-141997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4180025</v>
      </c>
      <c r="G83" s="138">
        <f t="shared" si="0"/>
        <v>4255840</v>
      </c>
      <c r="H83" s="138">
        <f t="shared" si="0"/>
        <v>3906772</v>
      </c>
      <c r="I83" s="138">
        <f t="shared" si="0"/>
        <v>4048661</v>
      </c>
      <c r="J83" s="138">
        <f t="shared" si="0"/>
        <v>3159839</v>
      </c>
      <c r="K83" s="138">
        <f t="shared" si="0"/>
        <v>3858003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11.0</v>
      </c>
      <c r="G91" s="61" t="str">
        <f>W!A342</f>
        <v xml:space="preserve"> 10.9</v>
      </c>
      <c r="H91" s="61" t="str">
        <f>W!A352</f>
        <v xml:space="preserve">  9.5</v>
      </c>
      <c r="I91" s="61" t="str">
        <f>W!A362</f>
        <v xml:space="preserve">  9.3</v>
      </c>
      <c r="J91" s="61" t="str">
        <f>W!A372</f>
        <v xml:space="preserve"> 11.1</v>
      </c>
      <c r="K91" s="61" t="str">
        <f>W!A382</f>
        <v xml:space="preserve">  9.8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11.6</v>
      </c>
      <c r="G92" s="61" t="str">
        <f>W!A343</f>
        <v xml:space="preserve"> 11.1</v>
      </c>
      <c r="H92" s="61" t="str">
        <f>W!A353</f>
        <v xml:space="preserve">  9.8</v>
      </c>
      <c r="I92" s="61" t="str">
        <f>W!A363</f>
        <v xml:space="preserve">  9.4</v>
      </c>
      <c r="J92" s="61" t="str">
        <f>W!A373</f>
        <v xml:space="preserve">  9.0</v>
      </c>
      <c r="K92" s="61" t="str">
        <f>W!A383</f>
        <v xml:space="preserve">  9.8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12.7</v>
      </c>
      <c r="G93" s="61" t="str">
        <f>W!A344</f>
        <v xml:space="preserve"> 12.4</v>
      </c>
      <c r="H93" s="61" t="str">
        <f>W!A354</f>
        <v xml:space="preserve"> 12.4</v>
      </c>
      <c r="I93" s="61" t="str">
        <f>W!A364</f>
        <v xml:space="preserve"> 11.3</v>
      </c>
      <c r="J93" s="61" t="str">
        <f>W!A374</f>
        <v xml:space="preserve"> 11.8</v>
      </c>
      <c r="K93" s="61" t="str">
        <f>W!A384</f>
        <v xml:space="preserve"> 12.1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10.5</v>
      </c>
      <c r="G94" s="61" t="str">
        <f>W!A345</f>
        <v xml:space="preserve"> 10.2</v>
      </c>
      <c r="H94" s="61" t="str">
        <f>W!A355</f>
        <v xml:space="preserve">  8.7</v>
      </c>
      <c r="I94" s="61" t="str">
        <f>W!A365</f>
        <v xml:space="preserve">  8.6</v>
      </c>
      <c r="J94" s="61" t="str">
        <f>W!A375</f>
        <v xml:space="preserve"> 11.9</v>
      </c>
      <c r="K94" s="61" t="str">
        <f>W!A385</f>
        <v xml:space="preserve">  9.2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11.6</v>
      </c>
      <c r="G95" s="61" t="str">
        <f>W!A346</f>
        <v xml:space="preserve"> 10.1</v>
      </c>
      <c r="H95" s="61" t="str">
        <f>W!A356</f>
        <v xml:space="preserve">  9.2</v>
      </c>
      <c r="I95" s="61" t="str">
        <f>W!A366</f>
        <v xml:space="preserve">  8.9</v>
      </c>
      <c r="J95" s="61" t="str">
        <f>W!A376</f>
        <v xml:space="preserve">  9.7</v>
      </c>
      <c r="K95" s="61" t="str">
        <f>W!A386</f>
        <v xml:space="preserve">  8.9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12.6</v>
      </c>
      <c r="G96" s="61" t="str">
        <f>W!A347</f>
        <v xml:space="preserve"> 11.7</v>
      </c>
      <c r="H96" s="61" t="str">
        <f>W!A357</f>
        <v xml:space="preserve"> 11.7</v>
      </c>
      <c r="I96" s="61" t="str">
        <f>W!A367</f>
        <v xml:space="preserve"> 10.7</v>
      </c>
      <c r="J96" s="61" t="str">
        <f>W!A377</f>
        <v xml:space="preserve"> 12.6</v>
      </c>
      <c r="K96" s="61" t="str">
        <f>W!A387</f>
        <v xml:space="preserve"> 12.1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10.7</v>
      </c>
      <c r="G97" s="61" t="str">
        <f>W!A348</f>
        <v xml:space="preserve">  9.8</v>
      </c>
      <c r="H97" s="61" t="str">
        <f>W!A358</f>
        <v xml:space="preserve">  9.8</v>
      </c>
      <c r="I97" s="61" t="str">
        <f>W!A368</f>
        <v xml:space="preserve">  9.9</v>
      </c>
      <c r="J97" s="61" t="str">
        <f>W!A378</f>
        <v xml:space="preserve"> 13.6</v>
      </c>
      <c r="K97" s="61" t="str">
        <f>W!A388</f>
        <v xml:space="preserve">  9.9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12.0</v>
      </c>
      <c r="G98" s="61" t="str">
        <f>W!A349</f>
        <v xml:space="preserve">  8.6</v>
      </c>
      <c r="H98" s="61" t="str">
        <f>W!A359</f>
        <v xml:space="preserve">  8.0</v>
      </c>
      <c r="I98" s="61" t="str">
        <f>W!A369</f>
        <v xml:space="preserve">  9.7</v>
      </c>
      <c r="J98" s="61" t="str">
        <f>W!A379</f>
        <v xml:space="preserve"> 11.5</v>
      </c>
      <c r="K98" s="61" t="str">
        <f>W!A389</f>
        <v xml:space="preserve">  9.9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12.6</v>
      </c>
      <c r="G99" s="61" t="str">
        <f>W!A350</f>
        <v xml:space="preserve"> 11.4</v>
      </c>
      <c r="H99" s="61" t="str">
        <f>W!A360</f>
        <v xml:space="preserve"> 12.3</v>
      </c>
      <c r="I99" s="61" t="str">
        <f>W!A370</f>
        <v xml:space="preserve"> 12.2</v>
      </c>
      <c r="J99" s="61" t="str">
        <f>W!A380</f>
        <v xml:space="preserve"> 14.2</v>
      </c>
      <c r="K99" s="61" t="str">
        <f>W!A390</f>
        <v xml:space="preserve"> 12.8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331000</v>
      </c>
      <c r="G104" s="138">
        <f>W!A429</f>
        <v>316000</v>
      </c>
      <c r="H104" s="138">
        <f>W!A436</f>
        <v>241000</v>
      </c>
      <c r="I104" s="138">
        <f>W!A443</f>
        <v>223000</v>
      </c>
      <c r="J104" s="138">
        <f>W!A450</f>
        <v>498000</v>
      </c>
      <c r="K104" s="138">
        <f>W!A457</f>
        <v>268000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57000</v>
      </c>
      <c r="G105" s="138">
        <f>W!A430</f>
        <v>80000</v>
      </c>
      <c r="H105" s="138">
        <f>W!A437</f>
        <v>80000</v>
      </c>
      <c r="I105" s="138">
        <f>W!A444</f>
        <v>50000</v>
      </c>
      <c r="J105" s="138">
        <f>W!A451</f>
        <v>101000</v>
      </c>
      <c r="K105" s="138">
        <f>W!A458</f>
        <v>81000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>*****</v>
      </c>
      <c r="G107" s="125" t="str">
        <f>W!A431</f>
        <v>*****</v>
      </c>
      <c r="H107" s="125" t="str">
        <f>W!A438</f>
        <v xml:space="preserve">  ***</v>
      </c>
      <c r="I107" s="125" t="str">
        <f>W!A445</f>
        <v>*****</v>
      </c>
      <c r="J107" s="125" t="str">
        <f>W!A452</f>
        <v>*****</v>
      </c>
      <c r="K107" s="125" t="str">
        <f>W!A459</f>
        <v xml:space="preserve">  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  **</v>
      </c>
      <c r="I108" s="125" t="str">
        <f>W!A446</f>
        <v xml:space="preserve"> ****</v>
      </c>
      <c r="J108" s="125" t="str">
        <f>W!A453</f>
        <v xml:space="preserve"> ****</v>
      </c>
      <c r="K108" s="125" t="str">
        <f>W!A460</f>
        <v xml:space="preserve">   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****</v>
      </c>
      <c r="G109" s="125" t="str">
        <f>W!A433</f>
        <v xml:space="preserve"> ****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****</v>
      </c>
      <c r="K109" s="125" t="str">
        <f>W!A461</f>
        <v xml:space="preserve">   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1.6640625" style="133" bestFit="1" customWidth="1"/>
  </cols>
  <sheetData>
    <row r="1" spans="1:1">
      <c r="A1">
        <v>25</v>
      </c>
    </row>
    <row r="2" spans="1:1">
      <c r="A2">
        <v>2</v>
      </c>
    </row>
    <row r="3" spans="1:1">
      <c r="A3">
        <v>999</v>
      </c>
    </row>
    <row r="4" spans="1:1">
      <c r="A4">
        <v>2018</v>
      </c>
    </row>
    <row r="5" spans="1:1">
      <c r="A5">
        <v>4</v>
      </c>
    </row>
    <row r="6" spans="1:1">
      <c r="A6" t="s">
        <v>342</v>
      </c>
    </row>
    <row r="7" spans="1:1">
      <c r="A7">
        <v>30</v>
      </c>
    </row>
    <row r="8" spans="1:1">
      <c r="A8">
        <v>30</v>
      </c>
    </row>
    <row r="9" spans="1:1">
      <c r="A9">
        <v>40</v>
      </c>
    </row>
    <row r="10" spans="1:1">
      <c r="A10">
        <v>0</v>
      </c>
    </row>
    <row r="11" spans="1:1">
      <c r="A11">
        <v>38</v>
      </c>
    </row>
    <row r="12" spans="1:1">
      <c r="A12">
        <v>25</v>
      </c>
    </row>
    <row r="13" spans="1:1">
      <c r="A13">
        <v>27</v>
      </c>
    </row>
    <row r="14" spans="1:1">
      <c r="A14">
        <v>28</v>
      </c>
    </row>
    <row r="15" spans="1:1">
      <c r="A15">
        <v>20</v>
      </c>
    </row>
    <row r="16" spans="1:1">
      <c r="A16">
        <v>21</v>
      </c>
    </row>
    <row r="17" spans="1:2">
      <c r="A17">
        <v>22</v>
      </c>
    </row>
    <row r="18" spans="1:2">
      <c r="A18">
        <v>14</v>
      </c>
    </row>
    <row r="19" spans="1:2">
      <c r="A19">
        <v>21</v>
      </c>
    </row>
    <row r="20" spans="1:2">
      <c r="A20">
        <v>0</v>
      </c>
    </row>
    <row r="21" spans="1:2">
      <c r="A21">
        <v>299</v>
      </c>
    </row>
    <row r="22" spans="1:2">
      <c r="A22">
        <v>309</v>
      </c>
    </row>
    <row r="23" spans="1:2">
      <c r="A23">
        <v>309</v>
      </c>
    </row>
    <row r="24" spans="1:2">
      <c r="A24">
        <v>509</v>
      </c>
    </row>
    <row r="25" spans="1:2">
      <c r="A25">
        <v>519</v>
      </c>
    </row>
    <row r="26" spans="1:2">
      <c r="A26">
        <v>514</v>
      </c>
    </row>
    <row r="27" spans="1:2">
      <c r="A27">
        <v>839</v>
      </c>
    </row>
    <row r="28" spans="1:2">
      <c r="A28">
        <v>899</v>
      </c>
    </row>
    <row r="29" spans="1:2">
      <c r="A29">
        <v>849</v>
      </c>
    </row>
    <row r="30" spans="1:2">
      <c r="A30">
        <v>0</v>
      </c>
    </row>
    <row r="31" spans="1:2">
      <c r="A31">
        <v>2100</v>
      </c>
      <c r="B31" s="133" t="s">
        <v>343</v>
      </c>
    </row>
    <row r="32" spans="1:2">
      <c r="A32">
        <v>1166</v>
      </c>
      <c r="B32" s="133" t="s">
        <v>343</v>
      </c>
    </row>
    <row r="33" spans="1:2">
      <c r="A33">
        <v>1905</v>
      </c>
      <c r="B33" s="133" t="s">
        <v>343</v>
      </c>
    </row>
    <row r="34" spans="1:2">
      <c r="A34">
        <v>1000</v>
      </c>
      <c r="B34" s="133" t="s">
        <v>343</v>
      </c>
    </row>
    <row r="35" spans="1:2">
      <c r="A35">
        <v>540</v>
      </c>
      <c r="B35" s="133" t="s">
        <v>343</v>
      </c>
    </row>
    <row r="36" spans="1:2">
      <c r="A36">
        <v>917</v>
      </c>
      <c r="B36" s="133" t="s">
        <v>343</v>
      </c>
    </row>
    <row r="37" spans="1:2">
      <c r="A37">
        <v>471</v>
      </c>
      <c r="B37" s="133" t="s">
        <v>343</v>
      </c>
    </row>
    <row r="38" spans="1:2">
      <c r="A38">
        <v>256</v>
      </c>
      <c r="B38" s="133" t="s">
        <v>343</v>
      </c>
    </row>
    <row r="39" spans="1:2">
      <c r="A39">
        <v>436</v>
      </c>
      <c r="B39" s="133" t="s">
        <v>343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1</v>
      </c>
    </row>
    <row r="44" spans="1:2">
      <c r="A44">
        <v>29</v>
      </c>
    </row>
    <row r="45" spans="1:2">
      <c r="A45">
        <v>27</v>
      </c>
    </row>
    <row r="46" spans="1:2">
      <c r="A46">
        <v>24</v>
      </c>
    </row>
    <row r="47" spans="1:2">
      <c r="A47">
        <v>117</v>
      </c>
    </row>
    <row r="48" spans="1:2">
      <c r="A48">
        <v>175</v>
      </c>
    </row>
    <row r="49" spans="1:2">
      <c r="A49">
        <v>357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13</v>
      </c>
    </row>
    <row r="58" spans="1:2">
      <c r="A58">
        <v>1</v>
      </c>
    </row>
    <row r="59" spans="1:2">
      <c r="A59">
        <v>10</v>
      </c>
    </row>
    <row r="60" spans="1:2">
      <c r="A60">
        <v>0</v>
      </c>
    </row>
    <row r="61" spans="1:2">
      <c r="A61">
        <v>7</v>
      </c>
      <c r="B61" s="133" t="s">
        <v>343</v>
      </c>
    </row>
    <row r="62" spans="1:2">
      <c r="A62">
        <v>10</v>
      </c>
    </row>
    <row r="63" spans="1:2">
      <c r="A63">
        <v>13</v>
      </c>
    </row>
    <row r="64" spans="1:2">
      <c r="A64">
        <v>7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164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8</v>
      </c>
    </row>
    <row r="82" spans="1:1">
      <c r="A82">
        <v>0</v>
      </c>
    </row>
    <row r="83" spans="1:1">
      <c r="A83">
        <v>1220</v>
      </c>
    </row>
    <row r="84" spans="1:1">
      <c r="A84">
        <v>0</v>
      </c>
    </row>
    <row r="85" spans="1:1">
      <c r="A85">
        <v>115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400</v>
      </c>
    </row>
    <row r="92" spans="1:1">
      <c r="A92">
        <v>0</v>
      </c>
    </row>
    <row r="93" spans="1:1">
      <c r="A93">
        <v>0</v>
      </c>
    </row>
    <row r="94" spans="1:1">
      <c r="A94">
        <v>-450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153</v>
      </c>
    </row>
    <row r="103" spans="1:1">
      <c r="A103">
        <v>143</v>
      </c>
    </row>
    <row r="104" spans="1:1">
      <c r="A104">
        <v>131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4858</v>
      </c>
    </row>
    <row r="109" spans="1:1">
      <c r="A109">
        <v>2277</v>
      </c>
    </row>
    <row r="110" spans="1:1">
      <c r="A110">
        <v>1104</v>
      </c>
    </row>
    <row r="111" spans="1:1">
      <c r="A111">
        <v>5058</v>
      </c>
    </row>
    <row r="112" spans="1:1">
      <c r="A112">
        <v>2403</v>
      </c>
    </row>
    <row r="113" spans="1:2">
      <c r="A113">
        <v>1137</v>
      </c>
    </row>
    <row r="114" spans="1:2">
      <c r="A114">
        <v>151</v>
      </c>
    </row>
    <row r="115" spans="1:2">
      <c r="A115">
        <v>72</v>
      </c>
    </row>
    <row r="116" spans="1:2">
      <c r="A116">
        <v>33</v>
      </c>
    </row>
    <row r="117" spans="1:2">
      <c r="A117">
        <v>49</v>
      </c>
      <c r="B117" s="133" t="s">
        <v>347</v>
      </c>
    </row>
    <row r="118" spans="1:2">
      <c r="A118">
        <v>54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1972</v>
      </c>
    </row>
    <row r="122" spans="1:2">
      <c r="A122">
        <v>1095</v>
      </c>
    </row>
    <row r="123" spans="1:2">
      <c r="A123">
        <v>1791</v>
      </c>
    </row>
    <row r="124" spans="1:2">
      <c r="A124">
        <v>926</v>
      </c>
    </row>
    <row r="125" spans="1:2">
      <c r="A125">
        <v>500</v>
      </c>
    </row>
    <row r="126" spans="1:2">
      <c r="A126">
        <v>851</v>
      </c>
    </row>
    <row r="127" spans="1:2">
      <c r="A127">
        <v>447</v>
      </c>
    </row>
    <row r="128" spans="1:2">
      <c r="A128">
        <v>243</v>
      </c>
    </row>
    <row r="129" spans="1:1">
      <c r="A129">
        <v>414</v>
      </c>
    </row>
    <row r="130" spans="1:1">
      <c r="A130">
        <v>999</v>
      </c>
    </row>
    <row r="131" spans="1:1">
      <c r="A131">
        <v>2035</v>
      </c>
    </row>
    <row r="132" spans="1:1">
      <c r="A132">
        <v>1095</v>
      </c>
    </row>
    <row r="133" spans="1:1">
      <c r="A133">
        <v>1630</v>
      </c>
    </row>
    <row r="134" spans="1:1">
      <c r="A134">
        <v>929</v>
      </c>
    </row>
    <row r="135" spans="1:1">
      <c r="A135">
        <v>515</v>
      </c>
    </row>
    <row r="136" spans="1:1">
      <c r="A136">
        <v>779</v>
      </c>
    </row>
    <row r="137" spans="1:1">
      <c r="A137">
        <v>395</v>
      </c>
    </row>
    <row r="138" spans="1:1">
      <c r="A138">
        <v>176</v>
      </c>
    </row>
    <row r="139" spans="1:1">
      <c r="A139">
        <v>346</v>
      </c>
    </row>
    <row r="140" spans="1:1">
      <c r="A140">
        <v>999</v>
      </c>
    </row>
    <row r="141" spans="1:1">
      <c r="A141">
        <v>1972</v>
      </c>
    </row>
    <row r="142" spans="1:1">
      <c r="A142">
        <v>1095</v>
      </c>
    </row>
    <row r="143" spans="1:1">
      <c r="A143">
        <v>1630</v>
      </c>
    </row>
    <row r="144" spans="1:1">
      <c r="A144">
        <v>926</v>
      </c>
    </row>
    <row r="145" spans="1:1">
      <c r="A145">
        <v>500</v>
      </c>
    </row>
    <row r="146" spans="1:1">
      <c r="A146">
        <v>779</v>
      </c>
    </row>
    <row r="147" spans="1:1">
      <c r="A147">
        <v>395</v>
      </c>
    </row>
    <row r="148" spans="1:1">
      <c r="A148">
        <v>182</v>
      </c>
    </row>
    <row r="149" spans="1:1">
      <c r="A149">
        <v>346</v>
      </c>
    </row>
    <row r="150" spans="1:1">
      <c r="A150">
        <v>999</v>
      </c>
    </row>
    <row r="151" spans="1:1">
      <c r="A151">
        <v>31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7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161</v>
      </c>
    </row>
    <row r="164" spans="1:1">
      <c r="A164">
        <v>0</v>
      </c>
    </row>
    <row r="165" spans="1:1">
      <c r="A165">
        <v>0</v>
      </c>
    </row>
    <row r="166" spans="1:1">
      <c r="A166">
        <v>72</v>
      </c>
    </row>
    <row r="167" spans="1:1">
      <c r="A167">
        <v>52</v>
      </c>
    </row>
    <row r="168" spans="1:1">
      <c r="A168">
        <v>61</v>
      </c>
    </row>
    <row r="169" spans="1:1">
      <c r="A169">
        <v>68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8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48</v>
      </c>
    </row>
    <row r="198" spans="1:1">
      <c r="A198">
        <v>79</v>
      </c>
    </row>
    <row r="199" spans="1:1">
      <c r="A199">
        <v>999</v>
      </c>
    </row>
    <row r="200" spans="1:1">
      <c r="A200">
        <v>999</v>
      </c>
    </row>
    <row r="201" spans="1:1">
      <c r="A201">
        <v>316000</v>
      </c>
    </row>
    <row r="202" spans="1:1">
      <c r="A202">
        <v>80890</v>
      </c>
    </row>
    <row r="203" spans="1:1">
      <c r="A203">
        <v>53934</v>
      </c>
    </row>
    <row r="204" spans="1:1">
      <c r="A204">
        <v>405029</v>
      </c>
    </row>
    <row r="205" spans="1:1">
      <c r="A205">
        <v>35243</v>
      </c>
    </row>
    <row r="206" spans="1:1">
      <c r="A206">
        <v>26220</v>
      </c>
    </row>
    <row r="207" spans="1:1">
      <c r="A207">
        <v>80000</v>
      </c>
    </row>
    <row r="208" spans="1:1">
      <c r="A208">
        <v>15000</v>
      </c>
    </row>
    <row r="209" spans="1:1">
      <c r="A209">
        <v>55000</v>
      </c>
    </row>
    <row r="210" spans="1:1">
      <c r="A210">
        <v>19100</v>
      </c>
    </row>
    <row r="211" spans="1:1">
      <c r="A211">
        <v>9502</v>
      </c>
    </row>
    <row r="212" spans="1:1">
      <c r="A212">
        <v>12500</v>
      </c>
    </row>
    <row r="213" spans="1:1">
      <c r="A213">
        <v>7825</v>
      </c>
    </row>
    <row r="214" spans="1:1">
      <c r="A214">
        <v>3620</v>
      </c>
    </row>
    <row r="215" spans="1:1">
      <c r="A215">
        <v>115000</v>
      </c>
    </row>
    <row r="216" spans="1:1">
      <c r="A216">
        <v>23109</v>
      </c>
    </row>
    <row r="217" spans="1:1">
      <c r="A217">
        <v>1257972</v>
      </c>
    </row>
    <row r="218" spans="1:1">
      <c r="A218">
        <v>3194676</v>
      </c>
    </row>
    <row r="219" spans="1:1">
      <c r="A219">
        <v>26447</v>
      </c>
    </row>
    <row r="220" spans="1:1">
      <c r="A220">
        <v>14482</v>
      </c>
    </row>
    <row r="221" spans="1:1">
      <c r="A221">
        <v>3194676</v>
      </c>
    </row>
    <row r="222" spans="1:1">
      <c r="A222">
        <v>11965</v>
      </c>
    </row>
    <row r="223" spans="1:1">
      <c r="A223">
        <v>3493693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82000</v>
      </c>
    </row>
    <row r="228" spans="1:1">
      <c r="A228">
        <v>405920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3813</v>
      </c>
    </row>
    <row r="233" spans="1:1">
      <c r="A233">
        <v>33055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1100000</v>
      </c>
    </row>
    <row r="239" spans="1:1">
      <c r="A239">
        <v>994000</v>
      </c>
    </row>
    <row r="240" spans="1:1">
      <c r="A240">
        <v>-176411</v>
      </c>
    </row>
    <row r="241" spans="1:1">
      <c r="A241">
        <v>3524358</v>
      </c>
    </row>
    <row r="242" spans="1:1">
      <c r="A242">
        <v>212934</v>
      </c>
    </row>
    <row r="243" spans="1:1">
      <c r="A243">
        <v>0</v>
      </c>
    </row>
    <row r="244" spans="1:1">
      <c r="A244">
        <v>1506669</v>
      </c>
    </row>
    <row r="245" spans="1:1">
      <c r="A245">
        <v>164707</v>
      </c>
    </row>
    <row r="246" spans="1:1">
      <c r="A246">
        <v>583258</v>
      </c>
    </row>
    <row r="247" spans="1:1">
      <c r="A247">
        <v>339989</v>
      </c>
    </row>
    <row r="248" spans="1:1">
      <c r="A248">
        <v>8598</v>
      </c>
    </row>
    <row r="249" spans="1:1">
      <c r="A249">
        <v>103450</v>
      </c>
    </row>
    <row r="250" spans="1:1">
      <c r="A250">
        <v>741143</v>
      </c>
    </row>
    <row r="251" spans="1:1">
      <c r="A251">
        <v>2178462</v>
      </c>
    </row>
    <row r="252" spans="1:1">
      <c r="A252">
        <v>1345896</v>
      </c>
    </row>
    <row r="253" spans="1:1">
      <c r="A253">
        <v>0</v>
      </c>
    </row>
    <row r="254" spans="1:1">
      <c r="A254">
        <v>69745</v>
      </c>
    </row>
    <row r="255" spans="1:1">
      <c r="A255">
        <v>0</v>
      </c>
    </row>
    <row r="256" spans="1:1">
      <c r="A256">
        <v>26331</v>
      </c>
    </row>
    <row r="257" spans="1:1">
      <c r="A257">
        <v>-150080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600000</v>
      </c>
    </row>
    <row r="263" spans="1:1">
      <c r="A263">
        <v>2720054</v>
      </c>
    </row>
    <row r="264" spans="1:1">
      <c r="A264">
        <v>0</v>
      </c>
    </row>
    <row r="265" spans="1:1">
      <c r="A265">
        <v>106018</v>
      </c>
    </row>
    <row r="266" spans="1:1">
      <c r="A266">
        <v>0</v>
      </c>
    </row>
    <row r="267" spans="1:1">
      <c r="A267">
        <v>635125</v>
      </c>
    </row>
    <row r="268" spans="1:1">
      <c r="A268">
        <v>1807647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1247606</v>
      </c>
    </row>
    <row r="273" spans="1:1">
      <c r="A273">
        <v>465398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4255840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1200</v>
      </c>
    </row>
    <row r="285" spans="1:1">
      <c r="A285">
        <v>275</v>
      </c>
    </row>
    <row r="286" spans="1:1">
      <c r="A286">
        <v>480</v>
      </c>
    </row>
    <row r="287" spans="1:1">
      <c r="A287">
        <v>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12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11</v>
      </c>
    </row>
    <row r="301" spans="1:1">
      <c r="A301">
        <v>11748</v>
      </c>
    </row>
    <row r="302" spans="1:1">
      <c r="A302">
        <v>194</v>
      </c>
    </row>
    <row r="303" spans="1:1">
      <c r="A303">
        <v>11552</v>
      </c>
    </row>
    <row r="304" spans="1:1">
      <c r="A304" t="s">
        <v>349</v>
      </c>
    </row>
    <row r="305" spans="1:1">
      <c r="A305">
        <v>24192</v>
      </c>
    </row>
    <row r="306" spans="1:1">
      <c r="A306">
        <v>153</v>
      </c>
    </row>
    <row r="307" spans="1:1">
      <c r="A307">
        <v>23636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13275</v>
      </c>
    </row>
    <row r="316" spans="1:1">
      <c r="A316">
        <v>776</v>
      </c>
    </row>
    <row r="317" spans="1:1">
      <c r="A317">
        <v>0</v>
      </c>
    </row>
    <row r="318" spans="1:1">
      <c r="A318">
        <v>18</v>
      </c>
    </row>
    <row r="319" spans="1:1">
      <c r="A319">
        <v>71632</v>
      </c>
    </row>
    <row r="320" spans="1:1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7</v>
      </c>
    </row>
    <row r="327" spans="1:1">
      <c r="A327">
        <v>18</v>
      </c>
    </row>
    <row r="328" spans="1:1">
      <c r="A328">
        <v>18</v>
      </c>
    </row>
    <row r="329" spans="1:1">
      <c r="A329">
        <v>151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351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354</v>
      </c>
    </row>
    <row r="341" spans="1:1">
      <c r="A341">
        <v>2</v>
      </c>
    </row>
    <row r="342" spans="1:1">
      <c r="A342" t="s">
        <v>357</v>
      </c>
    </row>
    <row r="343" spans="1:1">
      <c r="A343" t="s">
        <v>358</v>
      </c>
    </row>
    <row r="344" spans="1:1">
      <c r="A344" t="s">
        <v>359</v>
      </c>
    </row>
    <row r="345" spans="1:1">
      <c r="A345" t="s">
        <v>360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363</v>
      </c>
    </row>
    <row r="354" spans="1:1">
      <c r="A354" t="s">
        <v>359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369</v>
      </c>
    </row>
    <row r="360" spans="1:1">
      <c r="A360" t="s">
        <v>370</v>
      </c>
    </row>
    <row r="361" spans="1:1">
      <c r="A361">
        <v>4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364</v>
      </c>
    </row>
    <row r="366" spans="1:1">
      <c r="A366" t="s">
        <v>374</v>
      </c>
    </row>
    <row r="367" spans="1:1">
      <c r="A367" t="s">
        <v>355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>
        <v>5</v>
      </c>
    </row>
    <row r="372" spans="1:1">
      <c r="A372" t="s">
        <v>358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376</v>
      </c>
    </row>
    <row r="377" spans="1:1">
      <c r="A377" t="s">
        <v>354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>
        <v>6</v>
      </c>
    </row>
    <row r="382" spans="1:1">
      <c r="A382" t="s">
        <v>363</v>
      </c>
    </row>
    <row r="383" spans="1:1">
      <c r="A383" t="s">
        <v>363</v>
      </c>
    </row>
    <row r="384" spans="1:1">
      <c r="A384" t="s">
        <v>384</v>
      </c>
    </row>
    <row r="385" spans="1:1">
      <c r="A385" t="s">
        <v>368</v>
      </c>
    </row>
    <row r="386" spans="1:1">
      <c r="A386" t="s">
        <v>374</v>
      </c>
    </row>
    <row r="387" spans="1:1">
      <c r="A387" t="s">
        <v>384</v>
      </c>
    </row>
    <row r="388" spans="1:1">
      <c r="A388" t="s">
        <v>375</v>
      </c>
    </row>
    <row r="389" spans="1:1">
      <c r="A389" t="s">
        <v>375</v>
      </c>
    </row>
    <row r="390" spans="1:1">
      <c r="A390" t="s">
        <v>385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331000</v>
      </c>
    </row>
    <row r="423" spans="1:1">
      <c r="A423">
        <v>57000</v>
      </c>
    </row>
    <row r="424" spans="1:1">
      <c r="A424" s="134" t="s">
        <v>386</v>
      </c>
    </row>
    <row r="425" spans="1:1">
      <c r="A425" s="134" t="s">
        <v>387</v>
      </c>
    </row>
    <row r="426" spans="1:1">
      <c r="A426" s="134" t="s">
        <v>387</v>
      </c>
    </row>
    <row r="427" spans="1:1">
      <c r="A427" s="134" t="s">
        <v>387</v>
      </c>
    </row>
    <row r="428" spans="1:1">
      <c r="A428">
        <v>2</v>
      </c>
    </row>
    <row r="429" spans="1:1">
      <c r="A429">
        <v>316000</v>
      </c>
    </row>
    <row r="430" spans="1:1">
      <c r="A430">
        <v>80000</v>
      </c>
    </row>
    <row r="431" spans="1:1">
      <c r="A431" s="134" t="s">
        <v>386</v>
      </c>
    </row>
    <row r="432" spans="1:1">
      <c r="A432" s="134" t="s">
        <v>387</v>
      </c>
    </row>
    <row r="433" spans="1:1">
      <c r="A433" s="134" t="s">
        <v>387</v>
      </c>
    </row>
    <row r="434" spans="1:1">
      <c r="A434" s="134" t="s">
        <v>387</v>
      </c>
    </row>
    <row r="435" spans="1:1">
      <c r="A435">
        <v>3</v>
      </c>
    </row>
    <row r="436" spans="1:1">
      <c r="A436">
        <v>241000</v>
      </c>
    </row>
    <row r="437" spans="1:1">
      <c r="A437">
        <v>80000</v>
      </c>
    </row>
    <row r="438" spans="1:1">
      <c r="A438" s="134" t="s">
        <v>388</v>
      </c>
    </row>
    <row r="439" spans="1:1">
      <c r="A439" s="134" t="s">
        <v>389</v>
      </c>
    </row>
    <row r="440" spans="1:1">
      <c r="A440" s="134" t="s">
        <v>389</v>
      </c>
    </row>
    <row r="441" spans="1:1">
      <c r="A441" s="134" t="s">
        <v>387</v>
      </c>
    </row>
    <row r="442" spans="1:1">
      <c r="A442">
        <v>4</v>
      </c>
    </row>
    <row r="443" spans="1:1">
      <c r="A443">
        <v>223000</v>
      </c>
    </row>
    <row r="444" spans="1:1">
      <c r="A444">
        <v>50000</v>
      </c>
    </row>
    <row r="445" spans="1:1">
      <c r="A445" s="134" t="s">
        <v>386</v>
      </c>
    </row>
    <row r="446" spans="1:1">
      <c r="A446" s="134" t="s">
        <v>387</v>
      </c>
    </row>
    <row r="447" spans="1:1">
      <c r="A447" s="134" t="s">
        <v>389</v>
      </c>
    </row>
    <row r="448" spans="1:1">
      <c r="A448" s="134" t="s">
        <v>387</v>
      </c>
    </row>
    <row r="449" spans="1:1">
      <c r="A449">
        <v>5</v>
      </c>
    </row>
    <row r="450" spans="1:1">
      <c r="A450">
        <v>498000</v>
      </c>
    </row>
    <row r="451" spans="1:1">
      <c r="A451">
        <v>101000</v>
      </c>
    </row>
    <row r="452" spans="1:1">
      <c r="A452" s="134" t="s">
        <v>386</v>
      </c>
    </row>
    <row r="453" spans="1:1">
      <c r="A453" s="134" t="s">
        <v>387</v>
      </c>
    </row>
    <row r="454" spans="1:1">
      <c r="A454" s="134" t="s">
        <v>387</v>
      </c>
    </row>
    <row r="455" spans="1:1">
      <c r="A455" s="134" t="s">
        <v>387</v>
      </c>
    </row>
    <row r="456" spans="1:1">
      <c r="A456">
        <v>6</v>
      </c>
    </row>
    <row r="457" spans="1:1">
      <c r="A457">
        <v>268000</v>
      </c>
    </row>
    <row r="458" spans="1:1">
      <c r="A458">
        <v>81000</v>
      </c>
    </row>
    <row r="459" spans="1:1">
      <c r="A459" s="134" t="s">
        <v>388</v>
      </c>
    </row>
    <row r="460" spans="1:1">
      <c r="A460" s="134" t="s">
        <v>389</v>
      </c>
    </row>
    <row r="461" spans="1:1">
      <c r="A461" s="134" t="s">
        <v>389</v>
      </c>
    </row>
    <row r="462" spans="1:1">
      <c r="A462" s="134" t="s">
        <v>387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390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8995</v>
      </c>
    </row>
    <row r="523" spans="1:1">
      <c r="A523">
        <v>3957800</v>
      </c>
    </row>
    <row r="524" spans="1:1">
      <c r="A524">
        <v>0</v>
      </c>
    </row>
    <row r="525" spans="1:1">
      <c r="A525">
        <v>3550358</v>
      </c>
    </row>
    <row r="526" spans="1:1">
      <c r="A526">
        <v>305</v>
      </c>
    </row>
    <row r="527" spans="1:1">
      <c r="A527">
        <v>304</v>
      </c>
    </row>
    <row r="528" spans="1:1">
      <c r="A528">
        <v>309</v>
      </c>
    </row>
    <row r="529" spans="1:1">
      <c r="A529">
        <v>494</v>
      </c>
    </row>
    <row r="530" spans="1:1">
      <c r="A530">
        <v>491</v>
      </c>
    </row>
    <row r="531" spans="1:1">
      <c r="A531">
        <v>498</v>
      </c>
    </row>
    <row r="532" spans="1:1">
      <c r="A532">
        <v>803</v>
      </c>
    </row>
    <row r="533" spans="1:1">
      <c r="A533">
        <v>799</v>
      </c>
    </row>
    <row r="534" spans="1:1">
      <c r="A534">
        <v>811</v>
      </c>
    </row>
    <row r="535" spans="1:1">
      <c r="A535">
        <v>130</v>
      </c>
    </row>
    <row r="536" spans="1:1">
      <c r="A536">
        <v>1221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9517</v>
      </c>
    </row>
    <row r="543" spans="1:1">
      <c r="A543">
        <v>4187480</v>
      </c>
    </row>
    <row r="544" spans="1:1">
      <c r="A544">
        <v>0</v>
      </c>
    </row>
    <row r="545" spans="1:2">
      <c r="A545">
        <v>3780038</v>
      </c>
    </row>
    <row r="546" spans="1:2">
      <c r="A546">
        <v>299</v>
      </c>
    </row>
    <row r="547" spans="1:2">
      <c r="A547">
        <v>309</v>
      </c>
    </row>
    <row r="548" spans="1:2">
      <c r="A548">
        <v>309</v>
      </c>
    </row>
    <row r="549" spans="1:2">
      <c r="A549">
        <v>509</v>
      </c>
    </row>
    <row r="550" spans="1:2">
      <c r="A550">
        <v>519</v>
      </c>
    </row>
    <row r="551" spans="1:2">
      <c r="A551">
        <v>514</v>
      </c>
    </row>
    <row r="552" spans="1:2">
      <c r="A552">
        <v>839</v>
      </c>
    </row>
    <row r="553" spans="1:2">
      <c r="A553">
        <v>899</v>
      </c>
      <c r="B553"/>
    </row>
    <row r="554" spans="1:2">
      <c r="A554">
        <v>849</v>
      </c>
      <c r="B554"/>
    </row>
    <row r="555" spans="1:2">
      <c r="A555">
        <v>130</v>
      </c>
      <c r="B555"/>
    </row>
    <row r="556" spans="1:2">
      <c r="A556">
        <v>1220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9606</v>
      </c>
    </row>
    <row r="563" spans="1:1">
      <c r="A563">
        <v>3842400</v>
      </c>
    </row>
    <row r="564" spans="1:1">
      <c r="A564">
        <v>0</v>
      </c>
    </row>
    <row r="565" spans="1:1">
      <c r="A565">
        <v>3842400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767</v>
      </c>
    </row>
    <row r="573" spans="1:1">
      <c r="A573">
        <v>785</v>
      </c>
    </row>
    <row r="574" spans="1:1">
      <c r="A574">
        <v>772</v>
      </c>
    </row>
    <row r="575" spans="1:1">
      <c r="A575">
        <v>130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9667</v>
      </c>
    </row>
    <row r="583" spans="1:1">
      <c r="A583">
        <v>3915135</v>
      </c>
    </row>
    <row r="584" spans="1:1">
      <c r="A584">
        <v>0</v>
      </c>
    </row>
    <row r="585" spans="1:1">
      <c r="A585">
        <v>3864205</v>
      </c>
    </row>
    <row r="586" spans="1:1">
      <c r="A586">
        <v>310</v>
      </c>
    </row>
    <row r="587" spans="1:1">
      <c r="A587">
        <v>315</v>
      </c>
    </row>
    <row r="588" spans="1:1">
      <c r="A588">
        <v>315</v>
      </c>
    </row>
    <row r="589" spans="1:1">
      <c r="A589">
        <v>510</v>
      </c>
    </row>
    <row r="590" spans="1:1">
      <c r="A590">
        <v>520</v>
      </c>
    </row>
    <row r="591" spans="1:1">
      <c r="A591">
        <v>515</v>
      </c>
    </row>
    <row r="592" spans="1:1">
      <c r="A592">
        <v>767</v>
      </c>
    </row>
    <row r="593" spans="1:1">
      <c r="A593">
        <v>785</v>
      </c>
    </row>
    <row r="594" spans="1:1">
      <c r="A594">
        <v>772</v>
      </c>
    </row>
    <row r="595" spans="1:1">
      <c r="A595">
        <v>130</v>
      </c>
    </row>
    <row r="596" spans="1:1">
      <c r="A596">
        <v>1200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7023</v>
      </c>
    </row>
    <row r="603" spans="1:1">
      <c r="A603">
        <v>2809200</v>
      </c>
    </row>
    <row r="604" spans="1:1">
      <c r="A604">
        <v>0</v>
      </c>
    </row>
    <row r="605" spans="1:1">
      <c r="A605">
        <v>2809200</v>
      </c>
    </row>
    <row r="606" spans="1:1">
      <c r="A606">
        <v>279</v>
      </c>
    </row>
    <row r="607" spans="1:1">
      <c r="A607">
        <v>292</v>
      </c>
    </row>
    <row r="608" spans="1:1">
      <c r="A608">
        <v>285</v>
      </c>
    </row>
    <row r="609" spans="1:1">
      <c r="A609">
        <v>469</v>
      </c>
    </row>
    <row r="610" spans="1:1">
      <c r="A610">
        <v>476</v>
      </c>
    </row>
    <row r="611" spans="1:1">
      <c r="A611">
        <v>462</v>
      </c>
    </row>
    <row r="612" spans="1:1">
      <c r="A612">
        <v>716</v>
      </c>
    </row>
    <row r="613" spans="1:1">
      <c r="A613">
        <v>749</v>
      </c>
    </row>
    <row r="614" spans="1:1">
      <c r="A614">
        <v>696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9488</v>
      </c>
    </row>
    <row r="623" spans="1:1">
      <c r="A623">
        <v>3795200</v>
      </c>
    </row>
    <row r="624" spans="1:1">
      <c r="A624">
        <v>0</v>
      </c>
    </row>
    <row r="625" spans="1:1">
      <c r="A625">
        <v>3795200</v>
      </c>
    </row>
    <row r="626" spans="1:1">
      <c r="A626">
        <v>291</v>
      </c>
    </row>
    <row r="627" spans="1:1">
      <c r="A627">
        <v>296</v>
      </c>
    </row>
    <row r="628" spans="1:1">
      <c r="A628">
        <v>296</v>
      </c>
    </row>
    <row r="629" spans="1:1">
      <c r="A629">
        <v>486</v>
      </c>
    </row>
    <row r="630" spans="1:1">
      <c r="A630">
        <v>496</v>
      </c>
    </row>
    <row r="631" spans="1:1">
      <c r="A631">
        <v>491</v>
      </c>
    </row>
    <row r="632" spans="1:1">
      <c r="A632">
        <v>767</v>
      </c>
    </row>
    <row r="633" spans="1:1">
      <c r="A633">
        <v>785</v>
      </c>
    </row>
    <row r="634" spans="1:1">
      <c r="A634">
        <v>772</v>
      </c>
    </row>
    <row r="635" spans="1:1">
      <c r="A635">
        <v>130</v>
      </c>
    </row>
    <row r="636" spans="1:1">
      <c r="A636">
        <v>1250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391</v>
      </c>
    </row>
    <row r="682" spans="1:1">
      <c r="A682" t="s">
        <v>392</v>
      </c>
    </row>
    <row r="683" spans="1:1">
      <c r="A683" t="s">
        <v>393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394</v>
      </c>
    </row>
    <row r="700" spans="1:1">
      <c r="A700" t="s">
        <v>395</v>
      </c>
    </row>
    <row r="701" spans="1:1">
      <c r="A701">
        <v>1</v>
      </c>
    </row>
    <row r="702" spans="1:1">
      <c r="A702">
        <v>3370054</v>
      </c>
    </row>
    <row r="703" spans="1:1">
      <c r="A703">
        <v>2214081</v>
      </c>
    </row>
    <row r="704" spans="1:1">
      <c r="A704">
        <v>1881792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2081492</v>
      </c>
    </row>
    <row r="710" spans="1:1">
      <c r="A710">
        <v>1204410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5920</v>
      </c>
    </row>
    <row r="716" spans="1:1">
      <c r="A716">
        <v>-225895</v>
      </c>
    </row>
    <row r="717" spans="1:1">
      <c r="A717">
        <v>4180025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3420054</v>
      </c>
    </row>
    <row r="723" spans="1:1">
      <c r="A723">
        <v>741143</v>
      </c>
    </row>
    <row r="724" spans="1:1">
      <c r="A724">
        <v>1807647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1247606</v>
      </c>
    </row>
    <row r="730" spans="1:1">
      <c r="A730">
        <v>465398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-150080</v>
      </c>
    </row>
    <row r="737" spans="1:1">
      <c r="A737">
        <v>4255840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236370</v>
      </c>
    </row>
    <row r="744" spans="1:1">
      <c r="A744">
        <v>1541778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807512</v>
      </c>
    </row>
    <row r="750" spans="1:1">
      <c r="A750">
        <v>851918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-93228</v>
      </c>
    </row>
    <row r="757" spans="1:1">
      <c r="A757">
        <v>3906772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3338054</v>
      </c>
    </row>
    <row r="763" spans="1:1">
      <c r="A763">
        <v>401829</v>
      </c>
    </row>
    <row r="764" spans="1:1">
      <c r="A764">
        <v>1618101</v>
      </c>
    </row>
    <row r="765" spans="1:1">
      <c r="A765">
        <v>300000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926571</v>
      </c>
    </row>
    <row r="770" spans="1:1">
      <c r="A770">
        <v>682752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4050000</v>
      </c>
    </row>
    <row r="775" spans="1:1">
      <c r="A775">
        <v>740</v>
      </c>
    </row>
    <row r="776" spans="1:1">
      <c r="A776">
        <v>-2079</v>
      </c>
    </row>
    <row r="777" spans="1:1">
      <c r="A777">
        <v>4048661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3695554</v>
      </c>
    </row>
    <row r="783" spans="1:1">
      <c r="A783">
        <v>570458</v>
      </c>
    </row>
    <row r="784" spans="1:1">
      <c r="A784">
        <v>1759087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1442732</v>
      </c>
    </row>
    <row r="790" spans="1:1">
      <c r="A790">
        <v>1872528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-840161</v>
      </c>
    </row>
    <row r="797" spans="1:1">
      <c r="A797">
        <v>3159839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3348054</v>
      </c>
    </row>
    <row r="803" spans="1:1">
      <c r="A803">
        <v>129848</v>
      </c>
    </row>
    <row r="804" spans="1:1">
      <c r="A804">
        <v>1595895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827044</v>
      </c>
    </row>
    <row r="810" spans="1:1">
      <c r="A810">
        <v>838750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-141997</v>
      </c>
    </row>
    <row r="817" spans="1:1">
      <c r="A817">
        <v>3858003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396</v>
      </c>
    </row>
    <row r="862" spans="1:1">
      <c r="A862" t="s">
        <v>397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'W'!W252184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2020-03-21T18:50:15Z</dcterms:modified>
</cp:coreProperties>
</file>