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SystemyGB\"/>
    </mc:Choice>
  </mc:AlternateContent>
  <xr:revisionPtr revIDLastSave="0" documentId="8_{FF91DE3E-4EF9-4ACA-8650-90CC169B8989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5219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K83" i="4" s="1"/>
  <c r="J82" i="4"/>
  <c r="I82" i="4"/>
  <c r="H82" i="4"/>
  <c r="G82" i="4"/>
  <c r="F82" i="4"/>
  <c r="M81" i="4"/>
  <c r="L81" i="4"/>
  <c r="L83" i="4"/>
  <c r="K81" i="4"/>
  <c r="J81" i="4"/>
  <c r="I81" i="4"/>
  <c r="I83" i="4"/>
  <c r="H81" i="4"/>
  <c r="G81" i="4"/>
  <c r="F81" i="4"/>
  <c r="M80" i="4"/>
  <c r="M83" i="4" s="1"/>
  <c r="L80" i="4"/>
  <c r="K80" i="4"/>
  <c r="J80" i="4"/>
  <c r="J83" i="4" s="1"/>
  <c r="I80" i="4"/>
  <c r="H80" i="4"/>
  <c r="H83" i="4" s="1"/>
  <c r="G80" i="4"/>
  <c r="G83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L30" i="3" s="1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X19" i="3"/>
  <c r="R16" i="3"/>
  <c r="R20" i="3" s="1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/>
  <c r="R9" i="3"/>
  <c r="R12" i="3" s="1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M30" i="2"/>
  <c r="M29" i="2" s="1"/>
  <c r="G30" i="2"/>
  <c r="Y28" i="2"/>
  <c r="W28" i="2"/>
  <c r="U28" i="2"/>
  <c r="Y27" i="2"/>
  <c r="W27" i="2"/>
  <c r="U27" i="2"/>
  <c r="N27" i="2"/>
  <c r="N28" i="2" s="1"/>
  <c r="M27" i="2"/>
  <c r="G27" i="2"/>
  <c r="O26" i="2"/>
  <c r="O28" i="2" s="1"/>
  <c r="N26" i="2"/>
  <c r="M26" i="2"/>
  <c r="M28" i="2" s="1"/>
  <c r="G25" i="2"/>
  <c r="Y24" i="2"/>
  <c r="W24" i="2"/>
  <c r="U24" i="2"/>
  <c r="H24" i="2"/>
  <c r="G24" i="2"/>
  <c r="G26" i="2" s="1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G15" i="2" s="1"/>
  <c r="Z9" i="2"/>
  <c r="Y9" i="2"/>
  <c r="X9" i="2"/>
  <c r="W9" i="2"/>
  <c r="V9" i="2"/>
  <c r="U9" i="2"/>
  <c r="N9" i="2"/>
  <c r="Y8" i="2"/>
  <c r="W8" i="2"/>
  <c r="U8" i="2"/>
  <c r="O8" i="2"/>
  <c r="O11" i="2" s="1"/>
  <c r="N8" i="2"/>
  <c r="Y7" i="2"/>
  <c r="W7" i="2"/>
  <c r="U7" i="2"/>
  <c r="O7" i="2"/>
  <c r="N7" i="2"/>
  <c r="N11" i="2" s="1"/>
  <c r="G7" i="2"/>
  <c r="G8" i="2" s="1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N43" i="2"/>
  <c r="I16" i="4"/>
  <c r="N45" i="2" l="1"/>
  <c r="G16" i="4"/>
  <c r="R35" i="3"/>
  <c r="G17" i="4"/>
  <c r="N29" i="2"/>
  <c r="H16" i="4"/>
  <c r="I17" i="4"/>
</calcChain>
</file>

<file path=xl/connections.xml><?xml version="1.0" encoding="utf-8"?>
<connections xmlns="http://schemas.openxmlformats.org/spreadsheetml/2006/main">
  <connection id="1" name="W252191" type="6" refreshedVersion="4" background="1" saveData="1">
    <textPr prompt="0" codePage="850" sourceFile="C:\2019_GMC\1ETAP_18C1\RUN_18C1\Wfiles\191\W252191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<sst xmlns="http://schemas.openxmlformats.org/spreadsheetml/2006/main" count="598" uniqueCount="401">
  <si>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</si>
  <si>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</si>
  <si>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</si>
  <si>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</si>
  <si>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</si>
  <si>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</si>
  <si>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</si>
  <si>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</si>
  <si>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</si>
  <si>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</si>
  <si>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</si>
  <si>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</si>
  <si>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</si>
  <si>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</si>
  <si>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</si>
  <si>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</si>
  <si>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</si>
  <si>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</si>
  <si>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</si>
  <si>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</si>
  <si>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</si>
  <si>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</si>
  <si>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</si>
  <si>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</si>
  <si>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</si>
  <si>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</si>
  <si>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</si>
  <si>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</si>
  <si>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</si>
  <si>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</si>
  <si>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</si>
  <si>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</si>
  <si>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</si>
  <si>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</si>
  <si>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</si>
  <si>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</si>
  <si>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</si>
  <si>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</si>
  <si>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</si>
  <si>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</si>
  <si>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</si>
  <si>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</si>
  <si>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</si>
  <si>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</si>
  <si>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</si>
  <si>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</si>
  <si>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</si>
  <si>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</si>
  <si>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</si>
  <si>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</si>
  <si>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</si>
  <si>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</si>
  <si>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</si>
  <si>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</si>
  <si>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</si>
  <si>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</si>
  <si>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</si>
  <si>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</si>
  <si>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</si>
  <si>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</si>
  <si>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</si>
  <si>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</si>
  <si>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</si>
  <si>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</si>
  <si>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</si>
  <si>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</si>
  <si>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</si>
  <si>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</si>
  <si>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</si>
  <si>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</si>
  <si>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</si>
  <si>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</si>
  <si>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</si>
  <si>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</si>
  <si>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</si>
  <si>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</si>
  <si>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</si>
  <si>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</si>
  <si>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</si>
  <si>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</si>
  <si>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</si>
  <si>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</si>
  <si>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</si>
  <si>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</si>
  <si>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</si>
  <si>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</si>
  <si>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</si>
  <si>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</si>
  <si>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</si>
  <si>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</si>
  <si>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</si>
  <si>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</si>
  <si>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</si>
  <si>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</si>
  <si>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</si>
  <si>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</si>
  <si>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</si>
  <si>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</si>
  <si>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</si>
  <si>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</si>
  <si>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</si>
  <si>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</si>
  <si>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</si>
  <si>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</si>
  <si>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</si>
  <si>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</si>
  <si>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</si>
  <si>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</si>
  <si>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</si>
  <si>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</si>
  <si>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</si>
  <si>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</si>
  <si>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</si>
  <si>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</si>
  <si>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</si>
  <si>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</si>
  <si>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</si>
  <si>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</si>
  <si>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</si>
  <si>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</si>
  <si>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</si>
  <si>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</si>
  <si>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</si>
  <si>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</si>
  <si>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</si>
  <si>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</si>
  <si>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</si>
  <si>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</si>
  <si>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</si>
  <si>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</si>
  <si>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</si>
  <si>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</si>
  <si>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</si>
  <si>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</si>
  <si>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</si>
  <si>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</si>
  <si>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</si>
  <si>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</si>
  <si>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</si>
  <si>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</si>
  <si>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</si>
  <si>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</si>
  <si>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</si>
  <si>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</si>
  <si>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</si>
  <si>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</si>
  <si>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</si>
  <si>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</si>
  <si>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</si>
  <si>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</si>
  <si>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</si>
  <si>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</si>
  <si>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</si>
  <si>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</si>
  <si>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</si>
  <si>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</si>
  <si>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</si>
  <si>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</si>
  <si>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</si>
  <si>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</si>
  <si>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</si>
  <si>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</si>
  <si>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</si>
  <si>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</si>
  <si>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</si>
  <si>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</si>
  <si>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</si>
  <si>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</si>
  <si>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</si>
  <si>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</si>
  <si>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</si>
  <si>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</si>
  <si>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</si>
  <si>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</si>
  <si>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</si>
  <si>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</si>
  <si>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</si>
  <si>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</si>
  <si>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</si>
  <si>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</si>
  <si>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</si>
  <si>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</si>
  <si>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</si>
  <si>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</si>
  <si>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</si>
  <si>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</si>
  <si>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</si>
  <si>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</si>
  <si>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</si>
  <si>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</si>
  <si>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</si>
  <si>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</si>
  <si>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</si>
  <si>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</si>
  <si>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</si>
  <si>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</si>
  <si>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</si>
  <si>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</si>
  <si>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</si>
  <si>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</si>
  <si>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</si>
  <si>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</si>
  <si>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</si>
  <si>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</si>
  <si>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</si>
  <si>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</si>
  <si>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</si>
  <si>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</si>
  <si>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</si>
  <si>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</si>
  <si>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</si>
  <si>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</si>
  <si>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</si>
  <si>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</si>
  <si>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</si>
  <si>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</si>
  <si>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</si>
  <si>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</si>
  <si>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</si>
  <si>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</si>
  <si>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</si>
  <si>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</si>
  <si>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</si>
  <si>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</si>
  <si>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</si>
  <si>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</si>
  <si>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</si>
  <si>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</si>
  <si>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</si>
  <si>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</si>
  <si>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</si>
  <si>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</si>
  <si>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</si>
  <si>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</si>
  <si>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</si>
  <si>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</si>
  <si>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</si>
  <si>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</si>
  <si>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</si>
  <si>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</si>
  <si>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</si>
  <si>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</si>
  <si>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</si>
  <si>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</si>
  <si>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</si>
  <si>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</si>
  <si>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</si>
  <si>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</si>
  <si>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</si>
  <si>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</si>
  <si>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</si>
  <si>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</si>
  <si>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</si>
  <si>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</si>
  <si>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</si>
  <si>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</si>
  <si>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</si>
  <si>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</si>
  <si>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</si>
  <si>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</si>
  <si>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</si>
  <si>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</si>
  <si>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</si>
  <si>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</si>
  <si>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</si>
  <si>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</si>
  <si>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</si>
  <si>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</si>
  <si>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</si>
  <si>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</si>
  <si>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</si>
  <si>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</si>
  <si>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</si>
  <si>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</si>
  <si>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</si>
  <si>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</si>
  <si>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</si>
  <si>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</si>
  <si>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</si>
  <si>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</si>
  <si>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</si>
  <si>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</si>
  <si>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</si>
  <si>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</si>
  <si>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</si>
  <si>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</si>
  <si>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</si>
  <si>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</si>
  <si>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</si>
  <si>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</si>
  <si>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</si>
  <si>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</si>
  <si>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</si>
  <si>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</si>
  <si>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</si>
  <si>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</si>
  <si>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</si>
  <si>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</si>
  <si>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</si>
  <si>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</si>
  <si>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</si>
  <si>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</si>
  <si>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</si>
  <si>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</si>
  <si>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</si>
  <si>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</si>
  <si>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</si>
  <si>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</si>
  <si>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</si>
  <si>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</si>
  <si>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</si>
  <si>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</si>
  <si>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</si>
  <si>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</si>
  <si>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</si>
  <si>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</si>
  <si>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</si>
  <si>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</si>
  <si>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</si>
  <si>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</si>
  <si>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</si>
  <si>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</si>
  <si>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</si>
  <si>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</si>
  <si>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</si>
  <si>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</si>
  <si>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</si>
  <si>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</si>
  <si>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</si>
  <si>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</si>
  <si>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</si>
  <si>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</si>
  <si>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</si>
  <si>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</si>
  <si>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</si>
  <si>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</si>
  <si>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</si>
  <si>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</si>
  <si>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</si>
  <si>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</si>
  <si>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</si>
  <si>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</si>
  <si>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</si>
  <si>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>*</t>
  </si>
  <si>
    <t xml:space="preserve">   4.60</t>
  </si>
  <si>
    <t xml:space="preserve">   4.10</t>
  </si>
  <si>
    <t xml:space="preserve">   3.58</t>
  </si>
  <si>
    <t>Minor</t>
  </si>
  <si>
    <t>!</t>
  </si>
  <si>
    <t xml:space="preserve"> 86.4</t>
  </si>
  <si>
    <t xml:space="preserve"> 13.7</t>
  </si>
  <si>
    <t xml:space="preserve"> 12.3</t>
  </si>
  <si>
    <t xml:space="preserve"> 15.2</t>
  </si>
  <si>
    <t xml:space="preserve"> 12.9</t>
  </si>
  <si>
    <t xml:space="preserve"> 11.7</t>
  </si>
  <si>
    <t xml:space="preserve"> 14.1</t>
  </si>
  <si>
    <t xml:space="preserve"> 13.2</t>
  </si>
  <si>
    <t xml:space="preserve"> 12.7</t>
  </si>
  <si>
    <t xml:space="preserve"> 14.4</t>
  </si>
  <si>
    <t xml:space="preserve"> 11.6</t>
  </si>
  <si>
    <t xml:space="preserve"> 10.8</t>
  </si>
  <si>
    <t xml:space="preserve"> 11.1</t>
  </si>
  <si>
    <t xml:space="preserve"> 10.3</t>
  </si>
  <si>
    <t xml:space="preserve"> 10.4</t>
  </si>
  <si>
    <t xml:space="preserve"> 10.5</t>
  </si>
  <si>
    <t xml:space="preserve"> 11.0</t>
  </si>
  <si>
    <t xml:space="preserve">  9.6</t>
  </si>
  <si>
    <t xml:space="preserve">  9.8</t>
  </si>
  <si>
    <t xml:space="preserve">  9.1</t>
  </si>
  <si>
    <t xml:space="preserve"> 11.8</t>
  </si>
  <si>
    <t xml:space="preserve">  9.2</t>
  </si>
  <si>
    <t xml:space="preserve">  9.4</t>
  </si>
  <si>
    <t xml:space="preserve">  7.9</t>
  </si>
  <si>
    <t xml:space="preserve"> 10.6</t>
  </si>
  <si>
    <t xml:space="preserve">  8.0</t>
  </si>
  <si>
    <t xml:space="preserve"> 10.2</t>
  </si>
  <si>
    <t xml:space="preserve">  5.3</t>
  </si>
  <si>
    <t xml:space="preserve">  4.5</t>
  </si>
  <si>
    <t xml:space="preserve">  8.7</t>
  </si>
  <si>
    <t xml:space="preserve">  8.3</t>
  </si>
  <si>
    <t xml:space="preserve"> 14.9</t>
  </si>
  <si>
    <t xml:space="preserve"> 12.8</t>
  </si>
  <si>
    <t xml:space="preserve"> 14.3</t>
  </si>
  <si>
    <t xml:space="preserve"> 13.1</t>
  </si>
  <si>
    <t xml:space="preserve"> 14.5</t>
  </si>
  <si>
    <t xml:space="preserve">  8.1</t>
  </si>
  <si>
    <t xml:space="preserve">  7.5</t>
  </si>
  <si>
    <t xml:space="preserve"> 11.3</t>
  </si>
  <si>
    <t xml:space="preserve">  7.6</t>
  </si>
  <si>
    <t xml:space="preserve">  7.3</t>
  </si>
  <si>
    <t xml:space="preserve"> 11.2</t>
  </si>
  <si>
    <t xml:space="preserve">  8.6</t>
  </si>
  <si>
    <t xml:space="preserve">  8.4</t>
  </si>
  <si>
    <t>Not requested</t>
  </si>
  <si>
    <t xml:space="preserve"> Free info</t>
  </si>
  <si>
    <t>Financial reports are boosting confidence in Europe. They suggest</t>
  </si>
  <si>
    <t>increased income and steady capital ratios.</t>
  </si>
  <si>
    <t xml:space="preserve"> 032 20/10/2017</t>
  </si>
  <si>
    <t xml:space="preserve"> GBR 191128150105</t>
  </si>
  <si>
    <t>B│a┐ej Turajczyk</t>
  </si>
  <si>
    <t>GK PGE Systemy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</si>
</sst>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5219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B│a┐ej Turajczyk</v>
      </c>
      <c r="V3" s="2" t="s">
        <v>284</v>
      </c>
      <c r="W3" s="3" t="str">
        <f>W!A6</f>
        <v xml:space="preserve">  18C1</v>
      </c>
    </row>
    <row r="4" spans="2:25">
      <c r="B4" t="str">
        <f>W!A862</f>
        <v>GK PGE Systemy GB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25</v>
      </c>
      <c r="M5" s="4" t="s">
        <v>286</v>
      </c>
      <c r="O5" s="144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2019</v>
      </c>
      <c r="Q9" s="7"/>
      <c r="R9" s="141" t="s">
        <v>25</v>
      </c>
      <c r="S9" s="15">
        <f>W!$A5</f>
        <v>1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25</v>
      </c>
      <c r="F14" s="44">
        <f>W!A11</f>
        <v>33</v>
      </c>
      <c r="G14" s="45"/>
      <c r="H14" s="44">
        <f>W!A14</f>
        <v>24</v>
      </c>
      <c r="I14" s="46"/>
      <c r="J14" s="44">
        <f>W!A17</f>
        <v>19</v>
      </c>
      <c r="K14" s="46"/>
      <c r="L14" s="19"/>
      <c r="M14" s="28"/>
      <c r="N14" s="28" t="s">
        <v>295</v>
      </c>
      <c r="O14" s="28"/>
      <c r="P14" s="47">
        <f>W!A61</f>
        <v>7</v>
      </c>
      <c r="Q14" s="48">
        <f>W!B61</f>
        <v>0</v>
      </c>
      <c r="R14" s="39"/>
      <c r="S14" s="18"/>
      <c r="T14" s="47">
        <f>W!A62</f>
        <v>12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</v>
      </c>
      <c r="E15" s="50">
        <f>W!A8</f>
        <v>25</v>
      </c>
      <c r="F15" s="44">
        <f>W!A12</f>
        <v>22</v>
      </c>
      <c r="G15" s="51"/>
      <c r="H15" s="44">
        <f>W!A15</f>
        <v>17</v>
      </c>
      <c r="I15" s="52"/>
      <c r="J15" s="44">
        <f>W!A18</f>
        <v>12</v>
      </c>
      <c r="K15" s="52"/>
      <c r="L15" s="19"/>
      <c r="M15" s="28"/>
      <c r="N15" s="28" t="s">
        <v>296</v>
      </c>
      <c r="O15" s="28"/>
      <c r="P15" s="41">
        <f>W!A64</f>
        <v>7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12</v>
      </c>
      <c r="X15" s="54"/>
      <c r="Y15" s="24"/>
    </row>
    <row r="16" spans="2:25">
      <c r="B16" s="11"/>
      <c r="C16" s="19"/>
      <c r="D16" s="19" t="s">
        <v>3</v>
      </c>
      <c r="E16" s="56">
        <f>W!A9</f>
        <v>35</v>
      </c>
      <c r="F16" s="57">
        <f>W!A13</f>
        <v>23</v>
      </c>
      <c r="G16" s="58"/>
      <c r="H16" s="57">
        <f>W!A16</f>
        <v>18</v>
      </c>
      <c r="I16" s="38"/>
      <c r="J16" s="57">
        <f>W!A19</f>
        <v>18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22</v>
      </c>
      <c r="U16" s="59">
        <f>W!B68</f>
        <v>0</v>
      </c>
      <c r="V16" s="18"/>
      <c r="W16" s="60">
        <f>W!A69</f>
        <v>3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299</v>
      </c>
      <c r="G19" s="54">
        <f>W!B21</f>
        <v>0</v>
      </c>
      <c r="H19" s="63">
        <f>W!A24</f>
        <v>509</v>
      </c>
      <c r="I19" s="48">
        <f>W!B24</f>
        <v>0</v>
      </c>
      <c r="J19" s="63">
        <f>W!A27</f>
        <v>829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11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6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309</v>
      </c>
      <c r="G20" s="54">
        <f>W!B22</f>
        <v>0</v>
      </c>
      <c r="H20" s="44">
        <f>W!A25</f>
        <v>519</v>
      </c>
      <c r="I20" s="54">
        <f>W!B25</f>
        <v>0</v>
      </c>
      <c r="J20" s="44">
        <f>W!A28</f>
        <v>859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15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309</v>
      </c>
      <c r="G21" s="59">
        <f>W!B23</f>
        <v>0</v>
      </c>
      <c r="H21" s="57">
        <f>W!A26</f>
        <v>514</v>
      </c>
      <c r="I21" s="59">
        <f>W!B26</f>
        <v>0</v>
      </c>
      <c r="J21" s="57">
        <f>W!A29</f>
        <v>839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18</v>
      </c>
      <c r="Q21" s="75"/>
      <c r="R21" s="44"/>
      <c r="S21" s="28" t="s">
        <v>305</v>
      </c>
      <c r="T21" s="28"/>
      <c r="U21" s="28"/>
      <c r="V21" s="28"/>
      <c r="W21" s="41">
        <f>W!A78</f>
        <v>15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2116</v>
      </c>
      <c r="G24" s="48">
        <f>W!B31</f>
        <v>0</v>
      </c>
      <c r="H24" s="63">
        <f>W!A34</f>
        <v>966</v>
      </c>
      <c r="I24" s="48">
        <f>W!B34</f>
        <v>0</v>
      </c>
      <c r="J24" s="63">
        <f>W!A37</f>
        <v>362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2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1247</v>
      </c>
      <c r="G25" s="54">
        <f>W!B32</f>
        <v>0</v>
      </c>
      <c r="H25" s="44">
        <f>W!A35</f>
        <v>599</v>
      </c>
      <c r="I25" s="54">
        <f>W!B35</f>
        <v>0</v>
      </c>
      <c r="J25" s="44">
        <f>W!A38</f>
        <v>138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1275</v>
      </c>
      <c r="G26" s="59">
        <f>W!B33</f>
        <v>0</v>
      </c>
      <c r="H26" s="57">
        <f>W!A36</f>
        <v>622</v>
      </c>
      <c r="I26" s="59">
        <f>W!B36</f>
        <v>0</v>
      </c>
      <c r="J26" s="41">
        <f>W!A39</f>
        <v>245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115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15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 t="str">
        <f>W!B91</f>
        <v>*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20</v>
      </c>
      <c r="G30" s="52"/>
      <c r="H30" s="44">
        <f>W!A45</f>
        <v>20</v>
      </c>
      <c r="I30" s="52"/>
      <c r="J30" s="44">
        <f>W!A46</f>
        <v>20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115</v>
      </c>
      <c r="G31" s="49"/>
      <c r="H31" s="53">
        <f>W!A48</f>
        <v>172</v>
      </c>
      <c r="I31" s="49"/>
      <c r="J31" s="53">
        <f>W!A49</f>
        <v>375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5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4800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25</v>
      </c>
      <c r="F1" s="145" t="s">
        <v>197</v>
      </c>
      <c r="H1" s="15">
        <f>W!A2</f>
        <v>2</v>
      </c>
      <c r="M1" s="146" t="s">
        <v>198</v>
      </c>
      <c r="T1" s="14" t="s">
        <v>62</v>
      </c>
      <c r="U1" s="15">
        <f>W!A4</f>
        <v>2019</v>
      </c>
      <c r="V1" s="7"/>
      <c r="W1" s="141" t="s">
        <v>96</v>
      </c>
      <c r="X1" s="15">
        <f>W!A5</f>
        <v>1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4638</v>
      </c>
      <c r="V6" s="188"/>
      <c r="W6" s="44">
        <f>W!A109</f>
        <v>2187</v>
      </c>
      <c r="X6" s="28"/>
      <c r="Y6" s="53">
        <f>W!A110</f>
        <v>745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48</v>
      </c>
      <c r="O7" s="189">
        <f>W!A192</f>
        <v>79</v>
      </c>
      <c r="P7" s="24"/>
      <c r="R7" s="129"/>
      <c r="S7" s="19" t="s">
        <v>210</v>
      </c>
      <c r="T7" s="19"/>
      <c r="U7" s="53">
        <f>W!A111</f>
        <v>4789</v>
      </c>
      <c r="V7" s="188"/>
      <c r="W7" s="44">
        <f>W!A112</f>
        <v>2258</v>
      </c>
      <c r="X7" s="28"/>
      <c r="Y7" s="53">
        <f>W!A113</f>
        <v>767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2</v>
      </c>
      <c r="O8" s="189">
        <f>W!A194</f>
        <v>9</v>
      </c>
      <c r="P8" s="24"/>
      <c r="R8" s="129"/>
      <c r="S8" s="19" t="s">
        <v>213</v>
      </c>
      <c r="T8" s="19"/>
      <c r="U8" s="53">
        <f>W!A114</f>
        <v>151</v>
      </c>
      <c r="V8" s="188"/>
      <c r="W8" s="44">
        <f>W!A115</f>
        <v>71</v>
      </c>
      <c r="X8" s="28"/>
      <c r="Y8" s="53">
        <f>W!A116</f>
        <v>22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400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1200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300</v>
      </c>
      <c r="H11" s="24"/>
      <c r="I11" s="19"/>
      <c r="J11" s="129"/>
      <c r="K11" s="28" t="s">
        <v>220</v>
      </c>
      <c r="L11" s="19"/>
      <c r="M11" s="19"/>
      <c r="N11" s="189">
        <f>N7+N8+N9-N10-N12</f>
        <v>10</v>
      </c>
      <c r="O11" s="189">
        <f>O7+O8+O9-O10-O12</f>
        <v>16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275</v>
      </c>
      <c r="H12" s="24"/>
      <c r="I12" s="19"/>
      <c r="J12" s="129"/>
      <c r="K12" s="19" t="s">
        <v>223</v>
      </c>
      <c r="L12" s="19"/>
      <c r="M12" s="19"/>
      <c r="N12" s="191">
        <f>W!A197</f>
        <v>40</v>
      </c>
      <c r="O12" s="191">
        <f>W!A198</f>
        <v>72</v>
      </c>
      <c r="P12" s="24"/>
      <c r="R12" s="129"/>
      <c r="S12" s="28" t="s">
        <v>224</v>
      </c>
      <c r="T12" s="19"/>
      <c r="U12" s="53">
        <f>W!A121</f>
        <v>2116</v>
      </c>
      <c r="V12" s="188"/>
      <c r="W12" s="53">
        <f>W!A124</f>
        <v>966</v>
      </c>
      <c r="X12" s="28"/>
      <c r="Y12" s="53">
        <f>W!A127</f>
        <v>362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400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1247</v>
      </c>
      <c r="V13" s="188"/>
      <c r="W13" s="53">
        <f>W!A125</f>
        <v>599</v>
      </c>
      <c r="X13" s="28"/>
      <c r="Y13" s="53">
        <f>W!A128</f>
        <v>138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206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1275</v>
      </c>
      <c r="V14" s="188"/>
      <c r="W14" s="53">
        <f>W!A126</f>
        <v>622</v>
      </c>
      <c r="X14" s="28"/>
      <c r="Y14" s="53">
        <f>W!A129</f>
        <v>245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19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27648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401</v>
      </c>
      <c r="P17" s="190">
        <f>W!B307</f>
        <v>0</v>
      </c>
      <c r="R17" s="129"/>
      <c r="S17" s="19" t="s">
        <v>235</v>
      </c>
      <c r="T17" s="19"/>
      <c r="U17" s="53">
        <f>W!A131</f>
        <v>1738</v>
      </c>
      <c r="V17" s="188"/>
      <c r="W17" s="53">
        <f>W!A134</f>
        <v>795</v>
      </c>
      <c r="X17" s="28"/>
      <c r="Y17" s="53">
        <f>W!A137</f>
        <v>357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20443</v>
      </c>
      <c r="P18" s="24"/>
      <c r="R18" s="129"/>
      <c r="S18" s="101" t="s">
        <v>238</v>
      </c>
      <c r="T18" s="19"/>
      <c r="U18" s="53">
        <f>W!A132</f>
        <v>953</v>
      </c>
      <c r="V18" s="188"/>
      <c r="W18" s="53">
        <f>W!A135</f>
        <v>451</v>
      </c>
      <c r="X18" s="28"/>
      <c r="Y18" s="53">
        <f>W!A138</f>
        <v>195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1278</v>
      </c>
      <c r="V19" s="188"/>
      <c r="W19" s="53">
        <f>W!A136</f>
        <v>612</v>
      </c>
      <c r="X19" s="28"/>
      <c r="Y19" s="53">
        <f>W!A139</f>
        <v>276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1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11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1767</v>
      </c>
      <c r="V22" s="188"/>
      <c r="W22" s="53">
        <f>W!A144</f>
        <v>795</v>
      </c>
      <c r="X22" s="28"/>
      <c r="Y22" s="53">
        <f>W!A147</f>
        <v>357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11748</v>
      </c>
      <c r="H23" s="52"/>
      <c r="I23" s="19"/>
      <c r="R23" s="129"/>
      <c r="S23" s="101" t="s">
        <v>238</v>
      </c>
      <c r="T23" s="19"/>
      <c r="U23" s="53">
        <f>W!A142</f>
        <v>953</v>
      </c>
      <c r="V23" s="188"/>
      <c r="W23" s="53">
        <f>W!A145</f>
        <v>457</v>
      </c>
      <c r="X23" s="28"/>
      <c r="Y23" s="53">
        <f>W!A148</f>
        <v>195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219</v>
      </c>
      <c r="H24" s="194" t="str">
        <f>W!B302</f>
        <v>!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1278</v>
      </c>
      <c r="V24" s="188"/>
      <c r="W24" s="53">
        <f>W!A146</f>
        <v>612</v>
      </c>
      <c r="X24" s="28"/>
      <c r="Y24" s="53">
        <f>W!A149</f>
        <v>276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10580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-54</v>
      </c>
      <c r="H26" s="24"/>
      <c r="I26" s="19"/>
      <c r="J26" s="129"/>
      <c r="K26" s="28" t="s">
        <v>248</v>
      </c>
      <c r="L26" s="19"/>
      <c r="M26" s="189">
        <f>W!A321</f>
        <v>6</v>
      </c>
      <c r="N26" s="189">
        <f>W!A322</f>
        <v>7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86.4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1776</v>
      </c>
      <c r="H30" s="24"/>
      <c r="I30" s="19"/>
      <c r="J30" s="129"/>
      <c r="K30" s="28" t="s">
        <v>255</v>
      </c>
      <c r="L30" s="19"/>
      <c r="M30" s="191">
        <f>W!A325</f>
        <v>7</v>
      </c>
      <c r="N30" s="191">
        <f>W!A326</f>
        <v>7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11115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349</v>
      </c>
      <c r="V31" s="188"/>
      <c r="W31" s="53">
        <f>W!A164</f>
        <v>171</v>
      </c>
      <c r="X31" s="28"/>
      <c r="Y31" s="53">
        <f>W!A167</f>
        <v>57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294</v>
      </c>
      <c r="V32" s="188"/>
      <c r="W32" s="53">
        <f>W!A165</f>
        <v>142</v>
      </c>
      <c r="X32" s="28"/>
      <c r="Y32" s="53">
        <f>W!A168</f>
        <v>4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158</v>
      </c>
      <c r="V33" s="188"/>
      <c r="W33" s="53">
        <f>W!A166</f>
        <v>82</v>
      </c>
      <c r="X33" s="28"/>
      <c r="Y33" s="53">
        <f>W!A169</f>
        <v>37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11606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1285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1328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160</v>
      </c>
      <c r="V36" s="190">
        <f>W!B171</f>
        <v>0</v>
      </c>
      <c r="W36" s="44">
        <f>W!A172</f>
        <v>76</v>
      </c>
      <c r="X36" s="190">
        <f>W!B172</f>
        <v>0</v>
      </c>
      <c r="Y36" s="44">
        <f>W!A173</f>
        <v>34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11</v>
      </c>
      <c r="N37" s="191">
        <f>W!A298</f>
        <v>6</v>
      </c>
      <c r="O37" s="191">
        <f>W!A300</f>
        <v>7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10000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6000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18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77423</v>
      </c>
      <c r="H43" s="24"/>
      <c r="I43" s="19"/>
      <c r="J43" s="129"/>
      <c r="K43" s="18" t="s">
        <v>275</v>
      </c>
      <c r="N43" s="201">
        <f>0.00019*50*G10</f>
        <v>11.4</v>
      </c>
      <c r="P43" s="24"/>
      <c r="R43" s="129"/>
      <c r="S43" s="85" t="s">
        <v>276</v>
      </c>
      <c r="T43" s="19"/>
      <c r="U43" s="53">
        <f>W!A54</f>
        <v>4800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43.639959999999995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156</v>
      </c>
      <c r="H45" s="24"/>
      <c r="I45" s="19"/>
      <c r="J45" s="129"/>
      <c r="K45" s="18" t="s">
        <v>281</v>
      </c>
      <c r="N45" s="201">
        <f>N43+N44</f>
        <v>55.039959999999994</v>
      </c>
      <c r="P45" s="24"/>
      <c r="R45" s="129"/>
      <c r="S45" s="85" t="s">
        <v>282</v>
      </c>
      <c r="T45" s="19"/>
      <c r="U45" s="53">
        <f>W!A187</f>
        <v>4800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25</v>
      </c>
      <c r="F1" s="145" t="s">
        <v>47</v>
      </c>
      <c r="G1" s="18"/>
      <c r="I1" s="15">
        <f>W!A2</f>
        <v>2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2019</v>
      </c>
      <c r="W1" s="141" t="s">
        <v>96</v>
      </c>
      <c r="X1" s="15">
        <f>W!A5</f>
        <v>1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271000</v>
      </c>
      <c r="G8" s="171"/>
      <c r="H8" s="112"/>
      <c r="I8" s="112" t="s">
        <v>103</v>
      </c>
      <c r="J8" s="112"/>
      <c r="K8" s="112"/>
      <c r="L8" s="173">
        <f>W!A241</f>
        <v>2883500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50230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3036781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46230</v>
      </c>
      <c r="G10" s="171"/>
      <c r="H10" s="112"/>
      <c r="I10" s="112" t="s">
        <v>110</v>
      </c>
      <c r="J10" s="112"/>
      <c r="K10" s="112"/>
      <c r="L10" s="173">
        <f>W!A242</f>
        <v>741143</v>
      </c>
      <c r="M10" s="171"/>
      <c r="N10" s="112"/>
      <c r="O10" s="112" t="s">
        <v>111</v>
      </c>
      <c r="P10" s="112"/>
      <c r="Q10" s="174"/>
      <c r="R10" s="174">
        <f>W!A262</f>
        <v>600000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392032</v>
      </c>
      <c r="G11" s="171"/>
      <c r="H11" s="112"/>
      <c r="I11" s="175" t="s">
        <v>114</v>
      </c>
      <c r="L11" s="173">
        <f>W!A243</f>
        <v>604800</v>
      </c>
      <c r="M11" s="171"/>
      <c r="N11" s="112"/>
      <c r="O11" s="112" t="s">
        <v>115</v>
      </c>
      <c r="P11" s="112"/>
      <c r="Q11" s="112"/>
      <c r="R11" s="176">
        <f>W!A263</f>
        <v>2652053</v>
      </c>
      <c r="S11" s="171"/>
      <c r="T11" s="112"/>
      <c r="U11" s="112" t="s">
        <v>116</v>
      </c>
      <c r="V11" s="112"/>
      <c r="W11" s="112"/>
      <c r="X11" s="173">
        <f>W!A223</f>
        <v>3805429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28835</v>
      </c>
      <c r="G12" s="171"/>
      <c r="H12" s="112"/>
      <c r="I12" s="112" t="s">
        <v>118</v>
      </c>
      <c r="J12" s="112"/>
      <c r="K12" s="112"/>
      <c r="L12" s="173">
        <f>W!A244</f>
        <v>1098873</v>
      </c>
      <c r="M12" s="171"/>
      <c r="N12" s="112"/>
      <c r="O12" s="112" t="s">
        <v>119</v>
      </c>
      <c r="P12" s="112"/>
      <c r="Q12" s="112"/>
      <c r="R12" s="173">
        <f>SUM(R9:R11)</f>
        <v>3352053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29500</v>
      </c>
      <c r="G13" s="171"/>
      <c r="H13" s="112"/>
      <c r="I13" s="112" t="s">
        <v>122</v>
      </c>
      <c r="J13" s="112"/>
      <c r="K13" s="112"/>
      <c r="L13" s="173">
        <f>W!A245</f>
        <v>155710</v>
      </c>
      <c r="M13" s="171"/>
      <c r="N13" s="112"/>
      <c r="S13" s="171"/>
      <c r="T13" s="112"/>
      <c r="U13" s="175" t="s">
        <v>123</v>
      </c>
      <c r="X13" s="174">
        <f>X9+X10-X11-X12</f>
        <v>-768648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60000</v>
      </c>
      <c r="G14" s="171"/>
      <c r="H14" s="112"/>
      <c r="I14" s="112" t="s">
        <v>125</v>
      </c>
      <c r="J14" s="112"/>
      <c r="K14" s="112"/>
      <c r="L14" s="173">
        <f>W!A246</f>
        <v>503142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15000</v>
      </c>
      <c r="G15" s="171"/>
      <c r="H15" s="112"/>
      <c r="I15" s="112" t="s">
        <v>128</v>
      </c>
      <c r="J15" s="112"/>
      <c r="K15" s="112"/>
      <c r="L15" s="173">
        <f>W!A247</f>
        <v>274441</v>
      </c>
      <c r="M15" s="171"/>
      <c r="N15" s="112"/>
      <c r="O15" s="112" t="s">
        <v>129</v>
      </c>
      <c r="P15" s="112"/>
      <c r="Q15" s="112"/>
      <c r="R15" s="173">
        <f>W!A265</f>
        <v>239034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28000</v>
      </c>
      <c r="G16" s="171"/>
      <c r="H16" s="112"/>
      <c r="I16" s="112" t="s">
        <v>132</v>
      </c>
      <c r="J16" s="112"/>
      <c r="K16" s="112"/>
      <c r="L16" s="173">
        <f>W!A248</f>
        <v>7814</v>
      </c>
      <c r="M16" s="171"/>
      <c r="N16" s="112"/>
      <c r="O16" s="175" t="s">
        <v>133</v>
      </c>
      <c r="R16" s="173">
        <f>W!A266</f>
        <v>604800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23475</v>
      </c>
      <c r="G17" s="171"/>
      <c r="H17" s="112"/>
      <c r="I17" s="112" t="s">
        <v>136</v>
      </c>
      <c r="L17" s="173">
        <f>W!A249</f>
        <v>88950</v>
      </c>
      <c r="M17" s="171"/>
      <c r="N17" s="112"/>
      <c r="O17" s="112" t="s">
        <v>137</v>
      </c>
      <c r="P17" s="112"/>
      <c r="Q17" s="112"/>
      <c r="R17" s="173">
        <f>W!A267</f>
        <v>946147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12149</v>
      </c>
      <c r="G18" s="171"/>
      <c r="H18" s="112"/>
      <c r="I18" s="118" t="s">
        <v>140</v>
      </c>
      <c r="J18" s="112"/>
      <c r="K18" s="112"/>
      <c r="L18" s="177">
        <f>W!A250</f>
        <v>1789981</v>
      </c>
      <c r="M18" s="171"/>
      <c r="N18" s="112"/>
      <c r="O18" s="112" t="s">
        <v>141</v>
      </c>
      <c r="P18" s="112"/>
      <c r="Q18" s="112"/>
      <c r="R18" s="173">
        <f>W!A268</f>
        <v>1654366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5000</v>
      </c>
      <c r="G19" s="171"/>
      <c r="H19" s="112"/>
      <c r="I19" s="112" t="s">
        <v>144</v>
      </c>
      <c r="J19" s="112"/>
      <c r="K19" s="112"/>
      <c r="L19" s="179">
        <f>W!A251</f>
        <v>1684892</v>
      </c>
      <c r="M19" s="171"/>
      <c r="N19" s="112"/>
      <c r="O19" s="112" t="s">
        <v>145</v>
      </c>
      <c r="P19" s="112"/>
      <c r="Q19" s="112"/>
      <c r="R19" s="177">
        <f>W!A269</f>
        <v>0</v>
      </c>
      <c r="S19" s="171"/>
      <c r="T19" s="112"/>
      <c r="U19" s="175" t="s">
        <v>146</v>
      </c>
      <c r="X19" s="174">
        <f>X16+X17-X18</f>
        <v>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6690</v>
      </c>
      <c r="G20" s="171"/>
      <c r="H20" s="112"/>
      <c r="I20" s="112" t="s">
        <v>148</v>
      </c>
      <c r="J20" s="112"/>
      <c r="K20" s="112"/>
      <c r="L20" s="173">
        <f>W!A252</f>
        <v>1198608</v>
      </c>
      <c r="M20" s="171"/>
      <c r="N20" s="112"/>
      <c r="O20" s="175" t="s">
        <v>149</v>
      </c>
      <c r="R20" s="180">
        <f>SUM(R15:R19)</f>
        <v>3444347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4161</v>
      </c>
      <c r="G21" s="171"/>
      <c r="H21" s="112"/>
      <c r="I21" s="112" t="s">
        <v>151</v>
      </c>
      <c r="J21" s="112"/>
      <c r="K21" s="112"/>
      <c r="L21" s="173">
        <f>W!A217</f>
        <v>1113503</v>
      </c>
      <c r="M21" s="171"/>
      <c r="N21" s="112"/>
      <c r="O21" s="112" t="s">
        <v>152</v>
      </c>
      <c r="P21" s="112"/>
      <c r="Q21" s="112"/>
      <c r="R21" s="173">
        <f>R12+R20</f>
        <v>6796400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115000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26201</v>
      </c>
      <c r="G23" s="171"/>
      <c r="H23" s="112"/>
      <c r="I23" s="112" t="s">
        <v>157</v>
      </c>
      <c r="J23" s="112"/>
      <c r="K23" s="112"/>
      <c r="L23" s="176">
        <f>W!A254</f>
        <v>68001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1113503</v>
      </c>
      <c r="G24" s="171"/>
      <c r="H24" s="112"/>
      <c r="I24" s="175" t="s">
        <v>160</v>
      </c>
      <c r="L24" s="173">
        <f>L20-L21+L22-L23</f>
        <v>17104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1289410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20984</v>
      </c>
      <c r="M26" s="171"/>
      <c r="N26" s="112"/>
      <c r="O26" s="112" t="s">
        <v>167</v>
      </c>
      <c r="P26" s="112"/>
      <c r="Q26" s="112"/>
      <c r="R26" s="177">
        <f>W!A273</f>
        <v>1255030</v>
      </c>
      <c r="S26" s="171"/>
      <c r="T26" s="112"/>
      <c r="U26" s="112" t="s">
        <v>168</v>
      </c>
      <c r="V26" s="112"/>
      <c r="W26" s="112"/>
      <c r="X26" s="177">
        <f>W!A232</f>
        <v>20984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-3880</v>
      </c>
      <c r="G27" s="171"/>
      <c r="H27" s="112"/>
      <c r="I27" s="175" t="s">
        <v>170</v>
      </c>
      <c r="J27" s="112"/>
      <c r="K27" s="112"/>
      <c r="L27" s="174">
        <f>L24+L25-L26</f>
        <v>-3880</v>
      </c>
      <c r="M27" s="171"/>
      <c r="N27" s="112"/>
      <c r="O27" s="118" t="s">
        <v>171</v>
      </c>
      <c r="P27" s="112"/>
      <c r="Q27" s="112"/>
      <c r="R27" s="173">
        <f>SUM(R24:R26)</f>
        <v>2544440</v>
      </c>
      <c r="S27" s="171"/>
      <c r="T27" s="112"/>
      <c r="U27" s="175" t="s">
        <v>172</v>
      </c>
      <c r="X27" s="174">
        <f>X22-X23-X24+X25-X26</f>
        <v>-20984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-150080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-153960</v>
      </c>
      <c r="G29" s="171"/>
      <c r="H29" s="112"/>
      <c r="I29" s="112" t="s">
        <v>177</v>
      </c>
      <c r="J29" s="112"/>
      <c r="K29" s="112"/>
      <c r="L29" s="173">
        <f>W!A256</f>
        <v>-3880</v>
      </c>
      <c r="M29" s="171"/>
      <c r="N29" s="112"/>
      <c r="S29" s="171"/>
      <c r="U29" s="181" t="s">
        <v>178</v>
      </c>
      <c r="V29" s="112"/>
      <c r="W29" s="112"/>
      <c r="X29" s="174">
        <f>W!A233</f>
        <v>-789632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-8.8181818181818181E-2</v>
      </c>
      <c r="M30" s="171"/>
      <c r="N30" s="112"/>
      <c r="O30" s="112" t="s">
        <v>180</v>
      </c>
      <c r="P30" s="112"/>
      <c r="Q30" s="112"/>
      <c r="R30" s="173">
        <f>R21-R27-R28</f>
        <v>4251960</v>
      </c>
      <c r="S30" s="171"/>
      <c r="U30" s="181" t="s">
        <v>181</v>
      </c>
      <c r="V30" s="112"/>
      <c r="W30" s="112"/>
      <c r="X30" s="176">
        <f>W!A234</f>
        <v>-465398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-1255030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4437</v>
      </c>
      <c r="G33" s="171"/>
      <c r="H33" s="112"/>
      <c r="I33" s="112" t="s">
        <v>187</v>
      </c>
      <c r="J33" s="112"/>
      <c r="K33" s="112"/>
      <c r="L33" s="173">
        <f>L29-L32</f>
        <v>-3880</v>
      </c>
      <c r="M33" s="171"/>
      <c r="O33" s="118" t="s">
        <v>188</v>
      </c>
      <c r="P33" s="112"/>
      <c r="Q33" s="112"/>
      <c r="R33" s="173">
        <f>W!A275</f>
        <v>4400000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16644</v>
      </c>
      <c r="G34" s="171"/>
      <c r="H34" s="112"/>
      <c r="I34" s="91" t="s">
        <v>190</v>
      </c>
      <c r="J34" s="112"/>
      <c r="K34" s="112"/>
      <c r="L34" s="177">
        <f>W!A260</f>
        <v>-150080</v>
      </c>
      <c r="M34" s="171"/>
      <c r="O34" s="91" t="s">
        <v>191</v>
      </c>
      <c r="R34" s="173">
        <f>W!A276</f>
        <v>5920</v>
      </c>
      <c r="S34" s="171"/>
      <c r="U34" s="112" t="s">
        <v>192</v>
      </c>
      <c r="V34" s="112"/>
      <c r="W34" s="112"/>
      <c r="X34" s="174">
        <f>W!A238</f>
        <v>1445000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-153960</v>
      </c>
      <c r="M35" s="171"/>
      <c r="O35" s="112" t="s">
        <v>194</v>
      </c>
      <c r="P35" s="112"/>
      <c r="Q35" s="112"/>
      <c r="R35" s="177">
        <f>R36-R33-R34</f>
        <v>-153960</v>
      </c>
      <c r="S35" s="171"/>
      <c r="U35" s="112" t="s">
        <v>195</v>
      </c>
      <c r="V35" s="112"/>
      <c r="W35" s="112"/>
      <c r="X35" s="174">
        <f>W!A239</f>
        <v>564000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4251960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25</v>
      </c>
      <c r="K1" s="14" t="s">
        <v>24</v>
      </c>
      <c r="L1" s="15">
        <f>W!$A4</f>
        <v>2019</v>
      </c>
      <c r="M1" s="14" t="s">
        <v>25</v>
      </c>
      <c r="N1" s="147">
        <f>W!$A5</f>
        <v>1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4239</v>
      </c>
      <c r="H5" s="35">
        <f>W!A506</f>
        <v>4489</v>
      </c>
      <c r="I5" s="35">
        <f>W!A504</f>
        <v>6952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9.4</v>
      </c>
      <c r="H6" s="148">
        <f>W!A508/10</f>
        <v>5.2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2264</v>
      </c>
      <c r="H7" s="35">
        <f>W!A510</f>
        <v>2256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2</v>
      </c>
      <c r="H10" s="148">
        <f>W!A502/10</f>
        <v>3</v>
      </c>
      <c r="I10" s="28" t="s">
        <v>34</v>
      </c>
      <c r="J10" s="28"/>
      <c r="K10" s="44"/>
      <c r="L10" s="150">
        <f>W!A511/100</f>
        <v>0.85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127</v>
      </c>
      <c r="H16" s="151">
        <f>INT(L10*2*G20/1000) + 75</f>
        <v>209</v>
      </c>
      <c r="I16" s="151">
        <f>INT(L10*3*G20/1000) + 120</f>
        <v>321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160</v>
      </c>
      <c r="H17" s="151">
        <f>INT(L10*1.5*2*G20/1000) + 75</f>
        <v>276</v>
      </c>
      <c r="I17" s="151">
        <f>INT(L10*1.5*3*G20/1000) + 120</f>
        <v>421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78879</v>
      </c>
      <c r="H20" s="135">
        <f>W!A516</f>
        <v>75319</v>
      </c>
      <c r="I20" s="135">
        <f>W!A517</f>
        <v>71553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Financial reports are boosting confidence in Europe. They suggest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increased income and steady capital ratios.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 xml:space="preserve"> 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93.66</v>
      </c>
      <c r="G35" s="138">
        <f>W!A542/100</f>
        <v>91.34</v>
      </c>
      <c r="H35" s="138">
        <f>W!A562/100</f>
        <v>91.78</v>
      </c>
      <c r="I35" s="138">
        <f>W!A582/100</f>
        <v>84.18</v>
      </c>
      <c r="J35" s="138">
        <f>W!A602/100</f>
        <v>56.87</v>
      </c>
      <c r="K35" s="138">
        <f>W!A622/100</f>
        <v>67.989999999999995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4121040</v>
      </c>
      <c r="G36" s="138">
        <f>W!A543</f>
        <v>4018960</v>
      </c>
      <c r="H36" s="138">
        <f>W!A563</f>
        <v>3671200</v>
      </c>
      <c r="I36" s="138">
        <f>W!A583</f>
        <v>3409290</v>
      </c>
      <c r="J36" s="138">
        <f>W!A603</f>
        <v>2274800</v>
      </c>
      <c r="K36" s="138">
        <f>W!A623</f>
        <v>2719600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3712071</v>
      </c>
      <c r="G39" s="138">
        <f>W!A545</f>
        <v>3609991</v>
      </c>
      <c r="H39" s="138">
        <f>W!A565</f>
        <v>3671200</v>
      </c>
      <c r="I39" s="138">
        <f>W!A585</f>
        <v>3358170</v>
      </c>
      <c r="J39" s="138">
        <f>W!A605</f>
        <v>2274800</v>
      </c>
      <c r="K39" s="138">
        <f>W!A625</f>
        <v>2719600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302</v>
      </c>
      <c r="G43" s="138">
        <f>W!A546</f>
        <v>299</v>
      </c>
      <c r="H43" s="138">
        <f>W!A566</f>
        <v>293</v>
      </c>
      <c r="I43" s="138">
        <f>W!A586</f>
        <v>320</v>
      </c>
      <c r="J43" s="138">
        <f>W!A606</f>
        <v>302</v>
      </c>
      <c r="K43" s="138">
        <f>W!A626</f>
        <v>299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304</v>
      </c>
      <c r="G44" s="138">
        <f>W!A547</f>
        <v>309</v>
      </c>
      <c r="H44" s="138">
        <f>W!A567</f>
        <v>298</v>
      </c>
      <c r="I44" s="138">
        <f>W!A587</f>
        <v>330</v>
      </c>
      <c r="J44" s="138">
        <f>W!A607</f>
        <v>304</v>
      </c>
      <c r="K44" s="138">
        <f>W!A627</f>
        <v>299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299</v>
      </c>
      <c r="G45" s="138">
        <f>W!A548</f>
        <v>309</v>
      </c>
      <c r="H45" s="138">
        <f>W!A568</f>
        <v>298</v>
      </c>
      <c r="I45" s="138">
        <f>W!A588</f>
        <v>325</v>
      </c>
      <c r="J45" s="138">
        <f>W!A608</f>
        <v>309</v>
      </c>
      <c r="K45" s="138">
        <f>W!A628</f>
        <v>309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495</v>
      </c>
      <c r="G46" s="138">
        <f>W!A549</f>
        <v>509</v>
      </c>
      <c r="H46" s="138">
        <f>W!A569</f>
        <v>488</v>
      </c>
      <c r="I46" s="138">
        <f>W!A589</f>
        <v>523</v>
      </c>
      <c r="J46" s="138">
        <f>W!A609</f>
        <v>501</v>
      </c>
      <c r="K46" s="138">
        <f>W!A629</f>
        <v>499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499</v>
      </c>
      <c r="G47" s="138">
        <f>W!A550</f>
        <v>519</v>
      </c>
      <c r="H47" s="138">
        <f>W!A570</f>
        <v>498</v>
      </c>
      <c r="I47" s="138">
        <f>W!A590</f>
        <v>533</v>
      </c>
      <c r="J47" s="138">
        <f>W!A610</f>
        <v>505</v>
      </c>
      <c r="K47" s="138">
        <f>W!A630</f>
        <v>499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490</v>
      </c>
      <c r="G48" s="138">
        <f>W!A551</f>
        <v>514</v>
      </c>
      <c r="H48" s="138">
        <f>W!A571</f>
        <v>493</v>
      </c>
      <c r="I48" s="138">
        <f>W!A591</f>
        <v>528</v>
      </c>
      <c r="J48" s="138">
        <f>W!A611</f>
        <v>506</v>
      </c>
      <c r="K48" s="138">
        <f>W!A631</f>
        <v>500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802</v>
      </c>
      <c r="G49" s="138">
        <f>W!A552</f>
        <v>829</v>
      </c>
      <c r="H49" s="138">
        <f>W!A572</f>
        <v>769</v>
      </c>
      <c r="I49" s="138">
        <f>W!A592</f>
        <v>890</v>
      </c>
      <c r="J49" s="138">
        <f>W!A612</f>
        <v>821</v>
      </c>
      <c r="K49" s="138">
        <f>W!A632</f>
        <v>780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808</v>
      </c>
      <c r="G50" s="138">
        <f>W!A553</f>
        <v>859</v>
      </c>
      <c r="H50" s="138">
        <f>W!A573</f>
        <v>787</v>
      </c>
      <c r="I50" s="138">
        <f>W!A593</f>
        <v>910</v>
      </c>
      <c r="J50" s="138">
        <f>W!A613</f>
        <v>849</v>
      </c>
      <c r="K50" s="138">
        <f>W!A633</f>
        <v>799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794</v>
      </c>
      <c r="G51" s="138">
        <f>W!A554</f>
        <v>839</v>
      </c>
      <c r="H51" s="138">
        <f>W!A574</f>
        <v>774</v>
      </c>
      <c r="I51" s="138">
        <f>W!A594</f>
        <v>895</v>
      </c>
      <c r="J51" s="138">
        <f>W!A614</f>
        <v>830</v>
      </c>
      <c r="K51" s="138">
        <f>W!A634</f>
        <v>772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111</v>
      </c>
      <c r="G53" s="138">
        <f>W!A555</f>
        <v>136</v>
      </c>
      <c r="H53" s="138">
        <f>W!A575</f>
        <v>133</v>
      </c>
      <c r="I53" s="138">
        <f>W!A595</f>
        <v>123</v>
      </c>
      <c r="J53" s="138">
        <f>W!A615</f>
        <v>153</v>
      </c>
      <c r="K53" s="138">
        <f>W!A635</f>
        <v>166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1226</v>
      </c>
      <c r="G54" s="138">
        <f>W!A556</f>
        <v>1220</v>
      </c>
      <c r="H54" s="138">
        <f>W!A576</f>
        <v>1200</v>
      </c>
      <c r="I54" s="138">
        <f>W!A596</f>
        <v>1250</v>
      </c>
      <c r="J54" s="138">
        <f>W!A616</f>
        <v>1230</v>
      </c>
      <c r="K54" s="138">
        <f>W!A636</f>
        <v>1275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11</v>
      </c>
      <c r="G55" s="138">
        <f>W!A557</f>
        <v>13</v>
      </c>
      <c r="H55" s="138">
        <f>W!A577</f>
        <v>10</v>
      </c>
      <c r="I55" s="138">
        <f>W!A597</f>
        <v>10</v>
      </c>
      <c r="J55" s="138">
        <f>W!A617</f>
        <v>17</v>
      </c>
      <c r="K55" s="138">
        <f>W!A637</f>
        <v>10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25</v>
      </c>
      <c r="K61" s="14" t="s">
        <v>62</v>
      </c>
      <c r="L61" s="15">
        <f>W!$A4</f>
        <v>2019</v>
      </c>
      <c r="M61" s="14" t="s">
        <v>63</v>
      </c>
      <c r="N61" s="147">
        <f>W!$A5</f>
        <v>1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3327053</v>
      </c>
      <c r="G67" s="138">
        <f>W!A722</f>
        <v>3352053</v>
      </c>
      <c r="H67" s="138">
        <f>W!A742</f>
        <v>3562553</v>
      </c>
      <c r="I67" s="138">
        <f>W!A762</f>
        <v>3270053</v>
      </c>
      <c r="J67" s="138">
        <f>W!A782</f>
        <v>3620241</v>
      </c>
      <c r="K67" s="138">
        <f>W!A802</f>
        <v>3290053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2482079</v>
      </c>
      <c r="G68" s="138">
        <f>W!A723</f>
        <v>1789981</v>
      </c>
      <c r="H68" s="138">
        <f>W!A743</f>
        <v>523778</v>
      </c>
      <c r="I68" s="138">
        <f>W!A763</f>
        <v>1235978</v>
      </c>
      <c r="J68" s="138">
        <f>W!A783</f>
        <v>2208760</v>
      </c>
      <c r="K68" s="138">
        <f>W!A803</f>
        <v>367637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1864874</v>
      </c>
      <c r="G69" s="138">
        <f>W!A724</f>
        <v>1654366</v>
      </c>
      <c r="H69" s="138">
        <f>W!A744</f>
        <v>1448601</v>
      </c>
      <c r="I69" s="138">
        <f>W!A764</f>
        <v>1270494</v>
      </c>
      <c r="J69" s="138">
        <f>W!A784</f>
        <v>1787912</v>
      </c>
      <c r="K69" s="138">
        <f>W!A804</f>
        <v>1201715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0</v>
      </c>
      <c r="G70" s="138">
        <f>W!A725</f>
        <v>0</v>
      </c>
      <c r="H70" s="138">
        <f>W!A745</f>
        <v>450000</v>
      </c>
      <c r="I70" s="138">
        <f>W!A765</f>
        <v>200000</v>
      </c>
      <c r="J70" s="138">
        <f>W!A785</f>
        <v>0</v>
      </c>
      <c r="K70" s="138">
        <f>W!A805</f>
        <v>450000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1255945</v>
      </c>
      <c r="G74" s="138">
        <f>W!A729</f>
        <v>1289410</v>
      </c>
      <c r="H74" s="138">
        <f>W!A749</f>
        <v>879173</v>
      </c>
      <c r="I74" s="138">
        <f>W!A769</f>
        <v>1077609</v>
      </c>
      <c r="J74" s="138">
        <f>W!A789</f>
        <v>1809201</v>
      </c>
      <c r="K74" s="138">
        <f>W!A809</f>
        <v>850009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2199676</v>
      </c>
      <c r="G75" s="138">
        <f>W!A730</f>
        <v>1255030</v>
      </c>
      <c r="H75" s="138">
        <f>W!A750</f>
        <v>1243739</v>
      </c>
      <c r="I75" s="138">
        <f>W!A770</f>
        <v>1030225</v>
      </c>
      <c r="J75" s="138">
        <f>W!A790</f>
        <v>3068200</v>
      </c>
      <c r="K75" s="138">
        <f>W!A810</f>
        <v>1340670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4400000</v>
      </c>
      <c r="G80" s="138">
        <f>W!A734</f>
        <v>4400000</v>
      </c>
      <c r="H80" s="138">
        <f>W!A754</f>
        <v>4000000</v>
      </c>
      <c r="I80" s="138">
        <f>W!A774</f>
        <v>4050000</v>
      </c>
      <c r="J80" s="138">
        <f>W!A794</f>
        <v>4000000</v>
      </c>
      <c r="K80" s="138">
        <f>W!A814</f>
        <v>4000000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5920</v>
      </c>
      <c r="G81" s="138">
        <f>W!A735</f>
        <v>5920</v>
      </c>
      <c r="H81" s="138">
        <f>W!A755</f>
        <v>0</v>
      </c>
      <c r="I81" s="138">
        <f>W!A775</f>
        <v>740</v>
      </c>
      <c r="J81" s="138">
        <f>W!A795</f>
        <v>0</v>
      </c>
      <c r="K81" s="138">
        <f>W!A815</f>
        <v>0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-187535</v>
      </c>
      <c r="G82" s="138">
        <f>W!A736</f>
        <v>-153960</v>
      </c>
      <c r="H82" s="138">
        <f>W!A756</f>
        <v>-137980</v>
      </c>
      <c r="I82" s="138">
        <f>W!A776</f>
        <v>-182049</v>
      </c>
      <c r="J82" s="138">
        <f>W!A796</f>
        <v>-1260488</v>
      </c>
      <c r="K82" s="138">
        <f>W!A816</f>
        <v>-881274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4218385</v>
      </c>
      <c r="G83" s="138">
        <f t="shared" si="0"/>
        <v>4251960</v>
      </c>
      <c r="H83" s="138">
        <f t="shared" si="0"/>
        <v>3862020</v>
      </c>
      <c r="I83" s="138">
        <f t="shared" si="0"/>
        <v>3868691</v>
      </c>
      <c r="J83" s="138">
        <f t="shared" si="0"/>
        <v>2739512</v>
      </c>
      <c r="K83" s="138">
        <f t="shared" si="0"/>
        <v>3118726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13.7</v>
      </c>
      <c r="G91" s="61" t="str">
        <f>W!A342</f>
        <v xml:space="preserve"> 11.6</v>
      </c>
      <c r="H91" s="61" t="str">
        <f>W!A352</f>
        <v xml:space="preserve"> 10.5</v>
      </c>
      <c r="I91" s="61" t="str">
        <f>W!A362</f>
        <v xml:space="preserve">  9.4</v>
      </c>
      <c r="J91" s="61" t="str">
        <f>W!A372</f>
        <v xml:space="preserve">  8.3</v>
      </c>
      <c r="K91" s="61" t="str">
        <f>W!A382</f>
        <v xml:space="preserve">  8.1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12.3</v>
      </c>
      <c r="G92" s="61" t="str">
        <f>W!A343</f>
        <v xml:space="preserve"> 10.8</v>
      </c>
      <c r="H92" s="61" t="str">
        <f>W!A353</f>
        <v xml:space="preserve">  9.6</v>
      </c>
      <c r="I92" s="61" t="str">
        <f>W!A363</f>
        <v xml:space="preserve">  7.9</v>
      </c>
      <c r="J92" s="61" t="str">
        <f>W!A373</f>
        <v xml:space="preserve"> 14.9</v>
      </c>
      <c r="K92" s="61" t="str">
        <f>W!A383</f>
        <v xml:space="preserve">  7.5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15.2</v>
      </c>
      <c r="G93" s="61" t="str">
        <f>W!A344</f>
        <v xml:space="preserve"> 11.1</v>
      </c>
      <c r="H93" s="61" t="str">
        <f>W!A354</f>
        <v xml:space="preserve"> 12.3</v>
      </c>
      <c r="I93" s="61" t="str">
        <f>W!A364</f>
        <v xml:space="preserve"> 10.6</v>
      </c>
      <c r="J93" s="61" t="str">
        <f>W!A374</f>
        <v xml:space="preserve"> 12.8</v>
      </c>
      <c r="K93" s="61" t="str">
        <f>W!A384</f>
        <v xml:space="preserve"> 11.3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12.9</v>
      </c>
      <c r="G94" s="61" t="str">
        <f>W!A345</f>
        <v xml:space="preserve"> 10.3</v>
      </c>
      <c r="H94" s="61" t="str">
        <f>W!A355</f>
        <v xml:space="preserve">  9.8</v>
      </c>
      <c r="I94" s="61" t="str">
        <f>W!A365</f>
        <v xml:space="preserve">  9.1</v>
      </c>
      <c r="J94" s="61" t="str">
        <f>W!A375</f>
        <v xml:space="preserve">  9.8</v>
      </c>
      <c r="K94" s="61" t="str">
        <f>W!A385</f>
        <v xml:space="preserve">  7.6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11.7</v>
      </c>
      <c r="G95" s="61" t="str">
        <f>W!A346</f>
        <v xml:space="preserve"> 10.4</v>
      </c>
      <c r="H95" s="61" t="str">
        <f>W!A356</f>
        <v xml:space="preserve">  9.1</v>
      </c>
      <c r="I95" s="61" t="str">
        <f>W!A366</f>
        <v xml:space="preserve">  8.0</v>
      </c>
      <c r="J95" s="61" t="str">
        <f>W!A376</f>
        <v xml:space="preserve"> 13.7</v>
      </c>
      <c r="K95" s="61" t="str">
        <f>W!A386</f>
        <v xml:space="preserve">  7.3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14.1</v>
      </c>
      <c r="G96" s="61" t="str">
        <f>W!A347</f>
        <v xml:space="preserve"> 10.5</v>
      </c>
      <c r="H96" s="61" t="str">
        <f>W!A357</f>
        <v xml:space="preserve"> 11.8</v>
      </c>
      <c r="I96" s="61" t="str">
        <f>W!A367</f>
        <v xml:space="preserve"> 10.2</v>
      </c>
      <c r="J96" s="61" t="str">
        <f>W!A377</f>
        <v xml:space="preserve"> 14.3</v>
      </c>
      <c r="K96" s="61" t="str">
        <f>W!A387</f>
        <v xml:space="preserve"> 11.2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13.2</v>
      </c>
      <c r="G97" s="61" t="str">
        <f>W!A348</f>
        <v xml:space="preserve"> 10.8</v>
      </c>
      <c r="H97" s="61" t="str">
        <f>W!A358</f>
        <v xml:space="preserve"> 10.5</v>
      </c>
      <c r="I97" s="61" t="str">
        <f>W!A368</f>
        <v xml:space="preserve">  5.3</v>
      </c>
      <c r="J97" s="61" t="str">
        <f>W!A378</f>
        <v xml:space="preserve"> 13.1</v>
      </c>
      <c r="K97" s="61" t="str">
        <f>W!A388</f>
        <v xml:space="preserve">  8.6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12.7</v>
      </c>
      <c r="G98" s="61" t="str">
        <f>W!A349</f>
        <v xml:space="preserve"> 10.5</v>
      </c>
      <c r="H98" s="61" t="str">
        <f>W!A359</f>
        <v xml:space="preserve">  9.2</v>
      </c>
      <c r="I98" s="61" t="str">
        <f>W!A369</f>
        <v xml:space="preserve">  4.5</v>
      </c>
      <c r="J98" s="61" t="str">
        <f>W!A379</f>
        <v xml:space="preserve"> 14.5</v>
      </c>
      <c r="K98" s="61" t="str">
        <f>W!A389</f>
        <v xml:space="preserve">  8.4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14.4</v>
      </c>
      <c r="G99" s="61" t="str">
        <f>W!A350</f>
        <v xml:space="preserve"> 11.0</v>
      </c>
      <c r="H99" s="61" t="str">
        <f>W!A360</f>
        <v xml:space="preserve"> 13.2</v>
      </c>
      <c r="I99" s="61" t="str">
        <f>W!A370</f>
        <v xml:space="preserve">  8.7</v>
      </c>
      <c r="J99" s="61" t="str">
        <f>W!A380</f>
        <v xml:space="preserve"> 15.2</v>
      </c>
      <c r="K99" s="61" t="str">
        <f>W!A390</f>
        <v xml:space="preserve"> 11.8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 t="str">
        <f>W!A421</f>
        <v xml:space="preserve"> </v>
      </c>
      <c r="G103" s="124" t="str">
        <f>W!A428</f>
        <v xml:space="preserve"> </v>
      </c>
      <c r="H103" s="124" t="str">
        <f>W!A435</f>
        <v xml:space="preserve"> </v>
      </c>
      <c r="I103" s="124" t="str">
        <f>W!A442</f>
        <v xml:space="preserve"> </v>
      </c>
      <c r="J103" s="124" t="str">
        <f>W!A449</f>
        <v xml:space="preserve"> </v>
      </c>
      <c r="K103" s="124" t="str">
        <f>W!A456</f>
        <v xml:space="preserve"> </v>
      </c>
      <c r="L103" s="124" t="str">
        <f>W!A463</f>
        <v xml:space="preserve"> </v>
      </c>
      <c r="M103" s="124" t="str">
        <f>W!A470</f>
        <v xml:space="preserve"> </v>
      </c>
      <c r="N103" s="24"/>
    </row>
    <row r="104" spans="2:14">
      <c r="B104" s="129"/>
      <c r="C104" s="19" t="s">
        <v>88</v>
      </c>
      <c r="D104" s="19"/>
      <c r="E104" s="19"/>
      <c r="F104" s="138" t="str">
        <f>W!A422</f>
        <v xml:space="preserve"> </v>
      </c>
      <c r="G104" s="138" t="str">
        <f>W!A429</f>
        <v xml:space="preserve"> </v>
      </c>
      <c r="H104" s="138" t="str">
        <f>W!A436</f>
        <v xml:space="preserve"> </v>
      </c>
      <c r="I104" s="138" t="str">
        <f>W!A443</f>
        <v xml:space="preserve"> </v>
      </c>
      <c r="J104" s="138" t="str">
        <f>W!A450</f>
        <v xml:space="preserve"> </v>
      </c>
      <c r="K104" s="138" t="str">
        <f>W!A457</f>
        <v xml:space="preserve"> </v>
      </c>
      <c r="L104" s="138" t="str">
        <f>W!A464</f>
        <v xml:space="preserve"> </v>
      </c>
      <c r="M104" s="138" t="str">
        <f>W!A471</f>
        <v xml:space="preserve"> </v>
      </c>
      <c r="N104" s="24"/>
    </row>
    <row r="105" spans="2:14">
      <c r="B105" s="129"/>
      <c r="C105" s="19" t="s">
        <v>89</v>
      </c>
      <c r="D105" s="19"/>
      <c r="E105" s="19"/>
      <c r="F105" s="138" t="str">
        <f>W!A423</f>
        <v xml:space="preserve"> </v>
      </c>
      <c r="G105" s="138" t="str">
        <f>W!A430</f>
        <v xml:space="preserve"> </v>
      </c>
      <c r="H105" s="138" t="str">
        <f>W!A437</f>
        <v xml:space="preserve"> </v>
      </c>
      <c r="I105" s="138" t="str">
        <f>W!A444</f>
        <v xml:space="preserve"> </v>
      </c>
      <c r="J105" s="138" t="str">
        <f>W!A451</f>
        <v xml:space="preserve"> </v>
      </c>
      <c r="K105" s="138" t="str">
        <f>W!A458</f>
        <v xml:space="preserve"> </v>
      </c>
      <c r="L105" s="138" t="str">
        <f>W!A465</f>
        <v xml:space="preserve"> </v>
      </c>
      <c r="M105" s="138" t="str">
        <f>W!A472</f>
        <v xml:space="preserve"> 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</v>
      </c>
      <c r="G107" s="125" t="str">
        <f>W!A431</f>
        <v xml:space="preserve"> </v>
      </c>
      <c r="H107" s="125" t="str">
        <f>W!A438</f>
        <v xml:space="preserve"> </v>
      </c>
      <c r="I107" s="125" t="str">
        <f>W!A445</f>
        <v xml:space="preserve"> </v>
      </c>
      <c r="J107" s="125" t="str">
        <f>W!A452</f>
        <v xml:space="preserve"> </v>
      </c>
      <c r="K107" s="125" t="str">
        <f>W!A459</f>
        <v xml:space="preserve"> </v>
      </c>
      <c r="L107" s="125" t="str">
        <f>W!A466</f>
        <v xml:space="preserve"> </v>
      </c>
      <c r="M107" s="125" t="str">
        <f>W!A473</f>
        <v xml:space="preserve"> 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</v>
      </c>
      <c r="G108" s="125" t="str">
        <f>W!A432</f>
        <v xml:space="preserve"> </v>
      </c>
      <c r="H108" s="125" t="str">
        <f>W!A439</f>
        <v xml:space="preserve"> </v>
      </c>
      <c r="I108" s="125" t="str">
        <f>W!A446</f>
        <v xml:space="preserve"> </v>
      </c>
      <c r="J108" s="125" t="str">
        <f>W!A453</f>
        <v xml:space="preserve"> </v>
      </c>
      <c r="K108" s="125" t="str">
        <f>W!A460</f>
        <v xml:space="preserve"> </v>
      </c>
      <c r="L108" s="125" t="str">
        <f>W!A467</f>
        <v xml:space="preserve"> </v>
      </c>
      <c r="M108" s="125" t="str">
        <f>W!A474</f>
        <v xml:space="preserve"> 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</v>
      </c>
      <c r="G109" s="125" t="str">
        <f>W!A433</f>
        <v xml:space="preserve"> </v>
      </c>
      <c r="H109" s="125" t="str">
        <f>W!A440</f>
        <v xml:space="preserve"> </v>
      </c>
      <c r="I109" s="125" t="str">
        <f>W!A447</f>
        <v xml:space="preserve"> </v>
      </c>
      <c r="J109" s="125" t="str">
        <f>W!A454</f>
        <v xml:space="preserve"> </v>
      </c>
      <c r="K109" s="125" t="str">
        <f>W!A461</f>
        <v xml:space="preserve"> </v>
      </c>
      <c r="L109" s="125" t="str">
        <f>W!A468</f>
        <v xml:space="preserve"> </v>
      </c>
      <c r="M109" s="125" t="str">
        <f>W!A475</f>
        <v xml:space="preserve"> 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7.109375" bestFit="1" customWidth="1"/>
    <col min="2" max="2" width="1.6640625" style="133" bestFit="1" customWidth="1"/>
  </cols>
  <sheetData>
    <row r="1" spans="1:1">
      <c r="A1">
        <v>25</v>
      </c>
    </row>
    <row r="2" spans="1:1">
      <c r="A2">
        <v>2</v>
      </c>
    </row>
    <row r="3" spans="1:1">
      <c r="A3">
        <v>999</v>
      </c>
    </row>
    <row r="4" spans="1:1">
      <c r="A4">
        <v>2019</v>
      </c>
    </row>
    <row r="5" spans="1:1">
      <c r="A5">
        <v>1</v>
      </c>
    </row>
    <row r="6" spans="1:1">
      <c r="A6" t="s">
        <v>342</v>
      </c>
    </row>
    <row r="7" spans="1:1">
      <c r="A7">
        <v>25</v>
      </c>
    </row>
    <row r="8" spans="1:1">
      <c r="A8">
        <v>25</v>
      </c>
    </row>
    <row r="9" spans="1:1">
      <c r="A9">
        <v>35</v>
      </c>
    </row>
    <row r="10" spans="1:1">
      <c r="A10">
        <v>0</v>
      </c>
    </row>
    <row r="11" spans="1:1">
      <c r="A11">
        <v>33</v>
      </c>
    </row>
    <row r="12" spans="1:1">
      <c r="A12">
        <v>22</v>
      </c>
    </row>
    <row r="13" spans="1:1">
      <c r="A13">
        <v>23</v>
      </c>
    </row>
    <row r="14" spans="1:1">
      <c r="A14">
        <v>24</v>
      </c>
    </row>
    <row r="15" spans="1:1">
      <c r="A15">
        <v>17</v>
      </c>
    </row>
    <row r="16" spans="1:1">
      <c r="A16">
        <v>18</v>
      </c>
    </row>
    <row r="17" spans="1:1">
      <c r="A17">
        <v>19</v>
      </c>
    </row>
    <row r="18" spans="1:1">
      <c r="A18">
        <v>12</v>
      </c>
    </row>
    <row r="19" spans="1:1">
      <c r="A19">
        <v>18</v>
      </c>
    </row>
    <row r="20" spans="1:1">
      <c r="A20">
        <v>0</v>
      </c>
    </row>
    <row r="21" spans="1:1">
      <c r="A21">
        <v>299</v>
      </c>
    </row>
    <row r="22" spans="1:1">
      <c r="A22">
        <v>309</v>
      </c>
    </row>
    <row r="23" spans="1:1">
      <c r="A23">
        <v>309</v>
      </c>
    </row>
    <row r="24" spans="1:1">
      <c r="A24">
        <v>509</v>
      </c>
    </row>
    <row r="25" spans="1:1">
      <c r="A25">
        <v>519</v>
      </c>
    </row>
    <row r="26" spans="1:1">
      <c r="A26">
        <v>514</v>
      </c>
    </row>
    <row r="27" spans="1:1">
      <c r="A27">
        <v>829</v>
      </c>
    </row>
    <row r="28" spans="1:1">
      <c r="A28">
        <v>859</v>
      </c>
    </row>
    <row r="29" spans="1:1">
      <c r="A29">
        <v>839</v>
      </c>
    </row>
    <row r="30" spans="1:1">
      <c r="A30">
        <v>0</v>
      </c>
    </row>
    <row r="31" spans="1:1">
      <c r="A31">
        <v>2116</v>
      </c>
    </row>
    <row r="32" spans="1:1">
      <c r="A32">
        <v>1247</v>
      </c>
    </row>
    <row r="33" spans="1:1">
      <c r="A33">
        <v>1275</v>
      </c>
    </row>
    <row r="34" spans="1:1">
      <c r="A34">
        <v>966</v>
      </c>
    </row>
    <row r="35" spans="1:1">
      <c r="A35">
        <v>599</v>
      </c>
    </row>
    <row r="36" spans="1:1">
      <c r="A36">
        <v>622</v>
      </c>
    </row>
    <row r="37" spans="1:1">
      <c r="A37">
        <v>362</v>
      </c>
    </row>
    <row r="38" spans="1:1">
      <c r="A38">
        <v>138</v>
      </c>
    </row>
    <row r="39" spans="1:1">
      <c r="A39">
        <v>245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20</v>
      </c>
    </row>
    <row r="45" spans="1:1">
      <c r="A45">
        <v>20</v>
      </c>
    </row>
    <row r="46" spans="1:1">
      <c r="A46">
        <v>20</v>
      </c>
    </row>
    <row r="47" spans="1:1">
      <c r="A47">
        <v>115</v>
      </c>
    </row>
    <row r="48" spans="1:1">
      <c r="A48">
        <v>172</v>
      </c>
    </row>
    <row r="49" spans="1:1">
      <c r="A49">
        <v>375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5</v>
      </c>
    </row>
    <row r="54" spans="1:1">
      <c r="A54">
        <v>4800</v>
      </c>
    </row>
    <row r="55" spans="1:1">
      <c r="A55">
        <v>0</v>
      </c>
    </row>
    <row r="56" spans="1:1">
      <c r="A56">
        <v>0</v>
      </c>
    </row>
    <row r="57" spans="1:1">
      <c r="A57">
        <v>11</v>
      </c>
    </row>
    <row r="58" spans="1:1">
      <c r="A58">
        <v>0</v>
      </c>
    </row>
    <row r="59" spans="1:1">
      <c r="A59">
        <v>6</v>
      </c>
    </row>
    <row r="60" spans="1:1">
      <c r="A60">
        <v>0</v>
      </c>
    </row>
    <row r="61" spans="1:1">
      <c r="A61">
        <v>7</v>
      </c>
    </row>
    <row r="62" spans="1:1">
      <c r="A62">
        <v>12</v>
      </c>
    </row>
    <row r="63" spans="1:1">
      <c r="A63">
        <v>13</v>
      </c>
    </row>
    <row r="64" spans="1:1">
      <c r="A64">
        <v>7</v>
      </c>
    </row>
    <row r="65" spans="1:1">
      <c r="A65">
        <v>10</v>
      </c>
    </row>
    <row r="66" spans="1:1">
      <c r="A66">
        <v>12</v>
      </c>
    </row>
    <row r="67" spans="1:1">
      <c r="A67">
        <v>0</v>
      </c>
    </row>
    <row r="68" spans="1:1">
      <c r="A68">
        <v>22</v>
      </c>
    </row>
    <row r="69" spans="1:1">
      <c r="A69">
        <v>3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15</v>
      </c>
    </row>
    <row r="76" spans="1:1">
      <c r="A76">
        <v>2</v>
      </c>
    </row>
    <row r="77" spans="1:1">
      <c r="A77">
        <v>18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2">
      <c r="A81">
        <v>2</v>
      </c>
    </row>
    <row r="82" spans="1:2">
      <c r="A82">
        <v>0</v>
      </c>
    </row>
    <row r="83" spans="1:2">
      <c r="A83">
        <v>1220</v>
      </c>
    </row>
    <row r="84" spans="1:2">
      <c r="A84">
        <v>0</v>
      </c>
    </row>
    <row r="85" spans="1:2">
      <c r="A85">
        <v>115</v>
      </c>
    </row>
    <row r="86" spans="1:2">
      <c r="A86">
        <v>15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  <c r="B91" s="133" t="s">
        <v>343</v>
      </c>
    </row>
    <row r="92" spans="1:2">
      <c r="A92">
        <v>0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151</v>
      </c>
    </row>
    <row r="103" spans="1:1">
      <c r="A103">
        <v>141</v>
      </c>
    </row>
    <row r="104" spans="1:1">
      <c r="A104">
        <v>130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4638</v>
      </c>
    </row>
    <row r="109" spans="1:1">
      <c r="A109">
        <v>2187</v>
      </c>
    </row>
    <row r="110" spans="1:1">
      <c r="A110">
        <v>745</v>
      </c>
    </row>
    <row r="111" spans="1:1">
      <c r="A111">
        <v>4789</v>
      </c>
    </row>
    <row r="112" spans="1:1">
      <c r="A112">
        <v>2258</v>
      </c>
    </row>
    <row r="113" spans="1:1">
      <c r="A113">
        <v>767</v>
      </c>
    </row>
    <row r="114" spans="1:1">
      <c r="A114">
        <v>151</v>
      </c>
    </row>
    <row r="115" spans="1:1">
      <c r="A115">
        <v>71</v>
      </c>
    </row>
    <row r="116" spans="1:1">
      <c r="A116">
        <v>22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2116</v>
      </c>
    </row>
    <row r="122" spans="1:1">
      <c r="A122">
        <v>1247</v>
      </c>
    </row>
    <row r="123" spans="1:1">
      <c r="A123">
        <v>1275</v>
      </c>
    </row>
    <row r="124" spans="1:1">
      <c r="A124">
        <v>966</v>
      </c>
    </row>
    <row r="125" spans="1:1">
      <c r="A125">
        <v>599</v>
      </c>
    </row>
    <row r="126" spans="1:1">
      <c r="A126">
        <v>622</v>
      </c>
    </row>
    <row r="127" spans="1:1">
      <c r="A127">
        <v>362</v>
      </c>
    </row>
    <row r="128" spans="1:1">
      <c r="A128">
        <v>138</v>
      </c>
    </row>
    <row r="129" spans="1:1">
      <c r="A129">
        <v>245</v>
      </c>
    </row>
    <row r="130" spans="1:1">
      <c r="A130">
        <v>999</v>
      </c>
    </row>
    <row r="131" spans="1:1">
      <c r="A131">
        <v>1738</v>
      </c>
    </row>
    <row r="132" spans="1:1">
      <c r="A132">
        <v>953</v>
      </c>
    </row>
    <row r="133" spans="1:1">
      <c r="A133">
        <v>1278</v>
      </c>
    </row>
    <row r="134" spans="1:1">
      <c r="A134">
        <v>795</v>
      </c>
    </row>
    <row r="135" spans="1:1">
      <c r="A135">
        <v>451</v>
      </c>
    </row>
    <row r="136" spans="1:1">
      <c r="A136">
        <v>612</v>
      </c>
    </row>
    <row r="137" spans="1:1">
      <c r="A137">
        <v>357</v>
      </c>
    </row>
    <row r="138" spans="1:1">
      <c r="A138">
        <v>195</v>
      </c>
    </row>
    <row r="139" spans="1:1">
      <c r="A139">
        <v>276</v>
      </c>
    </row>
    <row r="140" spans="1:1">
      <c r="A140">
        <v>999</v>
      </c>
    </row>
    <row r="141" spans="1:1">
      <c r="A141">
        <v>1767</v>
      </c>
    </row>
    <row r="142" spans="1:1">
      <c r="A142">
        <v>953</v>
      </c>
    </row>
    <row r="143" spans="1:1">
      <c r="A143">
        <v>1278</v>
      </c>
    </row>
    <row r="144" spans="1:1">
      <c r="A144">
        <v>795</v>
      </c>
    </row>
    <row r="145" spans="1:1">
      <c r="A145">
        <v>457</v>
      </c>
    </row>
    <row r="146" spans="1:1">
      <c r="A146">
        <v>612</v>
      </c>
    </row>
    <row r="147" spans="1:1">
      <c r="A147">
        <v>357</v>
      </c>
    </row>
    <row r="148" spans="1:1">
      <c r="A148">
        <v>195</v>
      </c>
    </row>
    <row r="149" spans="1:1">
      <c r="A149">
        <v>276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349</v>
      </c>
    </row>
    <row r="162" spans="1:1">
      <c r="A162">
        <v>294</v>
      </c>
    </row>
    <row r="163" spans="1:1">
      <c r="A163">
        <v>158</v>
      </c>
    </row>
    <row r="164" spans="1:1">
      <c r="A164">
        <v>171</v>
      </c>
    </row>
    <row r="165" spans="1:1">
      <c r="A165">
        <v>142</v>
      </c>
    </row>
    <row r="166" spans="1:1">
      <c r="A166">
        <v>82</v>
      </c>
    </row>
    <row r="167" spans="1:1">
      <c r="A167">
        <v>57</v>
      </c>
    </row>
    <row r="168" spans="1:1">
      <c r="A168">
        <v>4</v>
      </c>
    </row>
    <row r="169" spans="1:1">
      <c r="A169">
        <v>37</v>
      </c>
    </row>
    <row r="170" spans="1:1">
      <c r="A170">
        <v>999</v>
      </c>
    </row>
    <row r="171" spans="1:1">
      <c r="A171">
        <v>160</v>
      </c>
    </row>
    <row r="172" spans="1:1">
      <c r="A172">
        <v>76</v>
      </c>
    </row>
    <row r="173" spans="1:1">
      <c r="A173">
        <v>34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347</v>
      </c>
    </row>
    <row r="179" spans="1:1">
      <c r="A179" t="s">
        <v>347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4800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48</v>
      </c>
    </row>
    <row r="192" spans="1:1">
      <c r="A192">
        <v>79</v>
      </c>
    </row>
    <row r="193" spans="1:1">
      <c r="A193">
        <v>2</v>
      </c>
    </row>
    <row r="194" spans="1:1">
      <c r="A194">
        <v>9</v>
      </c>
    </row>
    <row r="195" spans="1:1">
      <c r="A195">
        <v>0</v>
      </c>
    </row>
    <row r="196" spans="1:1">
      <c r="A196">
        <v>0</v>
      </c>
    </row>
    <row r="197" spans="1:1">
      <c r="A197">
        <v>40</v>
      </c>
    </row>
    <row r="198" spans="1:1">
      <c r="A198">
        <v>72</v>
      </c>
    </row>
    <row r="199" spans="1:1">
      <c r="A199">
        <v>999</v>
      </c>
    </row>
    <row r="200" spans="1:1">
      <c r="A200">
        <v>999</v>
      </c>
    </row>
    <row r="201" spans="1:1">
      <c r="A201">
        <v>271000</v>
      </c>
    </row>
    <row r="202" spans="1:1">
      <c r="A202">
        <v>50230</v>
      </c>
    </row>
    <row r="203" spans="1:1">
      <c r="A203">
        <v>46230</v>
      </c>
    </row>
    <row r="204" spans="1:1">
      <c r="A204">
        <v>392032</v>
      </c>
    </row>
    <row r="205" spans="1:1">
      <c r="A205">
        <v>28835</v>
      </c>
    </row>
    <row r="206" spans="1:1">
      <c r="A206">
        <v>29500</v>
      </c>
    </row>
    <row r="207" spans="1:1">
      <c r="A207">
        <v>60000</v>
      </c>
    </row>
    <row r="208" spans="1:1">
      <c r="A208">
        <v>15000</v>
      </c>
    </row>
    <row r="209" spans="1:1">
      <c r="A209">
        <v>28000</v>
      </c>
    </row>
    <row r="210" spans="1:1">
      <c r="A210">
        <v>23475</v>
      </c>
    </row>
    <row r="211" spans="1:1">
      <c r="A211">
        <v>12149</v>
      </c>
    </row>
    <row r="212" spans="1:1">
      <c r="A212">
        <v>5000</v>
      </c>
    </row>
    <row r="213" spans="1:1">
      <c r="A213">
        <v>6690</v>
      </c>
    </row>
    <row r="214" spans="1:1">
      <c r="A214">
        <v>4161</v>
      </c>
    </row>
    <row r="215" spans="1:1">
      <c r="A215">
        <v>115000</v>
      </c>
    </row>
    <row r="216" spans="1:1">
      <c r="A216">
        <v>26201</v>
      </c>
    </row>
    <row r="217" spans="1:1">
      <c r="A217">
        <v>1113503</v>
      </c>
    </row>
    <row r="218" spans="1:1">
      <c r="A218">
        <v>3036781</v>
      </c>
    </row>
    <row r="219" spans="1:1">
      <c r="A219">
        <v>4437</v>
      </c>
    </row>
    <row r="220" spans="1:1">
      <c r="A220">
        <v>16644</v>
      </c>
    </row>
    <row r="221" spans="1:1">
      <c r="A221">
        <v>3036781</v>
      </c>
    </row>
    <row r="222" spans="1:1">
      <c r="A222">
        <v>0</v>
      </c>
    </row>
    <row r="223" spans="1:1">
      <c r="A223">
        <v>3805429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20984</v>
      </c>
    </row>
    <row r="233" spans="1:1">
      <c r="A233">
        <v>-789632</v>
      </c>
    </row>
    <row r="234" spans="1:1">
      <c r="A234">
        <v>-465398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1445000</v>
      </c>
    </row>
    <row r="239" spans="1:1">
      <c r="A239">
        <v>564000</v>
      </c>
    </row>
    <row r="240" spans="1:1">
      <c r="A240">
        <v>-150080</v>
      </c>
    </row>
    <row r="241" spans="1:1">
      <c r="A241">
        <v>2883500</v>
      </c>
    </row>
    <row r="242" spans="1:1">
      <c r="A242">
        <v>741143</v>
      </c>
    </row>
    <row r="243" spans="1:1">
      <c r="A243">
        <v>604800</v>
      </c>
    </row>
    <row r="244" spans="1:1">
      <c r="A244">
        <v>1098873</v>
      </c>
    </row>
    <row r="245" spans="1:1">
      <c r="A245">
        <v>155710</v>
      </c>
    </row>
    <row r="246" spans="1:1">
      <c r="A246">
        <v>503142</v>
      </c>
    </row>
    <row r="247" spans="1:1">
      <c r="A247">
        <v>274441</v>
      </c>
    </row>
    <row r="248" spans="1:1">
      <c r="A248">
        <v>7814</v>
      </c>
    </row>
    <row r="249" spans="1:1">
      <c r="A249">
        <v>88950</v>
      </c>
    </row>
    <row r="250" spans="1:1">
      <c r="A250">
        <v>1789981</v>
      </c>
    </row>
    <row r="251" spans="1:1">
      <c r="A251">
        <v>1684892</v>
      </c>
    </row>
    <row r="252" spans="1:1">
      <c r="A252">
        <v>1198608</v>
      </c>
    </row>
    <row r="253" spans="1:1">
      <c r="A253">
        <v>0</v>
      </c>
    </row>
    <row r="254" spans="1:1">
      <c r="A254">
        <v>68001</v>
      </c>
    </row>
    <row r="255" spans="1:1">
      <c r="A255">
        <v>0</v>
      </c>
    </row>
    <row r="256" spans="1:1">
      <c r="A256">
        <v>-3880</v>
      </c>
    </row>
    <row r="257" spans="1:1">
      <c r="A257">
        <v>-153960</v>
      </c>
    </row>
    <row r="258" spans="1:1">
      <c r="A258">
        <v>999</v>
      </c>
    </row>
    <row r="259" spans="1:1">
      <c r="A259">
        <v>999</v>
      </c>
    </row>
    <row r="260" spans="1:1">
      <c r="A260">
        <v>-150080</v>
      </c>
    </row>
    <row r="261" spans="1:1">
      <c r="A261">
        <v>100000</v>
      </c>
    </row>
    <row r="262" spans="1:1">
      <c r="A262">
        <v>600000</v>
      </c>
    </row>
    <row r="263" spans="1:1">
      <c r="A263">
        <v>2652053</v>
      </c>
    </row>
    <row r="264" spans="1:1">
      <c r="A264">
        <v>0</v>
      </c>
    </row>
    <row r="265" spans="1:1">
      <c r="A265">
        <v>239034</v>
      </c>
    </row>
    <row r="266" spans="1:1">
      <c r="A266">
        <v>604800</v>
      </c>
    </row>
    <row r="267" spans="1:1">
      <c r="A267">
        <v>946147</v>
      </c>
    </row>
    <row r="268" spans="1:1">
      <c r="A268">
        <v>1654366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1289410</v>
      </c>
    </row>
    <row r="273" spans="1:1">
      <c r="A273">
        <v>1255030</v>
      </c>
    </row>
    <row r="274" spans="1:1">
      <c r="A274">
        <v>0</v>
      </c>
    </row>
    <row r="275" spans="1:1">
      <c r="A275">
        <v>4400000</v>
      </c>
    </row>
    <row r="276" spans="1:1">
      <c r="A276">
        <v>5920</v>
      </c>
    </row>
    <row r="277" spans="1:1">
      <c r="A277">
        <v>4251960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1200</v>
      </c>
    </row>
    <row r="285" spans="1:1">
      <c r="A285">
        <v>275</v>
      </c>
    </row>
    <row r="286" spans="1:1">
      <c r="A286">
        <v>400</v>
      </c>
    </row>
    <row r="287" spans="1:1">
      <c r="A287">
        <v>206</v>
      </c>
    </row>
    <row r="288" spans="1:1">
      <c r="A288">
        <v>999</v>
      </c>
    </row>
    <row r="289" spans="1:2">
      <c r="A289">
        <v>999</v>
      </c>
    </row>
    <row r="290" spans="1:2">
      <c r="A290">
        <v>999</v>
      </c>
    </row>
    <row r="291" spans="1:2">
      <c r="A291">
        <v>0</v>
      </c>
    </row>
    <row r="292" spans="1:2">
      <c r="A292">
        <v>11</v>
      </c>
    </row>
    <row r="293" spans="1:2">
      <c r="A293">
        <v>0</v>
      </c>
    </row>
    <row r="294" spans="1:2">
      <c r="A294">
        <v>11</v>
      </c>
    </row>
    <row r="295" spans="1:2">
      <c r="A295">
        <v>1328</v>
      </c>
    </row>
    <row r="296" spans="1:2">
      <c r="A296">
        <v>11</v>
      </c>
    </row>
    <row r="297" spans="1:2">
      <c r="A297">
        <v>500</v>
      </c>
    </row>
    <row r="298" spans="1:2">
      <c r="A298">
        <v>6</v>
      </c>
    </row>
    <row r="299" spans="1:2">
      <c r="A299">
        <v>300</v>
      </c>
    </row>
    <row r="300" spans="1:2">
      <c r="A300">
        <v>7</v>
      </c>
    </row>
    <row r="301" spans="1:2">
      <c r="A301">
        <v>11748</v>
      </c>
    </row>
    <row r="302" spans="1:2">
      <c r="A302">
        <v>219</v>
      </c>
      <c r="B302" s="133" t="s">
        <v>348</v>
      </c>
    </row>
    <row r="303" spans="1:2">
      <c r="A303">
        <v>10580</v>
      </c>
    </row>
    <row r="304" spans="1:2">
      <c r="A304" t="s">
        <v>349</v>
      </c>
    </row>
    <row r="305" spans="1:2">
      <c r="A305">
        <v>27648</v>
      </c>
    </row>
    <row r="306" spans="1:2">
      <c r="A306">
        <v>401</v>
      </c>
      <c r="B306" s="133" t="s">
        <v>348</v>
      </c>
    </row>
    <row r="307" spans="1:2">
      <c r="A307">
        <v>20443</v>
      </c>
    </row>
    <row r="308" spans="1:2">
      <c r="A308">
        <v>1</v>
      </c>
    </row>
    <row r="309" spans="1:2">
      <c r="A309">
        <v>999</v>
      </c>
    </row>
    <row r="310" spans="1:2">
      <c r="A310">
        <v>999</v>
      </c>
    </row>
    <row r="311" spans="1:2">
      <c r="A311">
        <v>1776</v>
      </c>
    </row>
    <row r="312" spans="1:2">
      <c r="A312">
        <v>115</v>
      </c>
    </row>
    <row r="313" spans="1:2">
      <c r="A313">
        <v>0</v>
      </c>
    </row>
    <row r="314" spans="1:2">
      <c r="A314">
        <v>0</v>
      </c>
    </row>
    <row r="315" spans="1:2">
      <c r="A315">
        <v>11606</v>
      </c>
    </row>
    <row r="316" spans="1:2">
      <c r="A316">
        <v>1285</v>
      </c>
    </row>
    <row r="317" spans="1:2">
      <c r="A317">
        <v>10000</v>
      </c>
    </row>
    <row r="318" spans="1:2">
      <c r="A318">
        <v>18</v>
      </c>
    </row>
    <row r="319" spans="1:2">
      <c r="A319">
        <v>77423</v>
      </c>
    </row>
    <row r="320" spans="1:2">
      <c r="A320">
        <v>999</v>
      </c>
    </row>
    <row r="321" spans="1:1">
      <c r="A321">
        <v>6</v>
      </c>
    </row>
    <row r="322" spans="1:1">
      <c r="A322">
        <v>7</v>
      </c>
    </row>
    <row r="323" spans="1:1">
      <c r="A323">
        <v>0</v>
      </c>
    </row>
    <row r="324" spans="1:1">
      <c r="A324">
        <v>0</v>
      </c>
    </row>
    <row r="325" spans="1:1">
      <c r="A325">
        <v>7</v>
      </c>
    </row>
    <row r="326" spans="1:1">
      <c r="A326">
        <v>7</v>
      </c>
    </row>
    <row r="327" spans="1:1">
      <c r="A327">
        <v>18</v>
      </c>
    </row>
    <row r="328" spans="1:1">
      <c r="A328">
        <v>18</v>
      </c>
    </row>
    <row r="329" spans="1:1">
      <c r="A329">
        <v>156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356</v>
      </c>
    </row>
    <row r="339" spans="1:1">
      <c r="A339" t="s">
        <v>357</v>
      </c>
    </row>
    <row r="340" spans="1:1">
      <c r="A340" t="s">
        <v>358</v>
      </c>
    </row>
    <row r="341" spans="1:1">
      <c r="A341">
        <v>2</v>
      </c>
    </row>
    <row r="342" spans="1:1">
      <c r="A342" t="s">
        <v>359</v>
      </c>
    </row>
    <row r="343" spans="1:1">
      <c r="A343" t="s">
        <v>360</v>
      </c>
    </row>
    <row r="344" spans="1:1">
      <c r="A344" t="s">
        <v>361</v>
      </c>
    </row>
    <row r="345" spans="1:1">
      <c r="A345" t="s">
        <v>362</v>
      </c>
    </row>
    <row r="346" spans="1:1">
      <c r="A346" t="s">
        <v>363</v>
      </c>
    </row>
    <row r="347" spans="1:1">
      <c r="A347" t="s">
        <v>364</v>
      </c>
    </row>
    <row r="348" spans="1:1">
      <c r="A348" t="s">
        <v>360</v>
      </c>
    </row>
    <row r="349" spans="1:1">
      <c r="A349" t="s">
        <v>364</v>
      </c>
    </row>
    <row r="350" spans="1:1">
      <c r="A350" t="s">
        <v>365</v>
      </c>
    </row>
    <row r="351" spans="1:1">
      <c r="A351">
        <v>3</v>
      </c>
    </row>
    <row r="352" spans="1:1">
      <c r="A352" t="s">
        <v>364</v>
      </c>
    </row>
    <row r="353" spans="1:1">
      <c r="A353" t="s">
        <v>366</v>
      </c>
    </row>
    <row r="354" spans="1:1">
      <c r="A354" t="s">
        <v>351</v>
      </c>
    </row>
    <row r="355" spans="1:1">
      <c r="A355" t="s">
        <v>367</v>
      </c>
    </row>
    <row r="356" spans="1:1">
      <c r="A356" t="s">
        <v>368</v>
      </c>
    </row>
    <row r="357" spans="1:1">
      <c r="A357" t="s">
        <v>369</v>
      </c>
    </row>
    <row r="358" spans="1:1">
      <c r="A358" t="s">
        <v>364</v>
      </c>
    </row>
    <row r="359" spans="1:1">
      <c r="A359" t="s">
        <v>370</v>
      </c>
    </row>
    <row r="360" spans="1:1">
      <c r="A360" t="s">
        <v>356</v>
      </c>
    </row>
    <row r="361" spans="1:1">
      <c r="A361">
        <v>4</v>
      </c>
    </row>
    <row r="362" spans="1:1">
      <c r="A362" t="s">
        <v>371</v>
      </c>
    </row>
    <row r="363" spans="1:1">
      <c r="A363" t="s">
        <v>372</v>
      </c>
    </row>
    <row r="364" spans="1:1">
      <c r="A364" t="s">
        <v>373</v>
      </c>
    </row>
    <row r="365" spans="1:1">
      <c r="A365" t="s">
        <v>368</v>
      </c>
    </row>
    <row r="366" spans="1:1">
      <c r="A366" t="s">
        <v>374</v>
      </c>
    </row>
    <row r="367" spans="1:1">
      <c r="A367" t="s">
        <v>375</v>
      </c>
    </row>
    <row r="368" spans="1:1">
      <c r="A368" t="s">
        <v>376</v>
      </c>
    </row>
    <row r="369" spans="1:1">
      <c r="A369" t="s">
        <v>377</v>
      </c>
    </row>
    <row r="370" spans="1:1">
      <c r="A370" t="s">
        <v>378</v>
      </c>
    </row>
    <row r="371" spans="1:1">
      <c r="A371">
        <v>5</v>
      </c>
    </row>
    <row r="372" spans="1:1">
      <c r="A372" t="s">
        <v>379</v>
      </c>
    </row>
    <row r="373" spans="1:1">
      <c r="A373" t="s">
        <v>380</v>
      </c>
    </row>
    <row r="374" spans="1:1">
      <c r="A374" t="s">
        <v>381</v>
      </c>
    </row>
    <row r="375" spans="1:1">
      <c r="A375" t="s">
        <v>367</v>
      </c>
    </row>
    <row r="376" spans="1:1">
      <c r="A376" t="s">
        <v>350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352</v>
      </c>
    </row>
    <row r="381" spans="1:1">
      <c r="A381">
        <v>6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  <row r="386" spans="1:1">
      <c r="A386" t="s">
        <v>389</v>
      </c>
    </row>
    <row r="387" spans="1:1">
      <c r="A387" t="s">
        <v>390</v>
      </c>
    </row>
    <row r="388" spans="1:1">
      <c r="A388" t="s">
        <v>391</v>
      </c>
    </row>
    <row r="389" spans="1:1">
      <c r="A389" t="s">
        <v>392</v>
      </c>
    </row>
    <row r="390" spans="1:1">
      <c r="A390" t="s">
        <v>369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393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s="134" t="s">
        <v>5</v>
      </c>
    </row>
    <row r="425" spans="1:1">
      <c r="A425" s="134" t="s">
        <v>5</v>
      </c>
    </row>
    <row r="426" spans="1:1">
      <c r="A426" s="134" t="s">
        <v>5</v>
      </c>
    </row>
    <row r="427" spans="1:1">
      <c r="A427" s="134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s="134" t="s">
        <v>5</v>
      </c>
    </row>
    <row r="432" spans="1:1">
      <c r="A432" s="134" t="s">
        <v>5</v>
      </c>
    </row>
    <row r="433" spans="1:1">
      <c r="A433" s="134" t="s">
        <v>5</v>
      </c>
    </row>
    <row r="434" spans="1:1">
      <c r="A434" s="1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s="134" t="s">
        <v>5</v>
      </c>
    </row>
    <row r="439" spans="1:1">
      <c r="A439" s="134" t="s">
        <v>5</v>
      </c>
    </row>
    <row r="440" spans="1:1">
      <c r="A440" s="134" t="s">
        <v>5</v>
      </c>
    </row>
    <row r="441" spans="1:1">
      <c r="A441" s="134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s="134" t="s">
        <v>5</v>
      </c>
    </row>
    <row r="446" spans="1:1">
      <c r="A446" s="134" t="s">
        <v>5</v>
      </c>
    </row>
    <row r="447" spans="1:1">
      <c r="A447" s="134" t="s">
        <v>5</v>
      </c>
    </row>
    <row r="448" spans="1:1">
      <c r="A448" s="134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s="134" t="s">
        <v>5</v>
      </c>
    </row>
    <row r="453" spans="1:1">
      <c r="A453" s="134" t="s">
        <v>5</v>
      </c>
    </row>
    <row r="454" spans="1:1">
      <c r="A454" s="134" t="s">
        <v>5</v>
      </c>
    </row>
    <row r="455" spans="1:1">
      <c r="A455" s="134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s="134" t="s">
        <v>5</v>
      </c>
    </row>
    <row r="460" spans="1:1">
      <c r="A460" s="134" t="s">
        <v>5</v>
      </c>
    </row>
    <row r="461" spans="1:1">
      <c r="A461" s="134" t="s">
        <v>5</v>
      </c>
    </row>
    <row r="462" spans="1:1">
      <c r="A462" s="134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s="134" t="s">
        <v>5</v>
      </c>
    </row>
    <row r="467" spans="1:1">
      <c r="A467" s="134" t="s">
        <v>5</v>
      </c>
    </row>
    <row r="468" spans="1:1">
      <c r="A468" s="134" t="s">
        <v>5</v>
      </c>
    </row>
    <row r="469" spans="1:1">
      <c r="A469" s="134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s="134" t="s">
        <v>5</v>
      </c>
    </row>
    <row r="474" spans="1:1">
      <c r="A474" s="134" t="s">
        <v>5</v>
      </c>
    </row>
    <row r="475" spans="1:1">
      <c r="A475" s="134" t="s">
        <v>5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394</v>
      </c>
    </row>
    <row r="501" spans="1:1">
      <c r="A501">
        <v>20</v>
      </c>
    </row>
    <row r="502" spans="1:1">
      <c r="A502">
        <v>30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94</v>
      </c>
    </row>
    <row r="508" spans="1:1">
      <c r="A508">
        <v>52</v>
      </c>
    </row>
    <row r="509" spans="1:1">
      <c r="A509">
        <v>2264</v>
      </c>
    </row>
    <row r="510" spans="1:1">
      <c r="A510">
        <v>2256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67047</v>
      </c>
    </row>
    <row r="515" spans="1:1">
      <c r="A515">
        <v>78879</v>
      </c>
    </row>
    <row r="516" spans="1:1">
      <c r="A516">
        <v>75319</v>
      </c>
    </row>
    <row r="517" spans="1:1">
      <c r="A517">
        <v>71553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9366</v>
      </c>
    </row>
    <row r="523" spans="1:1">
      <c r="A523">
        <v>4121040</v>
      </c>
    </row>
    <row r="524" spans="1:1">
      <c r="A524">
        <v>0</v>
      </c>
    </row>
    <row r="525" spans="1:1">
      <c r="A525">
        <v>3712071</v>
      </c>
    </row>
    <row r="526" spans="1:1">
      <c r="A526">
        <v>302</v>
      </c>
    </row>
    <row r="527" spans="1:1">
      <c r="A527">
        <v>304</v>
      </c>
    </row>
    <row r="528" spans="1:1">
      <c r="A528">
        <v>299</v>
      </c>
    </row>
    <row r="529" spans="1:1">
      <c r="A529">
        <v>495</v>
      </c>
    </row>
    <row r="530" spans="1:1">
      <c r="A530">
        <v>499</v>
      </c>
    </row>
    <row r="531" spans="1:1">
      <c r="A531">
        <v>490</v>
      </c>
    </row>
    <row r="532" spans="1:1">
      <c r="A532">
        <v>802</v>
      </c>
    </row>
    <row r="533" spans="1:1">
      <c r="A533">
        <v>808</v>
      </c>
    </row>
    <row r="534" spans="1:1">
      <c r="A534">
        <v>794</v>
      </c>
    </row>
    <row r="535" spans="1:1">
      <c r="A535">
        <v>111</v>
      </c>
    </row>
    <row r="536" spans="1:1">
      <c r="A536">
        <v>1226</v>
      </c>
    </row>
    <row r="537" spans="1:1">
      <c r="A537">
        <v>11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9134</v>
      </c>
    </row>
    <row r="543" spans="1:1">
      <c r="A543">
        <v>4018960</v>
      </c>
    </row>
    <row r="544" spans="1:1">
      <c r="A544">
        <v>0</v>
      </c>
    </row>
    <row r="545" spans="1:2">
      <c r="A545">
        <v>3609991</v>
      </c>
    </row>
    <row r="546" spans="1:2">
      <c r="A546">
        <v>299</v>
      </c>
    </row>
    <row r="547" spans="1:2">
      <c r="A547">
        <v>309</v>
      </c>
    </row>
    <row r="548" spans="1:2">
      <c r="A548">
        <v>309</v>
      </c>
    </row>
    <row r="549" spans="1:2">
      <c r="A549">
        <v>509</v>
      </c>
    </row>
    <row r="550" spans="1:2">
      <c r="A550">
        <v>519</v>
      </c>
    </row>
    <row r="551" spans="1:2">
      <c r="A551">
        <v>514</v>
      </c>
    </row>
    <row r="552" spans="1:2">
      <c r="A552">
        <v>829</v>
      </c>
    </row>
    <row r="553" spans="1:2">
      <c r="A553">
        <v>859</v>
      </c>
      <c r="B553"/>
    </row>
    <row r="554" spans="1:2">
      <c r="A554">
        <v>839</v>
      </c>
      <c r="B554"/>
    </row>
    <row r="555" spans="1:2">
      <c r="A555">
        <v>136</v>
      </c>
      <c r="B555"/>
    </row>
    <row r="556" spans="1:2">
      <c r="A556">
        <v>1220</v>
      </c>
      <c r="B556"/>
    </row>
    <row r="557" spans="1:2">
      <c r="A557">
        <v>13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9178</v>
      </c>
    </row>
    <row r="563" spans="1:1">
      <c r="A563">
        <v>3671200</v>
      </c>
    </row>
    <row r="564" spans="1:1">
      <c r="A564">
        <v>0</v>
      </c>
    </row>
    <row r="565" spans="1:1">
      <c r="A565">
        <v>3671200</v>
      </c>
    </row>
    <row r="566" spans="1:1">
      <c r="A566">
        <v>293</v>
      </c>
    </row>
    <row r="567" spans="1:1">
      <c r="A567">
        <v>298</v>
      </c>
    </row>
    <row r="568" spans="1:1">
      <c r="A568">
        <v>298</v>
      </c>
    </row>
    <row r="569" spans="1:1">
      <c r="A569">
        <v>488</v>
      </c>
    </row>
    <row r="570" spans="1:1">
      <c r="A570">
        <v>498</v>
      </c>
    </row>
    <row r="571" spans="1:1">
      <c r="A571">
        <v>493</v>
      </c>
    </row>
    <row r="572" spans="1:1">
      <c r="A572">
        <v>769</v>
      </c>
    </row>
    <row r="573" spans="1:1">
      <c r="A573">
        <v>787</v>
      </c>
    </row>
    <row r="574" spans="1:1">
      <c r="A574">
        <v>774</v>
      </c>
    </row>
    <row r="575" spans="1:1">
      <c r="A575">
        <v>133</v>
      </c>
    </row>
    <row r="576" spans="1:1">
      <c r="A576">
        <v>1200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8418</v>
      </c>
    </row>
    <row r="583" spans="1:1">
      <c r="A583">
        <v>3409290</v>
      </c>
    </row>
    <row r="584" spans="1:1">
      <c r="A584">
        <v>0</v>
      </c>
    </row>
    <row r="585" spans="1:1">
      <c r="A585">
        <v>3358170</v>
      </c>
    </row>
    <row r="586" spans="1:1">
      <c r="A586">
        <v>320</v>
      </c>
    </row>
    <row r="587" spans="1:1">
      <c r="A587">
        <v>330</v>
      </c>
    </row>
    <row r="588" spans="1:1">
      <c r="A588">
        <v>325</v>
      </c>
    </row>
    <row r="589" spans="1:1">
      <c r="A589">
        <v>523</v>
      </c>
    </row>
    <row r="590" spans="1:1">
      <c r="A590">
        <v>533</v>
      </c>
    </row>
    <row r="591" spans="1:1">
      <c r="A591">
        <v>528</v>
      </c>
    </row>
    <row r="592" spans="1:1">
      <c r="A592">
        <v>890</v>
      </c>
    </row>
    <row r="593" spans="1:1">
      <c r="A593">
        <v>910</v>
      </c>
    </row>
    <row r="594" spans="1:1">
      <c r="A594">
        <v>895</v>
      </c>
    </row>
    <row r="595" spans="1:1">
      <c r="A595">
        <v>123</v>
      </c>
    </row>
    <row r="596" spans="1:1">
      <c r="A596">
        <v>1250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5687</v>
      </c>
    </row>
    <row r="603" spans="1:1">
      <c r="A603">
        <v>2274800</v>
      </c>
    </row>
    <row r="604" spans="1:1">
      <c r="A604">
        <v>0</v>
      </c>
    </row>
    <row r="605" spans="1:1">
      <c r="A605">
        <v>2274800</v>
      </c>
    </row>
    <row r="606" spans="1:1">
      <c r="A606">
        <v>302</v>
      </c>
    </row>
    <row r="607" spans="1:1">
      <c r="A607">
        <v>304</v>
      </c>
    </row>
    <row r="608" spans="1:1">
      <c r="A608">
        <v>309</v>
      </c>
    </row>
    <row r="609" spans="1:1">
      <c r="A609">
        <v>501</v>
      </c>
    </row>
    <row r="610" spans="1:1">
      <c r="A610">
        <v>505</v>
      </c>
    </row>
    <row r="611" spans="1:1">
      <c r="A611">
        <v>506</v>
      </c>
    </row>
    <row r="612" spans="1:1">
      <c r="A612">
        <v>821</v>
      </c>
    </row>
    <row r="613" spans="1:1">
      <c r="A613">
        <v>849</v>
      </c>
    </row>
    <row r="614" spans="1:1">
      <c r="A614">
        <v>830</v>
      </c>
    </row>
    <row r="615" spans="1:1">
      <c r="A615">
        <v>153</v>
      </c>
    </row>
    <row r="616" spans="1:1">
      <c r="A616">
        <v>1230</v>
      </c>
    </row>
    <row r="617" spans="1:1">
      <c r="A617">
        <v>17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6799</v>
      </c>
    </row>
    <row r="623" spans="1:1">
      <c r="A623">
        <v>2719600</v>
      </c>
    </row>
    <row r="624" spans="1:1">
      <c r="A624">
        <v>0</v>
      </c>
    </row>
    <row r="625" spans="1:1">
      <c r="A625">
        <v>2719600</v>
      </c>
    </row>
    <row r="626" spans="1:1">
      <c r="A626">
        <v>299</v>
      </c>
    </row>
    <row r="627" spans="1:1">
      <c r="A627">
        <v>299</v>
      </c>
    </row>
    <row r="628" spans="1:1">
      <c r="A628">
        <v>309</v>
      </c>
    </row>
    <row r="629" spans="1:1">
      <c r="A629">
        <v>499</v>
      </c>
    </row>
    <row r="630" spans="1:1">
      <c r="A630">
        <v>499</v>
      </c>
    </row>
    <row r="631" spans="1:1">
      <c r="A631">
        <v>500</v>
      </c>
    </row>
    <row r="632" spans="1:1">
      <c r="A632">
        <v>780</v>
      </c>
    </row>
    <row r="633" spans="1:1">
      <c r="A633">
        <v>799</v>
      </c>
    </row>
    <row r="634" spans="1:1">
      <c r="A634">
        <v>772</v>
      </c>
    </row>
    <row r="635" spans="1:1">
      <c r="A635">
        <v>166</v>
      </c>
    </row>
    <row r="636" spans="1:1">
      <c r="A636">
        <v>1275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395</v>
      </c>
    </row>
    <row r="682" spans="1:1">
      <c r="A682" t="s">
        <v>396</v>
      </c>
    </row>
    <row r="683" spans="1:1">
      <c r="A683" t="s">
        <v>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397</v>
      </c>
    </row>
    <row r="700" spans="1:1">
      <c r="A700" t="s">
        <v>398</v>
      </c>
    </row>
    <row r="701" spans="1:1">
      <c r="A701">
        <v>1</v>
      </c>
    </row>
    <row r="702" spans="1:1">
      <c r="A702">
        <v>3327053</v>
      </c>
    </row>
    <row r="703" spans="1:1">
      <c r="A703">
        <v>2482079</v>
      </c>
    </row>
    <row r="704" spans="1:1">
      <c r="A704">
        <v>1864874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1255945</v>
      </c>
    </row>
    <row r="710" spans="1:1">
      <c r="A710">
        <v>2199676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4400000</v>
      </c>
    </row>
    <row r="715" spans="1:1">
      <c r="A715">
        <v>5920</v>
      </c>
    </row>
    <row r="716" spans="1:1">
      <c r="A716">
        <v>-187535</v>
      </c>
    </row>
    <row r="717" spans="1:1">
      <c r="A717">
        <v>4218385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3352053</v>
      </c>
    </row>
    <row r="723" spans="1:1">
      <c r="A723">
        <v>1789981</v>
      </c>
    </row>
    <row r="724" spans="1:1">
      <c r="A724">
        <v>1654366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1289410</v>
      </c>
    </row>
    <row r="730" spans="1:1">
      <c r="A730">
        <v>1255030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5920</v>
      </c>
    </row>
    <row r="736" spans="1:1">
      <c r="A736">
        <v>-153960</v>
      </c>
    </row>
    <row r="737" spans="1:1">
      <c r="A737">
        <v>4251960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3562553</v>
      </c>
    </row>
    <row r="743" spans="1:1">
      <c r="A743">
        <v>523778</v>
      </c>
    </row>
    <row r="744" spans="1:1">
      <c r="A744">
        <v>1448601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879173</v>
      </c>
    </row>
    <row r="750" spans="1:1">
      <c r="A750">
        <v>1243739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-137980</v>
      </c>
    </row>
    <row r="757" spans="1:1">
      <c r="A757">
        <v>3862020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3270053</v>
      </c>
    </row>
    <row r="763" spans="1:1">
      <c r="A763">
        <v>1235978</v>
      </c>
    </row>
    <row r="764" spans="1:1">
      <c r="A764">
        <v>1270494</v>
      </c>
    </row>
    <row r="765" spans="1:1">
      <c r="A765">
        <v>200000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1077609</v>
      </c>
    </row>
    <row r="770" spans="1:1">
      <c r="A770">
        <v>1030225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4050000</v>
      </c>
    </row>
    <row r="775" spans="1:1">
      <c r="A775">
        <v>740</v>
      </c>
    </row>
    <row r="776" spans="1:1">
      <c r="A776">
        <v>-182049</v>
      </c>
    </row>
    <row r="777" spans="1:1">
      <c r="A777">
        <v>3868691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3620241</v>
      </c>
    </row>
    <row r="783" spans="1:1">
      <c r="A783">
        <v>2208760</v>
      </c>
    </row>
    <row r="784" spans="1:1">
      <c r="A784">
        <v>1787912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1809201</v>
      </c>
    </row>
    <row r="790" spans="1:1">
      <c r="A790">
        <v>3068200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-1260488</v>
      </c>
    </row>
    <row r="797" spans="1:1">
      <c r="A797">
        <v>2739512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3290053</v>
      </c>
    </row>
    <row r="803" spans="1:1">
      <c r="A803">
        <v>367637</v>
      </c>
    </row>
    <row r="804" spans="1:1">
      <c r="A804">
        <v>1201715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850009</v>
      </c>
    </row>
    <row r="810" spans="1:1">
      <c r="A810">
        <v>1340670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-881274</v>
      </c>
    </row>
    <row r="817" spans="1:1">
      <c r="A817">
        <v>3118726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399</v>
      </c>
    </row>
    <row r="862" spans="1:1">
      <c r="A862" t="s">
        <v>400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'W'!W252191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2020-03-21T18:49:37Z</dcterms:modified>
</cp:coreProperties>
</file>