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Triada\"/>
    </mc:Choice>
  </mc:AlternateContent>
  <xr:revisionPtr revIDLastSave="0" documentId="8_{C23715A4-2C3C-47B4-9C14-34762BCBE12F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03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G83" i="4" s="1"/>
  <c r="F81" i="4"/>
  <c r="M80" i="4"/>
  <c r="M83" i="4"/>
  <c r="L80" i="4"/>
  <c r="K80" i="4"/>
  <c r="J80" i="4"/>
  <c r="J83" i="4"/>
  <c r="I80" i="4"/>
  <c r="I83" i="4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X27" i="3" s="1"/>
  <c r="R26" i="3"/>
  <c r="X31" i="3" s="1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8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9" i="2"/>
  <c r="M26" i="2"/>
  <c r="M28" i="2" s="1"/>
  <c r="G25" i="2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G15" i="2" s="1"/>
  <c r="O10" i="2"/>
  <c r="N10" i="2"/>
  <c r="G10" i="2"/>
  <c r="G11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N45" i="2"/>
  <c r="I16" i="4"/>
  <c r="H16" i="4"/>
  <c r="G16" i="4" l="1"/>
  <c r="H17" i="4"/>
  <c r="I17" i="4"/>
</calcChain>
</file>

<file path=xl/connections.xml><?xml version="1.0" encoding="utf-8"?>
<connections xmlns="http://schemas.openxmlformats.org/spreadsheetml/2006/main">
  <connection id="1" name="W203191" type="6" refreshedVersion="4" background="1" saveData="1">
    <textPr prompt="0" codePage="850" sourceFile="C:\2019_GMC\1ETAP_18C1\RUN_18C1\Wfiles\191\W203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<sst xmlns="http://schemas.openxmlformats.org/spreadsheetml/2006/main" count="631" uniqueCount="357">
  <si>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</si>
  <si>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</si>
  <si>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</si>
  <si>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</si>
  <si>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</si>
  <si>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</si>
  <si>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</si>
  <si>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</si>
  <si>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</si>
  <si>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</si>
  <si>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</si>
  <si>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</si>
  <si>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</si>
  <si>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</si>
  <si>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</si>
  <si>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</si>
  <si>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</si>
  <si>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</si>
  <si>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</si>
  <si>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</si>
  <si>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</si>
  <si>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</si>
  <si>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</si>
  <si>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</si>
  <si>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</si>
  <si>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</si>
  <si>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</si>
  <si>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</si>
  <si>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</si>
  <si>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</si>
  <si>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</si>
  <si>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</si>
  <si>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</si>
  <si>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</si>
  <si>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</si>
  <si>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</si>
  <si>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</si>
  <si>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</si>
  <si>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</si>
  <si>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</si>
  <si>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</si>
  <si>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</si>
  <si>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</si>
  <si>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</si>
  <si>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</si>
  <si>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</si>
  <si>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</si>
  <si>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</si>
  <si>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</si>
  <si>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</si>
  <si>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</si>
  <si>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</si>
  <si>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</si>
  <si>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</si>
  <si>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</si>
  <si>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</si>
  <si>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</si>
  <si>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</si>
  <si>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</si>
  <si>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</si>
  <si>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</si>
  <si>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</si>
  <si>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</si>
  <si>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</si>
  <si>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</si>
  <si>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</si>
  <si>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</si>
  <si>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</si>
  <si>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</si>
  <si>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</si>
  <si>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</si>
  <si>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</si>
  <si>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</si>
  <si>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</si>
  <si>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</si>
  <si>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</si>
  <si>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</si>
  <si>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</si>
  <si>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</si>
  <si>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</si>
  <si>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</si>
  <si>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</si>
  <si>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</si>
  <si>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</si>
  <si>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</si>
  <si>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</si>
  <si>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</si>
  <si>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</si>
  <si>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</si>
  <si>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</si>
  <si>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</si>
  <si>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</si>
  <si>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</si>
  <si>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</si>
  <si>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</si>
  <si>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</si>
  <si>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</si>
  <si>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</si>
  <si>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</si>
  <si>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</si>
  <si>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</si>
  <si>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</si>
  <si>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</si>
  <si>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</si>
  <si>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</si>
  <si>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</si>
  <si>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</si>
  <si>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</si>
  <si>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</si>
  <si>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</si>
  <si>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</si>
  <si>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</si>
  <si>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</si>
  <si>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</si>
  <si>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</si>
  <si>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</si>
  <si>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</si>
  <si>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</si>
  <si>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</si>
  <si>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</si>
  <si>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</si>
  <si>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</si>
  <si>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</si>
  <si>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</si>
  <si>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</si>
  <si>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</si>
  <si>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</si>
  <si>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</si>
  <si>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</si>
  <si>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</si>
  <si>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</si>
  <si>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</si>
  <si>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</si>
  <si>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</si>
  <si>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</si>
  <si>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</si>
  <si>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</si>
  <si>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</si>
  <si>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</si>
  <si>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</si>
  <si>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</si>
  <si>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</si>
  <si>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</si>
  <si>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</si>
  <si>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</si>
  <si>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</si>
  <si>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</si>
  <si>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</si>
  <si>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</si>
  <si>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</si>
  <si>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</si>
  <si>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</si>
  <si>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</si>
  <si>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</si>
  <si>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</si>
  <si>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</si>
  <si>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</si>
  <si>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</si>
  <si>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</si>
  <si>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</si>
  <si>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</si>
  <si>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</si>
  <si>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</si>
  <si>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</si>
  <si>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</si>
  <si>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</si>
  <si>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</si>
  <si>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</si>
  <si>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</si>
  <si>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</si>
  <si>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</si>
  <si>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</si>
  <si>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</si>
  <si>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</si>
  <si>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</si>
  <si>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</si>
  <si>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</si>
  <si>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</si>
  <si>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</si>
  <si>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</si>
  <si>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</si>
  <si>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</si>
  <si>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</si>
  <si>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</si>
  <si>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</si>
  <si>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</si>
  <si>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</si>
  <si>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</si>
  <si>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</si>
  <si>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</si>
  <si>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</si>
  <si>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</si>
  <si>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</si>
  <si>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</si>
  <si>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</si>
  <si>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</si>
  <si>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</si>
  <si>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</si>
  <si>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</si>
  <si>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</si>
  <si>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</si>
  <si>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</si>
  <si>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</si>
  <si>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</si>
  <si>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</si>
  <si>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</si>
  <si>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</si>
  <si>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</si>
  <si>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</si>
  <si>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</si>
  <si>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</si>
  <si>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</si>
  <si>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</si>
  <si>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</si>
  <si>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</si>
  <si>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</si>
  <si>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</si>
  <si>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</si>
  <si>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</si>
  <si>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</si>
  <si>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</si>
  <si>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</si>
  <si>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</si>
  <si>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</si>
  <si>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</si>
  <si>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</si>
  <si>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</si>
  <si>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</si>
  <si>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</si>
  <si>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</si>
  <si>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</si>
  <si>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</si>
  <si>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</si>
  <si>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</si>
  <si>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</si>
  <si>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</si>
  <si>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</si>
  <si>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</si>
  <si>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</si>
  <si>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</si>
  <si>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</si>
  <si>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</si>
  <si>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</si>
  <si>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</si>
  <si>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</si>
  <si>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</si>
  <si>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</si>
  <si>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</si>
  <si>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</si>
  <si>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</si>
  <si>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</si>
  <si>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</si>
  <si>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</si>
  <si>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</si>
  <si>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</si>
  <si>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</si>
  <si>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</si>
  <si>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</si>
  <si>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</si>
  <si>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</si>
  <si>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</si>
  <si>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</si>
  <si>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</si>
  <si>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</si>
  <si>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</si>
  <si>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</si>
  <si>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</si>
  <si>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</si>
  <si>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</si>
  <si>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</si>
  <si>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</si>
  <si>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</si>
  <si>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</si>
  <si>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</si>
  <si>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</si>
  <si>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</si>
  <si>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</si>
  <si>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</si>
  <si>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</si>
  <si>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</si>
  <si>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</si>
  <si>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</si>
  <si>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</si>
  <si>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</si>
  <si>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</si>
  <si>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</si>
  <si>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</si>
  <si>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</si>
  <si>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</si>
  <si>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</si>
  <si>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</si>
  <si>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</si>
  <si>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</si>
  <si>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</si>
  <si>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</si>
  <si>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</si>
  <si>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</si>
  <si>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</si>
  <si>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</si>
  <si>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</si>
  <si>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</si>
  <si>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</si>
  <si>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</si>
  <si>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</si>
  <si>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</si>
  <si>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</si>
  <si>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</si>
  <si>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</si>
  <si>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</si>
  <si>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</si>
  <si>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</si>
  <si>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</si>
  <si>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</si>
  <si>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</si>
  <si>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</si>
  <si>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</si>
  <si>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</si>
  <si>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</si>
  <si>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</si>
  <si>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</si>
  <si>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</si>
  <si>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</si>
  <si>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</si>
  <si>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</si>
  <si>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</si>
  <si>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</si>
  <si>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</si>
  <si>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</si>
  <si>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</si>
  <si>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</si>
  <si>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</si>
  <si>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</si>
  <si>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</si>
  <si>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</si>
  <si>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</si>
  <si>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</si>
  <si>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</si>
  <si>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</si>
  <si>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</si>
  <si>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</si>
  <si>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</si>
  <si>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</si>
  <si>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</si>
  <si>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</si>
  <si>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4.44</t>
  </si>
  <si>
    <t xml:space="preserve">   3.58</t>
  </si>
  <si>
    <t xml:space="preserve">   3.67</t>
  </si>
  <si>
    <t>None</t>
  </si>
  <si>
    <t>Minor</t>
  </si>
  <si>
    <t>!</t>
  </si>
  <si>
    <t xml:space="preserve"> 87.3</t>
  </si>
  <si>
    <t>Not requested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</si>
  <si>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</si>
  <si>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</si>
  <si>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</si>
  <si>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</si>
  <si>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191128150105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</si>
</sst>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03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21875" customWidth="1"/>
    <col min="4" max="4" width="8.21875" customWidth="1"/>
    <col min="5" max="5" width="8.77734375" customWidth="1"/>
    <col min="6" max="6" width="7.21875" customWidth="1"/>
    <col min="7" max="7" width="1.77734375" customWidth="1"/>
    <col min="8" max="8" width="7.21875" customWidth="1"/>
    <col min="9" max="9" width="1.77734375" customWidth="1"/>
    <col min="10" max="10" width="7.21875" customWidth="1"/>
    <col min="11" max="11" width="1.77734375" customWidth="1"/>
    <col min="12" max="12" width="2.77734375" customWidth="1"/>
    <col min="13" max="13" width="8.77734375" customWidth="1"/>
    <col min="14" max="14" width="10.5546875" customWidth="1"/>
    <col min="15" max="15" width="6.21875" customWidth="1"/>
    <col min="16" max="16" width="5.77734375" customWidth="1"/>
    <col min="17" max="17" width="1.77734375" customWidth="1"/>
    <col min="18" max="18" width="2.44140625" customWidth="1"/>
    <col min="19" max="19" width="5.44140625" customWidth="1"/>
    <col min="20" max="20" width="5.77734375" customWidth="1"/>
    <col min="21" max="21" width="1.77734375" customWidth="1"/>
    <col min="22" max="22" width="6.21875" customWidth="1"/>
    <col min="23" max="23" width="6" customWidth="1"/>
    <col min="24" max="25" width="1.7773437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>
        <f>W!A861</f>
        <v>0</v>
      </c>
      <c r="V3" s="2" t="s">
        <v>284</v>
      </c>
      <c r="W3" s="3" t="str">
        <f>W!A6</f>
        <v xml:space="preserve">  18C1</v>
      </c>
    </row>
    <row r="4" spans="2:25">
      <c r="B4">
        <f>W!A862</f>
        <v>0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20</v>
      </c>
      <c r="M5" s="4" t="s">
        <v>286</v>
      </c>
      <c r="O5" s="144">
        <f>W!$A2</f>
        <v>3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30</v>
      </c>
      <c r="F14" s="44">
        <f>W!A11</f>
        <v>34</v>
      </c>
      <c r="G14" s="45"/>
      <c r="H14" s="44">
        <f>W!A14</f>
        <v>26</v>
      </c>
      <c r="I14" s="46"/>
      <c r="J14" s="44">
        <f>W!A17</f>
        <v>22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30</v>
      </c>
      <c r="F15" s="44">
        <f>W!A12</f>
        <v>24</v>
      </c>
      <c r="G15" s="51"/>
      <c r="H15" s="44">
        <f>W!A15</f>
        <v>20</v>
      </c>
      <c r="I15" s="52"/>
      <c r="J15" s="44">
        <f>W!A18</f>
        <v>16</v>
      </c>
      <c r="K15" s="52"/>
      <c r="L15" s="19"/>
      <c r="M15" s="28"/>
      <c r="N15" s="28" t="s">
        <v>296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12</v>
      </c>
      <c r="X15" s="54"/>
      <c r="Y15" s="24"/>
    </row>
    <row r="16" spans="2:25">
      <c r="B16" s="11"/>
      <c r="C16" s="19"/>
      <c r="D16" s="19" t="s">
        <v>3</v>
      </c>
      <c r="E16" s="56">
        <f>W!A9</f>
        <v>56</v>
      </c>
      <c r="F16" s="57">
        <f>W!A13</f>
        <v>42</v>
      </c>
      <c r="G16" s="58"/>
      <c r="H16" s="57">
        <f>W!A16</f>
        <v>32</v>
      </c>
      <c r="I16" s="38"/>
      <c r="J16" s="57">
        <f>W!A19</f>
        <v>32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10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291</v>
      </c>
      <c r="G19" s="54">
        <f>W!B21</f>
        <v>0</v>
      </c>
      <c r="H19" s="63">
        <f>W!A24</f>
        <v>486</v>
      </c>
      <c r="I19" s="48">
        <f>W!B24</f>
        <v>0</v>
      </c>
      <c r="J19" s="63">
        <f>W!A27</f>
        <v>757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12</v>
      </c>
      <c r="Q19" s="65"/>
      <c r="R19" s="28"/>
      <c r="S19" s="66" t="s">
        <v>300</v>
      </c>
      <c r="T19" s="67">
        <f>W!A58</f>
        <v>3</v>
      </c>
      <c r="U19" s="65"/>
      <c r="V19" s="68" t="s">
        <v>301</v>
      </c>
      <c r="W19" s="64">
        <f>W!A59</f>
        <v>3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296</v>
      </c>
      <c r="G20" s="54">
        <f>W!B22</f>
        <v>0</v>
      </c>
      <c r="H20" s="44">
        <f>W!A25</f>
        <v>496</v>
      </c>
      <c r="I20" s="54">
        <f>W!B25</f>
        <v>0</v>
      </c>
      <c r="J20" s="44">
        <f>W!A28</f>
        <v>775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20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296</v>
      </c>
      <c r="G21" s="59">
        <f>W!B23</f>
        <v>0</v>
      </c>
      <c r="H21" s="57">
        <f>W!A26</f>
        <v>491</v>
      </c>
      <c r="I21" s="59">
        <f>W!B26</f>
        <v>0</v>
      </c>
      <c r="J21" s="57">
        <f>W!A29</f>
        <v>762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3000</v>
      </c>
      <c r="G24" s="48" t="str">
        <f>W!B31</f>
        <v>*</v>
      </c>
      <c r="H24" s="63">
        <f>W!A34</f>
        <v>1400</v>
      </c>
      <c r="I24" s="48" t="str">
        <f>W!B34</f>
        <v>*</v>
      </c>
      <c r="J24" s="63">
        <f>W!A37</f>
        <v>550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7</v>
      </c>
      <c r="X24" s="69" t="str">
        <f>W!B82</f>
        <v>*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1800</v>
      </c>
      <c r="G25" s="54" t="str">
        <f>W!B32</f>
        <v>*</v>
      </c>
      <c r="H25" s="44">
        <f>W!A35</f>
        <v>800</v>
      </c>
      <c r="I25" s="54" t="str">
        <f>W!B35</f>
        <v>*</v>
      </c>
      <c r="J25" s="44">
        <f>W!A38</f>
        <v>330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2500</v>
      </c>
      <c r="G26" s="59" t="str">
        <f>W!B33</f>
        <v>*</v>
      </c>
      <c r="H26" s="57">
        <f>W!A36</f>
        <v>1400</v>
      </c>
      <c r="I26" s="59" t="str">
        <f>W!B36</f>
        <v>*</v>
      </c>
      <c r="J26" s="41">
        <f>W!A39</f>
        <v>550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100</v>
      </c>
      <c r="Q26" s="59" t="str">
        <f>W!B85</f>
        <v>*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10</v>
      </c>
      <c r="G30" s="52"/>
      <c r="H30" s="44">
        <f>W!A45</f>
        <v>10</v>
      </c>
      <c r="I30" s="52"/>
      <c r="J30" s="44">
        <f>W!A46</f>
        <v>10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160</v>
      </c>
      <c r="G31" s="49"/>
      <c r="H31" s="53">
        <f>W!A48</f>
        <v>180</v>
      </c>
      <c r="I31" s="49"/>
      <c r="J31" s="53">
        <f>W!A49</f>
        <v>350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12</v>
      </c>
      <c r="G32" s="59">
        <f>W!B51</f>
        <v>0</v>
      </c>
      <c r="H32" s="57">
        <f>W!A52</f>
        <v>9</v>
      </c>
      <c r="I32" s="59">
        <f>W!B52</f>
        <v>0</v>
      </c>
      <c r="J32" s="57">
        <f>W!A53</f>
        <v>9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200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21875" defaultRowHeight="11.4"/>
  <cols>
    <col min="1" max="1" width="1.77734375" style="18" customWidth="1"/>
    <col min="2" max="2" width="1.21875" style="18" customWidth="1"/>
    <col min="3" max="5" width="8.21875" style="18" customWidth="1"/>
    <col min="6" max="6" width="6.77734375" style="18" customWidth="1"/>
    <col min="7" max="7" width="8.77734375" style="18" customWidth="1"/>
    <col min="8" max="9" width="1.77734375" style="18" customWidth="1"/>
    <col min="10" max="10" width="1.21875" style="18" customWidth="1"/>
    <col min="11" max="12" width="8.77734375" style="18" customWidth="1"/>
    <col min="13" max="13" width="8.21875" style="18" customWidth="1"/>
    <col min="14" max="14" width="8.44140625" style="18" customWidth="1"/>
    <col min="15" max="15" width="8.5546875" style="18" customWidth="1"/>
    <col min="16" max="16" width="1.21875" style="18" customWidth="1"/>
    <col min="17" max="17" width="2.5546875" style="18" customWidth="1"/>
    <col min="18" max="18" width="1.21875" style="18" customWidth="1"/>
    <col min="19" max="19" width="9.21875" style="18" customWidth="1"/>
    <col min="20" max="20" width="10.44140625" style="18" customWidth="1"/>
    <col min="21" max="21" width="7.21875" style="18" customWidth="1"/>
    <col min="22" max="22" width="1.77734375" style="18" customWidth="1"/>
    <col min="23" max="23" width="7.21875" style="18" customWidth="1"/>
    <col min="24" max="24" width="1.77734375" style="18" customWidth="1"/>
    <col min="25" max="25" width="7.21875" style="18" customWidth="1"/>
    <col min="26" max="26" width="1.44140625" style="18" customWidth="1"/>
    <col min="27" max="27" width="1" style="18" customWidth="1"/>
    <col min="28" max="28" width="9.21875" style="18"/>
    <col min="29" max="29" width="1.77734375" style="18" customWidth="1"/>
    <col min="30" max="30" width="9.21875" style="18"/>
    <col min="31" max="31" width="9.77734375" style="18" customWidth="1"/>
    <col min="32" max="32" width="9.21875" style="18"/>
    <col min="33" max="33" width="1.5546875" style="18" customWidth="1"/>
    <col min="34" max="34" width="9.21875" style="18"/>
    <col min="35" max="35" width="1.5546875" style="18" customWidth="1"/>
    <col min="36" max="16384" width="9.21875" style="18"/>
  </cols>
  <sheetData>
    <row r="1" spans="2:38" ht="15.6">
      <c r="D1" s="14" t="s">
        <v>23</v>
      </c>
      <c r="E1" s="15">
        <f>W!A1</f>
        <v>20</v>
      </c>
      <c r="F1" s="145" t="s">
        <v>197</v>
      </c>
      <c r="H1" s="15">
        <f>W!A2</f>
        <v>3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4874</v>
      </c>
      <c r="V6" s="188"/>
      <c r="W6" s="44">
        <f>W!A109</f>
        <v>2403</v>
      </c>
      <c r="X6" s="28"/>
      <c r="Y6" s="53">
        <f>W!A110</f>
        <v>955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50</v>
      </c>
      <c r="O7" s="189">
        <f>W!A192</f>
        <v>76</v>
      </c>
      <c r="P7" s="24"/>
      <c r="R7" s="129"/>
      <c r="S7" s="19" t="s">
        <v>210</v>
      </c>
      <c r="T7" s="19"/>
      <c r="U7" s="53">
        <f>W!A111</f>
        <v>4994</v>
      </c>
      <c r="V7" s="188"/>
      <c r="W7" s="44">
        <f>W!A112</f>
        <v>2483</v>
      </c>
      <c r="X7" s="28"/>
      <c r="Y7" s="53">
        <f>W!A113</f>
        <v>988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12</v>
      </c>
      <c r="P8" s="24"/>
      <c r="R8" s="129"/>
      <c r="S8" s="19" t="s">
        <v>213</v>
      </c>
      <c r="T8" s="19"/>
      <c r="U8" s="53">
        <f>W!A114</f>
        <v>120</v>
      </c>
      <c r="V8" s="188"/>
      <c r="W8" s="44">
        <f>W!A115</f>
        <v>80</v>
      </c>
      <c r="X8" s="28"/>
      <c r="Y8" s="53">
        <f>W!A116</f>
        <v>33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464</v>
      </c>
      <c r="H9" s="24"/>
      <c r="I9" s="19"/>
      <c r="J9" s="129"/>
      <c r="K9" s="19" t="s">
        <v>215</v>
      </c>
      <c r="L9" s="19"/>
      <c r="M9" s="19"/>
      <c r="N9" s="189">
        <f>W!A82</f>
        <v>7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284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57</v>
      </c>
      <c r="O12" s="191">
        <f>W!A198</f>
        <v>63</v>
      </c>
      <c r="P12" s="24"/>
      <c r="R12" s="129"/>
      <c r="S12" s="28" t="s">
        <v>224</v>
      </c>
      <c r="T12" s="19"/>
      <c r="U12" s="53">
        <f>W!A121</f>
        <v>2003</v>
      </c>
      <c r="V12" s="188"/>
      <c r="W12" s="53">
        <f>W!A124</f>
        <v>934</v>
      </c>
      <c r="X12" s="28"/>
      <c r="Y12" s="53">
        <f>W!A127</f>
        <v>367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570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1201</v>
      </c>
      <c r="V13" s="188"/>
      <c r="W13" s="53">
        <f>W!A125</f>
        <v>534</v>
      </c>
      <c r="X13" s="28"/>
      <c r="Y13" s="53">
        <f>W!A128</f>
        <v>220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47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1670</v>
      </c>
      <c r="V14" s="188"/>
      <c r="W14" s="53">
        <f>W!A126</f>
        <v>935</v>
      </c>
      <c r="X14" s="28"/>
      <c r="Y14" s="53">
        <f>W!A129</f>
        <v>368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-40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28800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685</v>
      </c>
      <c r="P17" s="190">
        <f>W!B307</f>
        <v>0</v>
      </c>
      <c r="R17" s="129"/>
      <c r="S17" s="19" t="s">
        <v>235</v>
      </c>
      <c r="T17" s="19"/>
      <c r="U17" s="53">
        <f>W!A131</f>
        <v>1856</v>
      </c>
      <c r="V17" s="188"/>
      <c r="W17" s="53">
        <f>W!A134</f>
        <v>810</v>
      </c>
      <c r="X17" s="28"/>
      <c r="Y17" s="53">
        <f>W!A137</f>
        <v>412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26529</v>
      </c>
      <c r="P18" s="24"/>
      <c r="R18" s="129"/>
      <c r="S18" s="101" t="s">
        <v>238</v>
      </c>
      <c r="T18" s="19"/>
      <c r="U18" s="53">
        <f>W!A132</f>
        <v>1037</v>
      </c>
      <c r="V18" s="188"/>
      <c r="W18" s="53">
        <f>W!A135</f>
        <v>439</v>
      </c>
      <c r="X18" s="28"/>
      <c r="Y18" s="53">
        <f>W!A138</f>
        <v>235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1694</v>
      </c>
      <c r="V19" s="188"/>
      <c r="W19" s="53">
        <f>W!A136</f>
        <v>763</v>
      </c>
      <c r="X19" s="28"/>
      <c r="Y19" s="53">
        <f>W!A139</f>
        <v>392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2003</v>
      </c>
      <c r="V22" s="188"/>
      <c r="W22" s="53">
        <f>W!A144</f>
        <v>920</v>
      </c>
      <c r="X22" s="28"/>
      <c r="Y22" s="53">
        <f>W!A147</f>
        <v>367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1201</v>
      </c>
      <c r="V23" s="188"/>
      <c r="W23" s="53">
        <f>W!A145</f>
        <v>512</v>
      </c>
      <c r="X23" s="28"/>
      <c r="Y23" s="53">
        <f>W!A148</f>
        <v>220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222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1670</v>
      </c>
      <c r="V24" s="188"/>
      <c r="W24" s="53">
        <f>W!A146</f>
        <v>763</v>
      </c>
      <c r="X24" s="28"/>
      <c r="Y24" s="53">
        <f>W!A149</f>
        <v>368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11540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-2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4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87.3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60</v>
      </c>
      <c r="V27" s="188"/>
      <c r="W27" s="53">
        <f>W!A154</f>
        <v>0</v>
      </c>
      <c r="X27" s="28"/>
      <c r="Y27" s="53">
        <f>W!A157</f>
        <v>22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11</v>
      </c>
      <c r="V28" s="188"/>
      <c r="W28" s="53">
        <f>W!A155</f>
        <v>0</v>
      </c>
      <c r="X28" s="28"/>
      <c r="Y28" s="53">
        <f>W!A158</f>
        <v>7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7485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4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13311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14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22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172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12924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7872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131</v>
      </c>
      <c r="V36" s="190">
        <f>W!B171</f>
        <v>0</v>
      </c>
      <c r="W36" s="44">
        <f>W!A172</f>
        <v>70</v>
      </c>
      <c r="X36" s="190">
        <f>W!B172</f>
        <v>0</v>
      </c>
      <c r="Y36" s="44">
        <f>W!A173</f>
        <v>35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3000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7</v>
      </c>
      <c r="O37" s="191">
        <f>W!A300</f>
        <v>11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3000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None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96269</v>
      </c>
      <c r="H43" s="24"/>
      <c r="I43" s="19"/>
      <c r="J43" s="129"/>
      <c r="K43" s="18" t="s">
        <v>275</v>
      </c>
      <c r="N43" s="201">
        <f>0.00019*50*G10</f>
        <v>10.792</v>
      </c>
      <c r="P43" s="24"/>
      <c r="R43" s="129"/>
      <c r="S43" s="85" t="s">
        <v>276</v>
      </c>
      <c r="T43" s="19"/>
      <c r="U43" s="53">
        <f>W!A54</f>
        <v>200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49.799879999999995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111</v>
      </c>
      <c r="H45" s="24"/>
      <c r="I45" s="19"/>
      <c r="J45" s="129"/>
      <c r="K45" s="18" t="s">
        <v>281</v>
      </c>
      <c r="N45" s="201">
        <f>N43+N44</f>
        <v>60.591879999999996</v>
      </c>
      <c r="P45" s="24"/>
      <c r="R45" s="129"/>
      <c r="S45" s="85" t="s">
        <v>282</v>
      </c>
      <c r="T45" s="19"/>
      <c r="U45" s="53">
        <f>W!A187</f>
        <v>200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21875" defaultRowHeight="10.199999999999999"/>
  <cols>
    <col min="1" max="2" width="1.44140625" style="91" customWidth="1"/>
    <col min="3" max="6" width="7.77734375" style="91" customWidth="1"/>
    <col min="7" max="8" width="1.77734375" style="91" customWidth="1"/>
    <col min="9" max="12" width="7.77734375" style="91" customWidth="1"/>
    <col min="13" max="14" width="1.44140625" style="91" customWidth="1"/>
    <col min="15" max="18" width="7.77734375" style="91" customWidth="1"/>
    <col min="19" max="20" width="1.44140625" style="91" customWidth="1"/>
    <col min="21" max="24" width="7.77734375" style="91" customWidth="1"/>
    <col min="25" max="25" width="1.44140625" style="91" customWidth="1"/>
    <col min="26" max="16384" width="9.21875" style="91"/>
  </cols>
  <sheetData>
    <row r="1" spans="2:26" ht="15.6">
      <c r="D1" s="14" t="s">
        <v>23</v>
      </c>
      <c r="E1" s="15">
        <f>W!A1</f>
        <v>20</v>
      </c>
      <c r="F1" s="145" t="s">
        <v>47</v>
      </c>
      <c r="G1" s="18"/>
      <c r="I1" s="15">
        <f>W!A2</f>
        <v>3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364000</v>
      </c>
      <c r="G8" s="171"/>
      <c r="H8" s="112"/>
      <c r="I8" s="112" t="s">
        <v>103</v>
      </c>
      <c r="J8" s="112"/>
      <c r="K8" s="112"/>
      <c r="L8" s="173">
        <f>W!A241</f>
        <v>3275662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135936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3086096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52479</v>
      </c>
      <c r="G10" s="171"/>
      <c r="H10" s="112"/>
      <c r="I10" s="112" t="s">
        <v>110</v>
      </c>
      <c r="J10" s="112"/>
      <c r="K10" s="112"/>
      <c r="L10" s="173">
        <f>W!A242</f>
        <v>427067</v>
      </c>
      <c r="M10" s="171"/>
      <c r="N10" s="112"/>
      <c r="O10" s="112" t="s">
        <v>111</v>
      </c>
      <c r="P10" s="112"/>
      <c r="Q10" s="174"/>
      <c r="R10" s="174">
        <f>W!A262</f>
        <v>568000</v>
      </c>
      <c r="S10" s="171"/>
      <c r="T10" s="112"/>
      <c r="U10" s="112" t="s">
        <v>112</v>
      </c>
      <c r="V10" s="112"/>
      <c r="W10" s="112"/>
      <c r="X10" s="173">
        <f>W!A222</f>
        <v>4141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345524</v>
      </c>
      <c r="G11" s="171"/>
      <c r="H11" s="112"/>
      <c r="I11" s="175" t="s">
        <v>114</v>
      </c>
      <c r="L11" s="173">
        <f>W!A243</f>
        <v>26000</v>
      </c>
      <c r="M11" s="171"/>
      <c r="N11" s="112"/>
      <c r="O11" s="112" t="s">
        <v>115</v>
      </c>
      <c r="P11" s="112"/>
      <c r="Q11" s="112"/>
      <c r="R11" s="176">
        <f>W!A263</f>
        <v>2652053</v>
      </c>
      <c r="S11" s="171"/>
      <c r="T11" s="112"/>
      <c r="U11" s="112" t="s">
        <v>116</v>
      </c>
      <c r="V11" s="112"/>
      <c r="W11" s="112"/>
      <c r="X11" s="173">
        <f>W!A223</f>
        <v>3730925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32756</v>
      </c>
      <c r="G12" s="171"/>
      <c r="H12" s="112"/>
      <c r="I12" s="112" t="s">
        <v>118</v>
      </c>
      <c r="J12" s="112"/>
      <c r="K12" s="112"/>
      <c r="L12" s="173">
        <f>W!A244</f>
        <v>1299076</v>
      </c>
      <c r="M12" s="171"/>
      <c r="N12" s="112"/>
      <c r="O12" s="112" t="s">
        <v>119</v>
      </c>
      <c r="P12" s="112"/>
      <c r="Q12" s="112"/>
      <c r="R12" s="173">
        <f>SUM(R9:R11)</f>
        <v>3320053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27110</v>
      </c>
      <c r="G13" s="171"/>
      <c r="H13" s="112"/>
      <c r="I13" s="112" t="s">
        <v>122</v>
      </c>
      <c r="J13" s="112"/>
      <c r="K13" s="112"/>
      <c r="L13" s="173">
        <f>W!A245</f>
        <v>168150</v>
      </c>
      <c r="M13" s="171"/>
      <c r="N13" s="112"/>
      <c r="S13" s="171"/>
      <c r="T13" s="112"/>
      <c r="U13" s="175" t="s">
        <v>123</v>
      </c>
      <c r="X13" s="174">
        <f>X9+X10-X11-X12</f>
        <v>-640688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30000</v>
      </c>
      <c r="G14" s="171"/>
      <c r="H14" s="112"/>
      <c r="I14" s="112" t="s">
        <v>125</v>
      </c>
      <c r="J14" s="112"/>
      <c r="K14" s="112"/>
      <c r="L14" s="173">
        <f>W!A246</f>
        <v>575025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359495</v>
      </c>
      <c r="M15" s="171"/>
      <c r="N15" s="112"/>
      <c r="O15" s="112" t="s">
        <v>129</v>
      </c>
      <c r="P15" s="112"/>
      <c r="Q15" s="112"/>
      <c r="R15" s="173">
        <f>W!A265</f>
        <v>49296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91500</v>
      </c>
      <c r="G16" s="171"/>
      <c r="H16" s="112"/>
      <c r="I16" s="112" t="s">
        <v>132</v>
      </c>
      <c r="J16" s="112"/>
      <c r="K16" s="112"/>
      <c r="L16" s="173">
        <f>W!A248</f>
        <v>8465</v>
      </c>
      <c r="M16" s="171"/>
      <c r="N16" s="112"/>
      <c r="O16" s="175" t="s">
        <v>133</v>
      </c>
      <c r="R16" s="173">
        <f>W!A266</f>
        <v>26000</v>
      </c>
      <c r="S16" s="171"/>
      <c r="T16" s="112"/>
      <c r="U16" s="112" t="s">
        <v>134</v>
      </c>
      <c r="V16" s="112"/>
      <c r="W16" s="112"/>
      <c r="X16" s="173">
        <f>W!A225</f>
        <v>1687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19050</v>
      </c>
      <c r="G17" s="171"/>
      <c r="H17" s="112"/>
      <c r="I17" s="112" t="s">
        <v>136</v>
      </c>
      <c r="L17" s="173">
        <f>W!A249</f>
        <v>100850</v>
      </c>
      <c r="M17" s="171"/>
      <c r="N17" s="112"/>
      <c r="O17" s="112" t="s">
        <v>137</v>
      </c>
      <c r="P17" s="112"/>
      <c r="Q17" s="112"/>
      <c r="R17" s="173">
        <f>W!A267</f>
        <v>759326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10575</v>
      </c>
      <c r="G18" s="171"/>
      <c r="H18" s="112"/>
      <c r="I18" s="118" t="s">
        <v>140</v>
      </c>
      <c r="J18" s="112"/>
      <c r="K18" s="112"/>
      <c r="L18" s="177">
        <f>W!A250</f>
        <v>834622</v>
      </c>
      <c r="M18" s="171"/>
      <c r="N18" s="112"/>
      <c r="O18" s="112" t="s">
        <v>141</v>
      </c>
      <c r="P18" s="112"/>
      <c r="Q18" s="112"/>
      <c r="R18" s="173">
        <f>W!A268</f>
        <v>1791305</v>
      </c>
      <c r="S18" s="171"/>
      <c r="T18" s="112"/>
      <c r="U18" s="112" t="s">
        <v>142</v>
      </c>
      <c r="V18" s="112"/>
      <c r="W18" s="112"/>
      <c r="X18" s="177">
        <f>W!A227</f>
        <v>50000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2129506</v>
      </c>
      <c r="M19" s="171"/>
      <c r="N19" s="112"/>
      <c r="O19" s="112" t="s">
        <v>145</v>
      </c>
      <c r="P19" s="112"/>
      <c r="Q19" s="112"/>
      <c r="R19" s="177">
        <f>W!A269</f>
        <v>450000</v>
      </c>
      <c r="S19" s="171"/>
      <c r="T19" s="112"/>
      <c r="U19" s="175" t="s">
        <v>146</v>
      </c>
      <c r="X19" s="174">
        <f>X16+X17-X18</f>
        <v>-48313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8024</v>
      </c>
      <c r="G20" s="171"/>
      <c r="H20" s="112"/>
      <c r="I20" s="112" t="s">
        <v>148</v>
      </c>
      <c r="J20" s="112"/>
      <c r="K20" s="112"/>
      <c r="L20" s="173">
        <f>W!A252</f>
        <v>1146156</v>
      </c>
      <c r="M20" s="171"/>
      <c r="N20" s="112"/>
      <c r="O20" s="175" t="s">
        <v>149</v>
      </c>
      <c r="R20" s="180">
        <f>SUM(R15:R19)</f>
        <v>3075927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22590</v>
      </c>
      <c r="G21" s="171"/>
      <c r="H21" s="112"/>
      <c r="I21" s="112" t="s">
        <v>151</v>
      </c>
      <c r="J21" s="112"/>
      <c r="K21" s="112"/>
      <c r="L21" s="173">
        <f>W!A217</f>
        <v>1277687</v>
      </c>
      <c r="M21" s="171"/>
      <c r="N21" s="112"/>
      <c r="O21" s="112" t="s">
        <v>152</v>
      </c>
      <c r="P21" s="112"/>
      <c r="Q21" s="112"/>
      <c r="R21" s="173">
        <f>R12+R20</f>
        <v>6395980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4141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23143</v>
      </c>
      <c r="G23" s="171"/>
      <c r="H23" s="112"/>
      <c r="I23" s="112" t="s">
        <v>157</v>
      </c>
      <c r="J23" s="112"/>
      <c r="K23" s="112"/>
      <c r="L23" s="176">
        <f>W!A254</f>
        <v>68001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1277687</v>
      </c>
      <c r="G24" s="171"/>
      <c r="H24" s="112"/>
      <c r="I24" s="175" t="s">
        <v>160</v>
      </c>
      <c r="L24" s="173">
        <f>L20-L21+L22-L23</f>
        <v>-195391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1687</v>
      </c>
      <c r="M25" s="171"/>
      <c r="N25" s="112"/>
      <c r="O25" s="178" t="s">
        <v>164</v>
      </c>
      <c r="P25" s="112"/>
      <c r="Q25" s="112"/>
      <c r="R25" s="173">
        <f>W!A272</f>
        <v>1191623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41824</v>
      </c>
      <c r="M26" s="171"/>
      <c r="N26" s="112"/>
      <c r="O26" s="112" t="s">
        <v>167</v>
      </c>
      <c r="P26" s="112"/>
      <c r="Q26" s="112"/>
      <c r="R26" s="177">
        <f>W!A273</f>
        <v>1832336</v>
      </c>
      <c r="S26" s="171"/>
      <c r="T26" s="112"/>
      <c r="U26" s="112" t="s">
        <v>168</v>
      </c>
      <c r="V26" s="112"/>
      <c r="W26" s="112"/>
      <c r="X26" s="177">
        <f>W!A232</f>
        <v>41824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-235528</v>
      </c>
      <c r="G27" s="171"/>
      <c r="H27" s="112"/>
      <c r="I27" s="175" t="s">
        <v>170</v>
      </c>
      <c r="J27" s="112"/>
      <c r="K27" s="112"/>
      <c r="L27" s="174">
        <f>L24+L25-L26</f>
        <v>-235528</v>
      </c>
      <c r="M27" s="171"/>
      <c r="N27" s="112"/>
      <c r="O27" s="118" t="s">
        <v>171</v>
      </c>
      <c r="P27" s="112"/>
      <c r="Q27" s="112"/>
      <c r="R27" s="173">
        <f>SUM(R24:R26)</f>
        <v>3023959</v>
      </c>
      <c r="S27" s="171"/>
      <c r="T27" s="112"/>
      <c r="U27" s="175" t="s">
        <v>172</v>
      </c>
      <c r="X27" s="174">
        <f>X22-X23-X24+X25-X26</f>
        <v>-41824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-392451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-627979</v>
      </c>
      <c r="G29" s="171"/>
      <c r="H29" s="112"/>
      <c r="I29" s="112" t="s">
        <v>177</v>
      </c>
      <c r="J29" s="112"/>
      <c r="K29" s="112"/>
      <c r="L29" s="173">
        <f>W!A256</f>
        <v>-235528</v>
      </c>
      <c r="M29" s="171"/>
      <c r="N29" s="112"/>
      <c r="S29" s="171"/>
      <c r="U29" s="181" t="s">
        <v>178</v>
      </c>
      <c r="V29" s="112"/>
      <c r="W29" s="112"/>
      <c r="X29" s="174">
        <f>W!A233</f>
        <v>-730825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-5.8882000000000003</v>
      </c>
      <c r="M30" s="171"/>
      <c r="N30" s="112"/>
      <c r="O30" s="112" t="s">
        <v>180</v>
      </c>
      <c r="P30" s="112"/>
      <c r="Q30" s="112"/>
      <c r="R30" s="173">
        <f>R21-R27-R28</f>
        <v>3372021</v>
      </c>
      <c r="S30" s="171"/>
      <c r="U30" s="181" t="s">
        <v>181</v>
      </c>
      <c r="V30" s="112"/>
      <c r="W30" s="112"/>
      <c r="X30" s="176">
        <f>W!A234</f>
        <v>-651511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-1382336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7906</v>
      </c>
      <c r="G33" s="171"/>
      <c r="H33" s="112"/>
      <c r="I33" s="112" t="s">
        <v>187</v>
      </c>
      <c r="J33" s="112"/>
      <c r="K33" s="112"/>
      <c r="L33" s="173">
        <f>L29-L32</f>
        <v>-235528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3765</v>
      </c>
      <c r="G34" s="171"/>
      <c r="H34" s="112"/>
      <c r="I34" s="91" t="s">
        <v>190</v>
      </c>
      <c r="J34" s="112"/>
      <c r="K34" s="112"/>
      <c r="L34" s="177">
        <f>W!A260</f>
        <v>-392451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1172000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-627979</v>
      </c>
      <c r="M35" s="171"/>
      <c r="O35" s="112" t="s">
        <v>194</v>
      </c>
      <c r="P35" s="112"/>
      <c r="Q35" s="112"/>
      <c r="R35" s="177">
        <f>R36-R33-R34</f>
        <v>-627979</v>
      </c>
      <c r="S35" s="171"/>
      <c r="U35" s="112" t="s">
        <v>195</v>
      </c>
      <c r="V35" s="112"/>
      <c r="W35" s="112"/>
      <c r="X35" s="174">
        <f>W!A239</f>
        <v>325000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3372021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21875" defaultRowHeight="11.4"/>
  <cols>
    <col min="1" max="1" width="2" style="18" customWidth="1"/>
    <col min="2" max="2" width="1.5546875" style="18" customWidth="1"/>
    <col min="3" max="8" width="8.77734375" style="18" customWidth="1"/>
    <col min="9" max="9" width="8.77734375" style="66" customWidth="1"/>
    <col min="10" max="13" width="8.77734375" style="18" customWidth="1"/>
    <col min="14" max="14" width="2.77734375" style="18" customWidth="1"/>
    <col min="15" max="16384" width="9.218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20</v>
      </c>
      <c r="K1" s="14" t="s">
        <v>24</v>
      </c>
      <c r="L1" s="15">
        <f>W!$A4</f>
        <v>2019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2264</v>
      </c>
      <c r="H7" s="35">
        <f>W!A510</f>
        <v>2256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127</v>
      </c>
      <c r="H16" s="151">
        <f>INT(L10*2*G20/1000) + 75</f>
        <v>209</v>
      </c>
      <c r="I16" s="151">
        <f>INT(L10*3*G20/1000) + 120</f>
        <v>321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160</v>
      </c>
      <c r="H17" s="151">
        <f>INT(L10*1.5*2*G20/1000) + 75</f>
        <v>276</v>
      </c>
      <c r="I17" s="151">
        <f>INT(L10*1.5*3*G20/1000) + 120</f>
        <v>421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reports are boosting confidence in Europe. They suggest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increased income and steady capital ratios.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76.67</v>
      </c>
      <c r="G35" s="138">
        <f>W!A542/100</f>
        <v>87.75</v>
      </c>
      <c r="H35" s="138">
        <f>W!A562/100</f>
        <v>74.87</v>
      </c>
      <c r="I35" s="138">
        <f>W!A582/100</f>
        <v>89.03</v>
      </c>
      <c r="J35" s="138">
        <f>W!A602/100</f>
        <v>80.17</v>
      </c>
      <c r="K35" s="138">
        <f>W!A622/100</f>
        <v>63.55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3066800</v>
      </c>
      <c r="G36" s="138">
        <f>W!A543</f>
        <v>3510000</v>
      </c>
      <c r="H36" s="138">
        <f>W!A563</f>
        <v>2994800</v>
      </c>
      <c r="I36" s="138">
        <f>W!A583</f>
        <v>3561200</v>
      </c>
      <c r="J36" s="138">
        <f>W!A603</f>
        <v>3206800</v>
      </c>
      <c r="K36" s="138">
        <f>W!A623</f>
        <v>2542000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3066800</v>
      </c>
      <c r="G39" s="138">
        <f>W!A545</f>
        <v>3510000</v>
      </c>
      <c r="H39" s="138">
        <f>W!A565</f>
        <v>2994800</v>
      </c>
      <c r="I39" s="138">
        <f>W!A585</f>
        <v>3561200</v>
      </c>
      <c r="J39" s="138">
        <f>W!A605</f>
        <v>3206800</v>
      </c>
      <c r="K39" s="138">
        <f>W!A625</f>
        <v>2542000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305</v>
      </c>
      <c r="G43" s="138">
        <f>W!A546</f>
        <v>280</v>
      </c>
      <c r="H43" s="138">
        <f>W!A566</f>
        <v>291</v>
      </c>
      <c r="I43" s="138">
        <f>W!A586</f>
        <v>320</v>
      </c>
      <c r="J43" s="138">
        <f>W!A606</f>
        <v>290</v>
      </c>
      <c r="K43" s="138">
        <f>W!A626</f>
        <v>275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310</v>
      </c>
      <c r="G44" s="138">
        <f>W!A547</f>
        <v>285</v>
      </c>
      <c r="H44" s="138">
        <f>W!A567</f>
        <v>296</v>
      </c>
      <c r="I44" s="138">
        <f>W!A587</f>
        <v>310</v>
      </c>
      <c r="J44" s="138">
        <f>W!A607</f>
        <v>295</v>
      </c>
      <c r="K44" s="138">
        <f>W!A627</f>
        <v>280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310</v>
      </c>
      <c r="G45" s="138">
        <f>W!A548</f>
        <v>290</v>
      </c>
      <c r="H45" s="138">
        <f>W!A568</f>
        <v>296</v>
      </c>
      <c r="I45" s="138">
        <f>W!A588</f>
        <v>330</v>
      </c>
      <c r="J45" s="138">
        <f>W!A608</f>
        <v>295</v>
      </c>
      <c r="K45" s="138">
        <f>W!A628</f>
        <v>285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500</v>
      </c>
      <c r="G46" s="138">
        <f>W!A549</f>
        <v>475</v>
      </c>
      <c r="H46" s="138">
        <f>W!A569</f>
        <v>486</v>
      </c>
      <c r="I46" s="138">
        <f>W!A589</f>
        <v>490</v>
      </c>
      <c r="J46" s="138">
        <f>W!A609</f>
        <v>485</v>
      </c>
      <c r="K46" s="138">
        <f>W!A629</f>
        <v>475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510</v>
      </c>
      <c r="G47" s="138">
        <f>W!A550</f>
        <v>485</v>
      </c>
      <c r="H47" s="138">
        <f>W!A570</f>
        <v>496</v>
      </c>
      <c r="I47" s="138">
        <f>W!A590</f>
        <v>500</v>
      </c>
      <c r="J47" s="138">
        <f>W!A610</f>
        <v>495</v>
      </c>
      <c r="K47" s="138">
        <f>W!A630</f>
        <v>480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505</v>
      </c>
      <c r="G48" s="138">
        <f>W!A551</f>
        <v>485</v>
      </c>
      <c r="H48" s="138">
        <f>W!A571</f>
        <v>491</v>
      </c>
      <c r="I48" s="138">
        <f>W!A591</f>
        <v>490</v>
      </c>
      <c r="J48" s="138">
        <f>W!A611</f>
        <v>490</v>
      </c>
      <c r="K48" s="138">
        <f>W!A631</f>
        <v>485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775</v>
      </c>
      <c r="G49" s="138">
        <f>W!A552</f>
        <v>755</v>
      </c>
      <c r="H49" s="138">
        <f>W!A572</f>
        <v>757</v>
      </c>
      <c r="I49" s="138">
        <f>W!A592</f>
        <v>790</v>
      </c>
      <c r="J49" s="138">
        <f>W!A612</f>
        <v>770</v>
      </c>
      <c r="K49" s="138">
        <f>W!A632</f>
        <v>755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795</v>
      </c>
      <c r="G50" s="138">
        <f>W!A553</f>
        <v>775</v>
      </c>
      <c r="H50" s="138">
        <f>W!A573</f>
        <v>775</v>
      </c>
      <c r="I50" s="138">
        <f>W!A593</f>
        <v>800</v>
      </c>
      <c r="J50" s="138">
        <f>W!A613</f>
        <v>785</v>
      </c>
      <c r="K50" s="138">
        <f>W!A633</f>
        <v>760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780</v>
      </c>
      <c r="G51" s="138">
        <f>W!A554</f>
        <v>765</v>
      </c>
      <c r="H51" s="138">
        <f>W!A574</f>
        <v>762</v>
      </c>
      <c r="I51" s="138">
        <f>W!A594</f>
        <v>780</v>
      </c>
      <c r="J51" s="138">
        <f>W!A614</f>
        <v>770</v>
      </c>
      <c r="K51" s="138">
        <f>W!A634</f>
        <v>765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135</v>
      </c>
      <c r="G53" s="138">
        <f>W!A555</f>
        <v>132</v>
      </c>
      <c r="H53" s="138">
        <f>W!A575</f>
        <v>138</v>
      </c>
      <c r="I53" s="138">
        <f>W!A595</f>
        <v>120</v>
      </c>
      <c r="J53" s="138">
        <f>W!A615</f>
        <v>132</v>
      </c>
      <c r="K53" s="138">
        <f>W!A635</f>
        <v>160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1210</v>
      </c>
      <c r="G54" s="138">
        <f>W!A556</f>
        <v>1200</v>
      </c>
      <c r="H54" s="138">
        <f>W!A576</f>
        <v>1200</v>
      </c>
      <c r="I54" s="138">
        <f>W!A596</f>
        <v>1300</v>
      </c>
      <c r="J54" s="138">
        <f>W!A616</f>
        <v>1249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14</v>
      </c>
      <c r="G55" s="138">
        <f>W!A557</f>
        <v>10</v>
      </c>
      <c r="H55" s="138">
        <f>W!A577</f>
        <v>9</v>
      </c>
      <c r="I55" s="138">
        <f>W!A597</f>
        <v>10</v>
      </c>
      <c r="J55" s="138">
        <f>W!A617</f>
        <v>10</v>
      </c>
      <c r="K55" s="138">
        <f>W!A637</f>
        <v>14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20</v>
      </c>
      <c r="K61" s="14" t="s">
        <v>62</v>
      </c>
      <c r="L61" s="15">
        <f>W!$A4</f>
        <v>2019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3905053</v>
      </c>
      <c r="G67" s="138">
        <f>W!A722</f>
        <v>3572553</v>
      </c>
      <c r="H67" s="138">
        <f>W!A742</f>
        <v>3320053</v>
      </c>
      <c r="I67" s="138">
        <f>W!A762</f>
        <v>2827253</v>
      </c>
      <c r="J67" s="138">
        <f>W!A782</f>
        <v>3275053</v>
      </c>
      <c r="K67" s="138">
        <f>W!A802</f>
        <v>4232929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2097813</v>
      </c>
      <c r="G68" s="138">
        <f>W!A723</f>
        <v>146958</v>
      </c>
      <c r="H68" s="138">
        <f>W!A743</f>
        <v>834622</v>
      </c>
      <c r="I68" s="138">
        <f>W!A763</f>
        <v>1540752</v>
      </c>
      <c r="J68" s="138">
        <f>W!A783</f>
        <v>1745803</v>
      </c>
      <c r="K68" s="138">
        <f>W!A803</f>
        <v>732864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1651064</v>
      </c>
      <c r="G69" s="138">
        <f>W!A724</f>
        <v>1815095</v>
      </c>
      <c r="H69" s="138">
        <f>W!A744</f>
        <v>1791305</v>
      </c>
      <c r="I69" s="138">
        <f>W!A764</f>
        <v>1407321</v>
      </c>
      <c r="J69" s="138">
        <f>W!A784</f>
        <v>1589843</v>
      </c>
      <c r="K69" s="138">
        <f>W!A804</f>
        <v>1740671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450000</v>
      </c>
      <c r="H70" s="138">
        <f>W!A745</f>
        <v>450000</v>
      </c>
      <c r="I70" s="138">
        <f>W!A765</f>
        <v>450000</v>
      </c>
      <c r="J70" s="138">
        <f>W!A785</f>
        <v>450000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948132</v>
      </c>
      <c r="G74" s="138">
        <f>W!A729</f>
        <v>956653</v>
      </c>
      <c r="H74" s="138">
        <f>W!A749</f>
        <v>1191623</v>
      </c>
      <c r="I74" s="138">
        <f>W!A769</f>
        <v>1161277</v>
      </c>
      <c r="J74" s="138">
        <f>W!A789</f>
        <v>753357</v>
      </c>
      <c r="K74" s="138">
        <f>W!A809</f>
        <v>1028146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3640444</v>
      </c>
      <c r="G75" s="138">
        <f>W!A730</f>
        <v>1338472</v>
      </c>
      <c r="H75" s="138">
        <f>W!A750</f>
        <v>1832336</v>
      </c>
      <c r="I75" s="138">
        <f>W!A770</f>
        <v>1304916</v>
      </c>
      <c r="J75" s="138">
        <f>W!A790</f>
        <v>2791236</v>
      </c>
      <c r="K75" s="138">
        <f>W!A810</f>
        <v>2997702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100000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-484646</v>
      </c>
      <c r="G82" s="138">
        <f>W!A736</f>
        <v>-310519</v>
      </c>
      <c r="H82" s="138">
        <f>W!A756</f>
        <v>-627979</v>
      </c>
      <c r="I82" s="138">
        <f>W!A776</f>
        <v>-240867</v>
      </c>
      <c r="J82" s="138">
        <f>W!A796</f>
        <v>-483894</v>
      </c>
      <c r="K82" s="138">
        <f>W!A816</f>
        <v>-969384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3515354</v>
      </c>
      <c r="G83" s="138">
        <f t="shared" si="0"/>
        <v>3689481</v>
      </c>
      <c r="H83" s="138">
        <f t="shared" si="0"/>
        <v>3372021</v>
      </c>
      <c r="I83" s="138">
        <f t="shared" si="0"/>
        <v>3759133</v>
      </c>
      <c r="J83" s="138">
        <f t="shared" si="0"/>
        <v>3516106</v>
      </c>
      <c r="K83" s="138">
        <f t="shared" si="0"/>
        <v>3030616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8"/>
  <sheetViews>
    <sheetView showGridLines="0" topLeftCell="A842" workbookViewId="0">
      <selection activeCell="A872" sqref="A872"/>
    </sheetView>
  </sheetViews>
  <sheetFormatPr defaultRowHeight="13.2"/>
  <cols>
    <col min="1" max="1" width="57.21875" bestFit="1" customWidth="1"/>
    <col min="2" max="2" width="1.77734375" style="133" bestFit="1" customWidth="1"/>
  </cols>
  <sheetData>
    <row r="1" spans="1:1">
      <c r="A1">
        <v>20</v>
      </c>
    </row>
    <row r="2" spans="1:1">
      <c r="A2">
        <v>3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342</v>
      </c>
    </row>
    <row r="7" spans="1:1">
      <c r="A7">
        <v>30</v>
      </c>
    </row>
    <row r="8" spans="1:1">
      <c r="A8">
        <v>30</v>
      </c>
    </row>
    <row r="9" spans="1:1">
      <c r="A9">
        <v>56</v>
      </c>
    </row>
    <row r="10" spans="1:1">
      <c r="A10">
        <v>0</v>
      </c>
    </row>
    <row r="11" spans="1:1">
      <c r="A11">
        <v>34</v>
      </c>
    </row>
    <row r="12" spans="1:1">
      <c r="A12">
        <v>24</v>
      </c>
    </row>
    <row r="13" spans="1:1">
      <c r="A13">
        <v>42</v>
      </c>
    </row>
    <row r="14" spans="1:1">
      <c r="A14">
        <v>26</v>
      </c>
    </row>
    <row r="15" spans="1:1">
      <c r="A15">
        <v>20</v>
      </c>
    </row>
    <row r="16" spans="1:1">
      <c r="A16">
        <v>32</v>
      </c>
    </row>
    <row r="17" spans="1:2">
      <c r="A17">
        <v>22</v>
      </c>
    </row>
    <row r="18" spans="1:2">
      <c r="A18">
        <v>16</v>
      </c>
    </row>
    <row r="19" spans="1:2">
      <c r="A19">
        <v>32</v>
      </c>
    </row>
    <row r="20" spans="1:2">
      <c r="A20">
        <v>0</v>
      </c>
    </row>
    <row r="21" spans="1:2">
      <c r="A21">
        <v>291</v>
      </c>
    </row>
    <row r="22" spans="1:2">
      <c r="A22">
        <v>296</v>
      </c>
    </row>
    <row r="23" spans="1:2">
      <c r="A23">
        <v>296</v>
      </c>
    </row>
    <row r="24" spans="1:2">
      <c r="A24">
        <v>486</v>
      </c>
    </row>
    <row r="25" spans="1:2">
      <c r="A25">
        <v>496</v>
      </c>
    </row>
    <row r="26" spans="1:2">
      <c r="A26">
        <v>491</v>
      </c>
    </row>
    <row r="27" spans="1:2">
      <c r="A27">
        <v>757</v>
      </c>
    </row>
    <row r="28" spans="1:2">
      <c r="A28">
        <v>775</v>
      </c>
    </row>
    <row r="29" spans="1:2">
      <c r="A29">
        <v>762</v>
      </c>
    </row>
    <row r="30" spans="1:2">
      <c r="A30">
        <v>0</v>
      </c>
    </row>
    <row r="31" spans="1:2">
      <c r="A31">
        <v>3000</v>
      </c>
      <c r="B31" s="133" t="s">
        <v>343</v>
      </c>
    </row>
    <row r="32" spans="1:2">
      <c r="A32">
        <v>1800</v>
      </c>
      <c r="B32" s="133" t="s">
        <v>343</v>
      </c>
    </row>
    <row r="33" spans="1:2">
      <c r="A33">
        <v>2500</v>
      </c>
      <c r="B33" s="133" t="s">
        <v>343</v>
      </c>
    </row>
    <row r="34" spans="1:2">
      <c r="A34">
        <v>1400</v>
      </c>
      <c r="B34" s="133" t="s">
        <v>343</v>
      </c>
    </row>
    <row r="35" spans="1:2">
      <c r="A35">
        <v>800</v>
      </c>
      <c r="B35" s="133" t="s">
        <v>343</v>
      </c>
    </row>
    <row r="36" spans="1:2">
      <c r="A36">
        <v>1400</v>
      </c>
      <c r="B36" s="133" t="s">
        <v>343</v>
      </c>
    </row>
    <row r="37" spans="1:2">
      <c r="A37">
        <v>550</v>
      </c>
      <c r="B37" s="133" t="s">
        <v>343</v>
      </c>
    </row>
    <row r="38" spans="1:2">
      <c r="A38">
        <v>330</v>
      </c>
      <c r="B38" s="133" t="s">
        <v>343</v>
      </c>
    </row>
    <row r="39" spans="1:2">
      <c r="A39">
        <v>550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1</v>
      </c>
    </row>
    <row r="44" spans="1:2">
      <c r="A44">
        <v>10</v>
      </c>
    </row>
    <row r="45" spans="1:2">
      <c r="A45">
        <v>10</v>
      </c>
    </row>
    <row r="46" spans="1:2">
      <c r="A46">
        <v>10</v>
      </c>
    </row>
    <row r="47" spans="1:2">
      <c r="A47">
        <v>160</v>
      </c>
    </row>
    <row r="48" spans="1:2">
      <c r="A48">
        <v>180</v>
      </c>
    </row>
    <row r="49" spans="1:1">
      <c r="A49">
        <v>350</v>
      </c>
    </row>
    <row r="50" spans="1:1">
      <c r="A50">
        <v>0</v>
      </c>
    </row>
    <row r="51" spans="1:1">
      <c r="A51">
        <v>12</v>
      </c>
    </row>
    <row r="52" spans="1:1">
      <c r="A52">
        <v>9</v>
      </c>
    </row>
    <row r="53" spans="1:1">
      <c r="A53">
        <v>9</v>
      </c>
    </row>
    <row r="54" spans="1:1">
      <c r="A54">
        <v>200</v>
      </c>
    </row>
    <row r="55" spans="1:1">
      <c r="A55">
        <v>0</v>
      </c>
    </row>
    <row r="56" spans="1:1">
      <c r="A56">
        <v>0</v>
      </c>
    </row>
    <row r="57" spans="1:1">
      <c r="A57">
        <v>12</v>
      </c>
    </row>
    <row r="58" spans="1:1">
      <c r="A58">
        <v>3</v>
      </c>
    </row>
    <row r="59" spans="1:1">
      <c r="A59">
        <v>3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13</v>
      </c>
    </row>
    <row r="64" spans="1:1">
      <c r="A64">
        <v>4</v>
      </c>
    </row>
    <row r="65" spans="1:1">
      <c r="A65">
        <v>10</v>
      </c>
    </row>
    <row r="66" spans="1:1">
      <c r="A66">
        <v>12</v>
      </c>
    </row>
    <row r="67" spans="1:1">
      <c r="A67">
        <v>0</v>
      </c>
    </row>
    <row r="68" spans="1:1">
      <c r="A68">
        <v>21</v>
      </c>
    </row>
    <row r="69" spans="1:1">
      <c r="A69">
        <v>10</v>
      </c>
    </row>
    <row r="70" spans="1:1">
      <c r="A70">
        <v>0</v>
      </c>
    </row>
    <row r="71" spans="1:1">
      <c r="A71">
        <v>0</v>
      </c>
    </row>
    <row r="72" spans="1:1">
      <c r="A72">
        <v>100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18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2">
      <c r="A81">
        <v>0</v>
      </c>
      <c r="B81" s="133" t="s">
        <v>343</v>
      </c>
    </row>
    <row r="82" spans="1:2">
      <c r="A82">
        <v>7</v>
      </c>
      <c r="B82" s="133" t="s">
        <v>343</v>
      </c>
    </row>
    <row r="83" spans="1:2">
      <c r="A83">
        <v>1200</v>
      </c>
    </row>
    <row r="84" spans="1:2">
      <c r="A84">
        <v>0</v>
      </c>
    </row>
    <row r="85" spans="1:2">
      <c r="A85">
        <v>100</v>
      </c>
      <c r="B85" s="133" t="s">
        <v>343</v>
      </c>
    </row>
    <row r="86" spans="1:2">
      <c r="A86">
        <v>20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145</v>
      </c>
    </row>
    <row r="103" spans="1:1">
      <c r="A103">
        <v>130</v>
      </c>
    </row>
    <row r="104" spans="1:1">
      <c r="A104">
        <v>132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4874</v>
      </c>
    </row>
    <row r="109" spans="1:1">
      <c r="A109">
        <v>2403</v>
      </c>
    </row>
    <row r="110" spans="1:1">
      <c r="A110">
        <v>955</v>
      </c>
    </row>
    <row r="111" spans="1:1">
      <c r="A111">
        <v>4994</v>
      </c>
    </row>
    <row r="112" spans="1:1">
      <c r="A112">
        <v>2483</v>
      </c>
    </row>
    <row r="113" spans="1:1">
      <c r="A113">
        <v>988</v>
      </c>
    </row>
    <row r="114" spans="1:1">
      <c r="A114">
        <v>120</v>
      </c>
    </row>
    <row r="115" spans="1:1">
      <c r="A115">
        <v>80</v>
      </c>
    </row>
    <row r="116" spans="1:1">
      <c r="A116">
        <v>33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2003</v>
      </c>
    </row>
    <row r="122" spans="1:1">
      <c r="A122">
        <v>1201</v>
      </c>
    </row>
    <row r="123" spans="1:1">
      <c r="A123">
        <v>1670</v>
      </c>
    </row>
    <row r="124" spans="1:1">
      <c r="A124">
        <v>934</v>
      </c>
    </row>
    <row r="125" spans="1:1">
      <c r="A125">
        <v>534</v>
      </c>
    </row>
    <row r="126" spans="1:1">
      <c r="A126">
        <v>935</v>
      </c>
    </row>
    <row r="127" spans="1:1">
      <c r="A127">
        <v>367</v>
      </c>
    </row>
    <row r="128" spans="1:1">
      <c r="A128">
        <v>220</v>
      </c>
    </row>
    <row r="129" spans="1:1">
      <c r="A129">
        <v>368</v>
      </c>
    </row>
    <row r="130" spans="1:1">
      <c r="A130">
        <v>999</v>
      </c>
    </row>
    <row r="131" spans="1:1">
      <c r="A131">
        <v>1856</v>
      </c>
    </row>
    <row r="132" spans="1:1">
      <c r="A132">
        <v>1037</v>
      </c>
    </row>
    <row r="133" spans="1:1">
      <c r="A133">
        <v>1694</v>
      </c>
    </row>
    <row r="134" spans="1:1">
      <c r="A134">
        <v>810</v>
      </c>
    </row>
    <row r="135" spans="1:1">
      <c r="A135">
        <v>439</v>
      </c>
    </row>
    <row r="136" spans="1:1">
      <c r="A136">
        <v>763</v>
      </c>
    </row>
    <row r="137" spans="1:1">
      <c r="A137">
        <v>412</v>
      </c>
    </row>
    <row r="138" spans="1:1">
      <c r="A138">
        <v>235</v>
      </c>
    </row>
    <row r="139" spans="1:1">
      <c r="A139">
        <v>392</v>
      </c>
    </row>
    <row r="140" spans="1:1">
      <c r="A140">
        <v>999</v>
      </c>
    </row>
    <row r="141" spans="1:1">
      <c r="A141">
        <v>2003</v>
      </c>
    </row>
    <row r="142" spans="1:1">
      <c r="A142">
        <v>1201</v>
      </c>
    </row>
    <row r="143" spans="1:1">
      <c r="A143">
        <v>1670</v>
      </c>
    </row>
    <row r="144" spans="1:1">
      <c r="A144">
        <v>920</v>
      </c>
    </row>
    <row r="145" spans="1:1">
      <c r="A145">
        <v>512</v>
      </c>
    </row>
    <row r="146" spans="1:1">
      <c r="A146">
        <v>763</v>
      </c>
    </row>
    <row r="147" spans="1:1">
      <c r="A147">
        <v>367</v>
      </c>
    </row>
    <row r="148" spans="1:1">
      <c r="A148">
        <v>220</v>
      </c>
    </row>
    <row r="149" spans="1:1">
      <c r="A149">
        <v>368</v>
      </c>
    </row>
    <row r="150" spans="1:1">
      <c r="A150">
        <v>999</v>
      </c>
    </row>
    <row r="151" spans="1:1">
      <c r="A151">
        <v>60</v>
      </c>
    </row>
    <row r="152" spans="1:1">
      <c r="A152">
        <v>11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22</v>
      </c>
    </row>
    <row r="158" spans="1:1">
      <c r="A158">
        <v>7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14</v>
      </c>
    </row>
    <row r="165" spans="1:1">
      <c r="A165">
        <v>22</v>
      </c>
    </row>
    <row r="166" spans="1:1">
      <c r="A166">
        <v>172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131</v>
      </c>
    </row>
    <row r="172" spans="1:1">
      <c r="A172">
        <v>70</v>
      </c>
    </row>
    <row r="173" spans="1:1">
      <c r="A173">
        <v>35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200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50</v>
      </c>
    </row>
    <row r="192" spans="1:1">
      <c r="A192">
        <v>76</v>
      </c>
    </row>
    <row r="193" spans="1:1">
      <c r="A193">
        <v>0</v>
      </c>
    </row>
    <row r="194" spans="1:1">
      <c r="A194">
        <v>12</v>
      </c>
    </row>
    <row r="195" spans="1:1">
      <c r="A195">
        <v>0</v>
      </c>
    </row>
    <row r="196" spans="1:1">
      <c r="A196">
        <v>0</v>
      </c>
    </row>
    <row r="197" spans="1:1">
      <c r="A197">
        <v>57</v>
      </c>
    </row>
    <row r="198" spans="1:1">
      <c r="A198">
        <v>63</v>
      </c>
    </row>
    <row r="199" spans="1:1">
      <c r="A199">
        <v>999</v>
      </c>
    </row>
    <row r="200" spans="1:1">
      <c r="A200">
        <v>999</v>
      </c>
    </row>
    <row r="201" spans="1:1">
      <c r="A201">
        <v>364000</v>
      </c>
    </row>
    <row r="202" spans="1:1">
      <c r="A202">
        <v>135936</v>
      </c>
    </row>
    <row r="203" spans="1:1">
      <c r="A203">
        <v>52479</v>
      </c>
    </row>
    <row r="204" spans="1:1">
      <c r="A204">
        <v>345524</v>
      </c>
    </row>
    <row r="205" spans="1:1">
      <c r="A205">
        <v>32756</v>
      </c>
    </row>
    <row r="206" spans="1:1">
      <c r="A206">
        <v>27110</v>
      </c>
    </row>
    <row r="207" spans="1:1">
      <c r="A207">
        <v>30000</v>
      </c>
    </row>
    <row r="208" spans="1:1">
      <c r="A208">
        <v>15000</v>
      </c>
    </row>
    <row r="209" spans="1:1">
      <c r="A209">
        <v>91500</v>
      </c>
    </row>
    <row r="210" spans="1:1">
      <c r="A210">
        <v>19050</v>
      </c>
    </row>
    <row r="211" spans="1:1">
      <c r="A211">
        <v>10575</v>
      </c>
    </row>
    <row r="212" spans="1:1">
      <c r="A212">
        <v>0</v>
      </c>
    </row>
    <row r="213" spans="1:1">
      <c r="A213">
        <v>8024</v>
      </c>
    </row>
    <row r="214" spans="1:1">
      <c r="A214">
        <v>22590</v>
      </c>
    </row>
    <row r="215" spans="1:1">
      <c r="A215">
        <v>100000</v>
      </c>
    </row>
    <row r="216" spans="1:1">
      <c r="A216">
        <v>23143</v>
      </c>
    </row>
    <row r="217" spans="1:1">
      <c r="A217">
        <v>1277687</v>
      </c>
    </row>
    <row r="218" spans="1:1">
      <c r="A218">
        <v>3086096</v>
      </c>
    </row>
    <row r="219" spans="1:1">
      <c r="A219">
        <v>7906</v>
      </c>
    </row>
    <row r="220" spans="1:1">
      <c r="A220">
        <v>3765</v>
      </c>
    </row>
    <row r="221" spans="1:1">
      <c r="A221">
        <v>3086096</v>
      </c>
    </row>
    <row r="222" spans="1:1">
      <c r="A222">
        <v>4141</v>
      </c>
    </row>
    <row r="223" spans="1:1">
      <c r="A223">
        <v>3730925</v>
      </c>
    </row>
    <row r="224" spans="1:1">
      <c r="A224">
        <v>0</v>
      </c>
    </row>
    <row r="225" spans="1:1">
      <c r="A225">
        <v>1687</v>
      </c>
    </row>
    <row r="226" spans="1:1">
      <c r="A226">
        <v>0</v>
      </c>
    </row>
    <row r="227" spans="1:1">
      <c r="A227">
        <v>50000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41824</v>
      </c>
    </row>
    <row r="233" spans="1:1">
      <c r="A233">
        <v>-730825</v>
      </c>
    </row>
    <row r="234" spans="1:1">
      <c r="A234">
        <v>-651511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1172000</v>
      </c>
    </row>
    <row r="239" spans="1:1">
      <c r="A239">
        <v>325000</v>
      </c>
    </row>
    <row r="240" spans="1:1">
      <c r="A240">
        <v>-392451</v>
      </c>
    </row>
    <row r="241" spans="1:1">
      <c r="A241">
        <v>3275662</v>
      </c>
    </row>
    <row r="242" spans="1:1">
      <c r="A242">
        <v>427067</v>
      </c>
    </row>
    <row r="243" spans="1:1">
      <c r="A243">
        <v>26000</v>
      </c>
    </row>
    <row r="244" spans="1:1">
      <c r="A244">
        <v>1299076</v>
      </c>
    </row>
    <row r="245" spans="1:1">
      <c r="A245">
        <v>168150</v>
      </c>
    </row>
    <row r="246" spans="1:1">
      <c r="A246">
        <v>575025</v>
      </c>
    </row>
    <row r="247" spans="1:1">
      <c r="A247">
        <v>359495</v>
      </c>
    </row>
    <row r="248" spans="1:1">
      <c r="A248">
        <v>8465</v>
      </c>
    </row>
    <row r="249" spans="1:1">
      <c r="A249">
        <v>100850</v>
      </c>
    </row>
    <row r="250" spans="1:1">
      <c r="A250">
        <v>834622</v>
      </c>
    </row>
    <row r="251" spans="1:1">
      <c r="A251">
        <v>2129506</v>
      </c>
    </row>
    <row r="252" spans="1:1">
      <c r="A252">
        <v>1146156</v>
      </c>
    </row>
    <row r="253" spans="1:1">
      <c r="A253">
        <v>0</v>
      </c>
    </row>
    <row r="254" spans="1:1">
      <c r="A254">
        <v>68001</v>
      </c>
    </row>
    <row r="255" spans="1:1">
      <c r="A255">
        <v>0</v>
      </c>
    </row>
    <row r="256" spans="1:1">
      <c r="A256">
        <v>-235528</v>
      </c>
    </row>
    <row r="257" spans="1:1">
      <c r="A257">
        <v>-627979</v>
      </c>
    </row>
    <row r="258" spans="1:1">
      <c r="A258">
        <v>999</v>
      </c>
    </row>
    <row r="259" spans="1:1">
      <c r="A259">
        <v>999</v>
      </c>
    </row>
    <row r="260" spans="1:1">
      <c r="A260">
        <v>-392451</v>
      </c>
    </row>
    <row r="261" spans="1:1">
      <c r="A261">
        <v>100000</v>
      </c>
    </row>
    <row r="262" spans="1:1">
      <c r="A262">
        <v>568000</v>
      </c>
    </row>
    <row r="263" spans="1:1">
      <c r="A263">
        <v>2652053</v>
      </c>
    </row>
    <row r="264" spans="1:1">
      <c r="A264">
        <v>0</v>
      </c>
    </row>
    <row r="265" spans="1:1">
      <c r="A265">
        <v>49296</v>
      </c>
    </row>
    <row r="266" spans="1:1">
      <c r="A266">
        <v>26000</v>
      </c>
    </row>
    <row r="267" spans="1:1">
      <c r="A267">
        <v>759326</v>
      </c>
    </row>
    <row r="268" spans="1:1">
      <c r="A268">
        <v>1791305</v>
      </c>
    </row>
    <row r="269" spans="1:1">
      <c r="A269">
        <v>450000</v>
      </c>
    </row>
    <row r="270" spans="1:1">
      <c r="A270">
        <v>450000</v>
      </c>
    </row>
    <row r="271" spans="1:1">
      <c r="A271">
        <v>0</v>
      </c>
    </row>
    <row r="272" spans="1:1">
      <c r="A272">
        <v>1191623</v>
      </c>
    </row>
    <row r="273" spans="1:1">
      <c r="A273">
        <v>1832336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3372021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1136</v>
      </c>
    </row>
    <row r="285" spans="1:1">
      <c r="A285">
        <v>275</v>
      </c>
    </row>
    <row r="286" spans="1:1">
      <c r="A286">
        <v>570</v>
      </c>
    </row>
    <row r="287" spans="1:1">
      <c r="A287">
        <v>47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0</v>
      </c>
    </row>
    <row r="294" spans="1:2">
      <c r="A294">
        <v>11</v>
      </c>
    </row>
    <row r="295" spans="1:2">
      <c r="A295">
        <v>1339</v>
      </c>
    </row>
    <row r="296" spans="1:2">
      <c r="A296">
        <v>11</v>
      </c>
    </row>
    <row r="297" spans="1:2">
      <c r="A297">
        <v>500</v>
      </c>
    </row>
    <row r="298" spans="1:2">
      <c r="A298">
        <v>7</v>
      </c>
    </row>
    <row r="299" spans="1:2">
      <c r="A299">
        <v>300</v>
      </c>
    </row>
    <row r="300" spans="1:2">
      <c r="A300">
        <v>11</v>
      </c>
    </row>
    <row r="301" spans="1:2">
      <c r="A301">
        <v>11748</v>
      </c>
    </row>
    <row r="302" spans="1:2">
      <c r="A302">
        <v>222</v>
      </c>
      <c r="B302" s="133" t="s">
        <v>349</v>
      </c>
    </row>
    <row r="303" spans="1:2">
      <c r="A303">
        <v>11540</v>
      </c>
    </row>
    <row r="304" spans="1:2">
      <c r="A304" t="s">
        <v>350</v>
      </c>
    </row>
    <row r="305" spans="1:2">
      <c r="A305">
        <v>28800</v>
      </c>
    </row>
    <row r="306" spans="1:2">
      <c r="A306">
        <v>685</v>
      </c>
      <c r="B306" s="133" t="s">
        <v>349</v>
      </c>
    </row>
    <row r="307" spans="1:2">
      <c r="A307">
        <v>26529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7485</v>
      </c>
    </row>
    <row r="312" spans="1:2">
      <c r="A312">
        <v>1311</v>
      </c>
    </row>
    <row r="313" spans="1:2">
      <c r="A313">
        <v>0</v>
      </c>
    </row>
    <row r="314" spans="1:2">
      <c r="A314">
        <v>0</v>
      </c>
    </row>
    <row r="315" spans="1:2">
      <c r="A315">
        <v>12924</v>
      </c>
    </row>
    <row r="316" spans="1:2">
      <c r="A316">
        <v>7872</v>
      </c>
    </row>
    <row r="317" spans="1:2">
      <c r="A317">
        <v>0</v>
      </c>
    </row>
    <row r="318" spans="1:2">
      <c r="A318">
        <v>18</v>
      </c>
    </row>
    <row r="319" spans="1:2">
      <c r="A319">
        <v>96269</v>
      </c>
    </row>
    <row r="320" spans="1:2">
      <c r="A320">
        <v>999</v>
      </c>
    </row>
    <row r="321" spans="1:1">
      <c r="A321">
        <v>5</v>
      </c>
    </row>
    <row r="322" spans="1:1">
      <c r="A322">
        <v>4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4</v>
      </c>
    </row>
    <row r="327" spans="1:1">
      <c r="A327">
        <v>18</v>
      </c>
    </row>
    <row r="328" spans="1:1">
      <c r="A328">
        <v>18</v>
      </c>
    </row>
    <row r="329" spans="1:1">
      <c r="A329">
        <v>111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351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352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7667</v>
      </c>
    </row>
    <row r="523" spans="1:1">
      <c r="A523">
        <v>3066800</v>
      </c>
    </row>
    <row r="524" spans="1:1">
      <c r="A524">
        <v>0</v>
      </c>
    </row>
    <row r="525" spans="1:1">
      <c r="A525">
        <v>3066800</v>
      </c>
    </row>
    <row r="526" spans="1:1">
      <c r="A526">
        <v>305</v>
      </c>
    </row>
    <row r="527" spans="1:1">
      <c r="A527">
        <v>310</v>
      </c>
    </row>
    <row r="528" spans="1:1">
      <c r="A528">
        <v>310</v>
      </c>
    </row>
    <row r="529" spans="1:1">
      <c r="A529">
        <v>500</v>
      </c>
    </row>
    <row r="530" spans="1:1">
      <c r="A530">
        <v>510</v>
      </c>
    </row>
    <row r="531" spans="1:1">
      <c r="A531">
        <v>505</v>
      </c>
    </row>
    <row r="532" spans="1:1">
      <c r="A532">
        <v>775</v>
      </c>
    </row>
    <row r="533" spans="1:1">
      <c r="A533">
        <v>795</v>
      </c>
    </row>
    <row r="534" spans="1:1">
      <c r="A534">
        <v>780</v>
      </c>
    </row>
    <row r="535" spans="1:1">
      <c r="A535">
        <v>135</v>
      </c>
    </row>
    <row r="536" spans="1:1">
      <c r="A536">
        <v>1210</v>
      </c>
    </row>
    <row r="537" spans="1:1">
      <c r="A537">
        <v>14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8775</v>
      </c>
    </row>
    <row r="543" spans="1:1">
      <c r="A543">
        <v>3510000</v>
      </c>
    </row>
    <row r="544" spans="1:1">
      <c r="A544">
        <v>0</v>
      </c>
    </row>
    <row r="545" spans="1:2">
      <c r="A545">
        <v>3510000</v>
      </c>
    </row>
    <row r="546" spans="1:2">
      <c r="A546">
        <v>280</v>
      </c>
    </row>
    <row r="547" spans="1:2">
      <c r="A547">
        <v>285</v>
      </c>
    </row>
    <row r="548" spans="1:2">
      <c r="A548">
        <v>290</v>
      </c>
    </row>
    <row r="549" spans="1:2">
      <c r="A549">
        <v>475</v>
      </c>
    </row>
    <row r="550" spans="1:2">
      <c r="A550">
        <v>485</v>
      </c>
    </row>
    <row r="551" spans="1:2">
      <c r="A551">
        <v>485</v>
      </c>
    </row>
    <row r="552" spans="1:2">
      <c r="A552">
        <v>755</v>
      </c>
    </row>
    <row r="553" spans="1:2">
      <c r="A553">
        <v>775</v>
      </c>
      <c r="B553"/>
    </row>
    <row r="554" spans="1:2">
      <c r="A554">
        <v>765</v>
      </c>
      <c r="B554"/>
    </row>
    <row r="555" spans="1:2">
      <c r="A555">
        <v>132</v>
      </c>
      <c r="B555"/>
    </row>
    <row r="556" spans="1:2">
      <c r="A556">
        <v>1200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7487</v>
      </c>
    </row>
    <row r="563" spans="1:1">
      <c r="A563">
        <v>2994800</v>
      </c>
    </row>
    <row r="564" spans="1:1">
      <c r="A564">
        <v>0</v>
      </c>
    </row>
    <row r="565" spans="1:1">
      <c r="A565">
        <v>2994800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486</v>
      </c>
    </row>
    <row r="570" spans="1:1">
      <c r="A570">
        <v>496</v>
      </c>
    </row>
    <row r="571" spans="1:1">
      <c r="A571">
        <v>491</v>
      </c>
    </row>
    <row r="572" spans="1:1">
      <c r="A572">
        <v>757</v>
      </c>
    </row>
    <row r="573" spans="1:1">
      <c r="A573">
        <v>775</v>
      </c>
    </row>
    <row r="574" spans="1:1">
      <c r="A574">
        <v>762</v>
      </c>
    </row>
    <row r="575" spans="1:1">
      <c r="A575">
        <v>138</v>
      </c>
    </row>
    <row r="576" spans="1:1">
      <c r="A576">
        <v>1200</v>
      </c>
    </row>
    <row r="577" spans="1:1">
      <c r="A577">
        <v>9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8903</v>
      </c>
    </row>
    <row r="583" spans="1:1">
      <c r="A583">
        <v>3561200</v>
      </c>
    </row>
    <row r="584" spans="1:1">
      <c r="A584">
        <v>0</v>
      </c>
    </row>
    <row r="585" spans="1:1">
      <c r="A585">
        <v>3561200</v>
      </c>
    </row>
    <row r="586" spans="1:1">
      <c r="A586">
        <v>320</v>
      </c>
    </row>
    <row r="587" spans="1:1">
      <c r="A587">
        <v>310</v>
      </c>
    </row>
    <row r="588" spans="1:1">
      <c r="A588">
        <v>330</v>
      </c>
    </row>
    <row r="589" spans="1:1">
      <c r="A589">
        <v>490</v>
      </c>
    </row>
    <row r="590" spans="1:1">
      <c r="A590">
        <v>500</v>
      </c>
    </row>
    <row r="591" spans="1:1">
      <c r="A591">
        <v>490</v>
      </c>
    </row>
    <row r="592" spans="1:1">
      <c r="A592">
        <v>790</v>
      </c>
    </row>
    <row r="593" spans="1:1">
      <c r="A593">
        <v>800</v>
      </c>
    </row>
    <row r="594" spans="1:1">
      <c r="A594">
        <v>780</v>
      </c>
    </row>
    <row r="595" spans="1:1">
      <c r="A595">
        <v>120</v>
      </c>
    </row>
    <row r="596" spans="1:1">
      <c r="A596">
        <v>1300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8017</v>
      </c>
    </row>
    <row r="603" spans="1:1">
      <c r="A603">
        <v>3206800</v>
      </c>
    </row>
    <row r="604" spans="1:1">
      <c r="A604">
        <v>0</v>
      </c>
    </row>
    <row r="605" spans="1:1">
      <c r="A605">
        <v>3206800</v>
      </c>
    </row>
    <row r="606" spans="1:1">
      <c r="A606">
        <v>290</v>
      </c>
    </row>
    <row r="607" spans="1:1">
      <c r="A607">
        <v>295</v>
      </c>
    </row>
    <row r="608" spans="1:1">
      <c r="A608">
        <v>295</v>
      </c>
    </row>
    <row r="609" spans="1:1">
      <c r="A609">
        <v>485</v>
      </c>
    </row>
    <row r="610" spans="1:1">
      <c r="A610">
        <v>495</v>
      </c>
    </row>
    <row r="611" spans="1:1">
      <c r="A611">
        <v>490</v>
      </c>
    </row>
    <row r="612" spans="1:1">
      <c r="A612">
        <v>770</v>
      </c>
    </row>
    <row r="613" spans="1:1">
      <c r="A613">
        <v>785</v>
      </c>
    </row>
    <row r="614" spans="1:1">
      <c r="A614">
        <v>770</v>
      </c>
    </row>
    <row r="615" spans="1:1">
      <c r="A615">
        <v>132</v>
      </c>
    </row>
    <row r="616" spans="1:1">
      <c r="A616">
        <v>1249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6355</v>
      </c>
    </row>
    <row r="623" spans="1:1">
      <c r="A623">
        <v>2542000</v>
      </c>
    </row>
    <row r="624" spans="1:1">
      <c r="A624">
        <v>0</v>
      </c>
    </row>
    <row r="625" spans="1:1">
      <c r="A625">
        <v>2542000</v>
      </c>
    </row>
    <row r="626" spans="1:1">
      <c r="A626">
        <v>275</v>
      </c>
    </row>
    <row r="627" spans="1:1">
      <c r="A627">
        <v>280</v>
      </c>
    </row>
    <row r="628" spans="1:1">
      <c r="A628">
        <v>285</v>
      </c>
    </row>
    <row r="629" spans="1:1">
      <c r="A629">
        <v>475</v>
      </c>
    </row>
    <row r="630" spans="1:1">
      <c r="A630">
        <v>480</v>
      </c>
    </row>
    <row r="631" spans="1:1">
      <c r="A631">
        <v>485</v>
      </c>
    </row>
    <row r="632" spans="1:1">
      <c r="A632">
        <v>755</v>
      </c>
    </row>
    <row r="633" spans="1:1">
      <c r="A633">
        <v>760</v>
      </c>
    </row>
    <row r="634" spans="1:1">
      <c r="A634">
        <v>765</v>
      </c>
    </row>
    <row r="635" spans="1:1">
      <c r="A635">
        <v>160</v>
      </c>
    </row>
    <row r="636" spans="1:1">
      <c r="A636">
        <v>1250</v>
      </c>
    </row>
    <row r="637" spans="1:1">
      <c r="A637">
        <v>14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353</v>
      </c>
    </row>
    <row r="682" spans="1:1">
      <c r="A682" t="s">
        <v>354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356</v>
      </c>
    </row>
    <row r="701" spans="1:1">
      <c r="A701">
        <v>1</v>
      </c>
    </row>
    <row r="702" spans="1:1">
      <c r="A702">
        <v>3905053</v>
      </c>
    </row>
    <row r="703" spans="1:1">
      <c r="A703">
        <v>2097813</v>
      </c>
    </row>
    <row r="704" spans="1:1">
      <c r="A704">
        <v>1651064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948132</v>
      </c>
    </row>
    <row r="710" spans="1:1">
      <c r="A710">
        <v>3640444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-484646</v>
      </c>
    </row>
    <row r="717" spans="1:1">
      <c r="A717">
        <v>3515354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3572553</v>
      </c>
    </row>
    <row r="723" spans="1:1">
      <c r="A723">
        <v>146958</v>
      </c>
    </row>
    <row r="724" spans="1:1">
      <c r="A724">
        <v>1815095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956653</v>
      </c>
    </row>
    <row r="730" spans="1:1">
      <c r="A730">
        <v>1338472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-310519</v>
      </c>
    </row>
    <row r="737" spans="1:1">
      <c r="A737">
        <v>3689481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3320053</v>
      </c>
    </row>
    <row r="743" spans="1:1">
      <c r="A743">
        <v>834622</v>
      </c>
    </row>
    <row r="744" spans="1:1">
      <c r="A744">
        <v>1791305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1191623</v>
      </c>
    </row>
    <row r="750" spans="1:1">
      <c r="A750">
        <v>1832336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-627979</v>
      </c>
    </row>
    <row r="757" spans="1:1">
      <c r="A757">
        <v>3372021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2827253</v>
      </c>
    </row>
    <row r="763" spans="1:1">
      <c r="A763">
        <v>1540752</v>
      </c>
    </row>
    <row r="764" spans="1:1">
      <c r="A764">
        <v>1407321</v>
      </c>
    </row>
    <row r="765" spans="1:1">
      <c r="A765">
        <v>450000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1161277</v>
      </c>
    </row>
    <row r="770" spans="1:1">
      <c r="A770">
        <v>1304916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-240867</v>
      </c>
    </row>
    <row r="777" spans="1:1">
      <c r="A777">
        <v>3759133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3275053</v>
      </c>
    </row>
    <row r="783" spans="1:1">
      <c r="A783">
        <v>1745803</v>
      </c>
    </row>
    <row r="784" spans="1:1">
      <c r="A784">
        <v>1589843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753357</v>
      </c>
    </row>
    <row r="790" spans="1:1">
      <c r="A790">
        <v>2791236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-483894</v>
      </c>
    </row>
    <row r="797" spans="1:1">
      <c r="A797">
        <v>3516106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4232929</v>
      </c>
    </row>
    <row r="803" spans="1:1">
      <c r="A803">
        <v>732864</v>
      </c>
    </row>
    <row r="804" spans="1:1">
      <c r="A804">
        <v>1740671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1028146</v>
      </c>
    </row>
    <row r="810" spans="1:1">
      <c r="A810">
        <v>2997702</v>
      </c>
    </row>
    <row r="811" spans="1:1">
      <c r="A811">
        <v>999</v>
      </c>
    </row>
    <row r="812" spans="1:1">
      <c r="A812">
        <v>100000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-969384</v>
      </c>
    </row>
    <row r="817" spans="1:1">
      <c r="A817">
        <v>3030616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'W'!W203191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2019-12-24T19:01:59Z</dcterms:modified>
</cp:coreProperties>
</file>