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00_Raporty Najda\"/>
    </mc:Choice>
  </mc:AlternateContent>
  <xr:revisionPtr revIDLastSave="0" documentId="8_{D8E4CC2D-C43C-4A82-85DA-E359A1117478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3416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M83" i="4" s="1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M80" i="4"/>
  <c r="L80" i="4"/>
  <c r="K80" i="4"/>
  <c r="K83" i="4" s="1"/>
  <c r="J80" i="4"/>
  <c r="J83" i="4"/>
  <c r="I80" i="4"/>
  <c r="I83" i="4" s="1"/>
  <c r="H80" i="4"/>
  <c r="H83" i="4" s="1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R27" i="3"/>
  <c r="L25" i="3"/>
  <c r="X24" i="3"/>
  <c r="X27" i="3" s="1"/>
  <c r="R24" i="3"/>
  <c r="F24" i="3"/>
  <c r="X23" i="3"/>
  <c r="L23" i="3"/>
  <c r="F23" i="3"/>
  <c r="X22" i="3"/>
  <c r="L22" i="3"/>
  <c r="L24" i="3" s="1"/>
  <c r="L27" i="3" s="1"/>
  <c r="F27" i="3" s="1"/>
  <c r="F22" i="3"/>
  <c r="L21" i="3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 s="1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G30" i="2"/>
  <c r="Y28" i="2"/>
  <c r="W28" i="2"/>
  <c r="U28" i="2"/>
  <c r="Y27" i="2"/>
  <c r="W27" i="2"/>
  <c r="U27" i="2"/>
  <c r="N27" i="2"/>
  <c r="M27" i="2"/>
  <c r="M29" i="2" s="1"/>
  <c r="G27" i="2"/>
  <c r="O26" i="2"/>
  <c r="O28" i="2" s="1"/>
  <c r="N26" i="2"/>
  <c r="N28" i="2" s="1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O11" i="2" s="1"/>
  <c r="N10" i="2"/>
  <c r="G10" i="2"/>
  <c r="G11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L83" i="4"/>
  <c r="L33" i="3"/>
  <c r="L35" i="3" s="1"/>
  <c r="G17" i="4"/>
  <c r="H17" i="4"/>
  <c r="G16" i="4"/>
  <c r="I16" i="4"/>
  <c r="H16" i="4"/>
  <c r="I17" i="4"/>
  <c r="R21" i="3" l="1"/>
  <c r="R30" i="3" s="1"/>
  <c r="G15" i="2"/>
  <c r="G9" i="2"/>
  <c r="N43" i="2"/>
  <c r="N45" i="2" s="1"/>
</calcChain>
</file>

<file path=xl/connections.xml><?xml version="1.0" encoding="utf-8"?>
<connections xmlns="http://schemas.openxmlformats.org/spreadsheetml/2006/main">
  <connection id="1" name="W134162" type="6" refreshedVersion="4" background="1" saveData="1">
    <textPr prompt="0" codePage="850" sourceFile="C:\2018_GMC\1etap_16C1\RUN_16C1\Wfiles\162\W13416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<sst xmlns="http://schemas.openxmlformats.org/spreadsheetml/2006/main" count="571" uniqueCount="386">
  <si>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</si>
  <si>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</si>
  <si>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</si>
  <si>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</si>
  <si>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</si>
  <si>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</si>
  <si>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</si>
  <si>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</si>
  <si>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</si>
  <si>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</si>
  <si>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</si>
  <si>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</si>
  <si>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</si>
  <si>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</si>
  <si>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</si>
  <si>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</si>
  <si>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</si>
  <si>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</si>
  <si>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</si>
  <si>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</si>
  <si>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</si>
  <si>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</si>
  <si>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</si>
  <si>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</si>
  <si>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</si>
  <si>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</si>
  <si>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</si>
  <si>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</si>
  <si>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</si>
  <si>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</si>
  <si>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</si>
  <si>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</si>
  <si>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</si>
  <si>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</si>
  <si>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</si>
  <si>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</si>
  <si>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</si>
  <si>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</si>
  <si>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</si>
  <si>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</si>
  <si>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</si>
  <si>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</si>
  <si>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</si>
  <si>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</si>
  <si>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</si>
  <si>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</si>
  <si>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</si>
  <si>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</si>
  <si>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</si>
  <si>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</si>
  <si>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</si>
  <si>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</si>
  <si>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</si>
  <si>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</si>
  <si>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</si>
  <si>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</si>
  <si>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</si>
  <si>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</si>
  <si>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</si>
  <si>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</si>
  <si>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</si>
  <si>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</si>
  <si>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</si>
  <si>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</si>
  <si>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</si>
  <si>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</si>
  <si>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</si>
  <si>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</si>
  <si>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</si>
  <si>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</si>
  <si>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</si>
  <si>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</si>
  <si>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</si>
  <si>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</si>
  <si>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</si>
  <si>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</si>
  <si>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</si>
  <si>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</si>
  <si>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</si>
  <si>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</si>
  <si>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</si>
  <si>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</si>
  <si>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</si>
  <si>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</si>
  <si>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</si>
  <si>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</si>
  <si>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</si>
  <si>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</si>
  <si>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</si>
  <si>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</si>
  <si>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</si>
  <si>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</si>
  <si>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</si>
  <si>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</si>
  <si>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</si>
  <si>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</si>
  <si>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</si>
  <si>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</si>
  <si>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</si>
  <si>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</si>
  <si>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</si>
  <si>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</si>
  <si>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</si>
  <si>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</si>
  <si>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</si>
  <si>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</si>
  <si>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</si>
  <si>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</si>
  <si>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</si>
  <si>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</si>
  <si>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</si>
  <si>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</si>
  <si>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</si>
  <si>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</si>
  <si>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</si>
  <si>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</si>
  <si>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</si>
  <si>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</si>
  <si>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</si>
  <si>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</si>
  <si>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</si>
  <si>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</si>
  <si>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</si>
  <si>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</si>
  <si>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</si>
  <si>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</si>
  <si>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</si>
  <si>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</si>
  <si>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</si>
  <si>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</si>
  <si>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</si>
  <si>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</si>
  <si>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</si>
  <si>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</si>
  <si>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</si>
  <si>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</si>
  <si>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</si>
  <si>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</si>
  <si>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</si>
  <si>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</si>
  <si>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</si>
  <si>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</si>
  <si>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</si>
  <si>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</si>
  <si>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</si>
  <si>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</si>
  <si>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</si>
  <si>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</si>
  <si>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</si>
  <si>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</si>
  <si>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</si>
  <si>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</si>
  <si>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</si>
  <si>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</si>
  <si>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</si>
  <si>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</si>
  <si>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</si>
  <si>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</si>
  <si>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</si>
  <si>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</si>
  <si>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</si>
  <si>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</si>
  <si>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</si>
  <si>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</si>
  <si>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</si>
  <si>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</si>
  <si>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</si>
  <si>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</si>
  <si>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</si>
  <si>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</si>
  <si>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</si>
  <si>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</si>
  <si>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</si>
  <si>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</si>
  <si>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</si>
  <si>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</si>
  <si>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</si>
  <si>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</si>
  <si>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</si>
  <si>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</si>
  <si>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</si>
  <si>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</si>
  <si>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</si>
  <si>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</si>
  <si>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</si>
  <si>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</si>
  <si>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</si>
  <si>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</si>
  <si>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</si>
  <si>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</si>
  <si>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</si>
  <si>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</si>
  <si>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</si>
  <si>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</si>
  <si>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</si>
  <si>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</si>
  <si>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</si>
  <si>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</si>
  <si>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</si>
  <si>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</si>
  <si>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</si>
  <si>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</si>
  <si>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</si>
  <si>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</si>
  <si>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</si>
  <si>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</si>
  <si>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</si>
  <si>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</si>
  <si>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</si>
  <si>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</si>
  <si>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</si>
  <si>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</si>
  <si>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</si>
  <si>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</si>
  <si>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</si>
  <si>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</si>
  <si>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</si>
  <si>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</si>
  <si>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</si>
  <si>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</si>
  <si>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</si>
  <si>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</si>
  <si>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</si>
  <si>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</si>
  <si>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</si>
  <si>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</si>
  <si>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</si>
  <si>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</si>
  <si>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</si>
  <si>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</si>
  <si>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</si>
  <si>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</si>
  <si>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</si>
  <si>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</si>
  <si>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</si>
  <si>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</si>
  <si>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</si>
  <si>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</si>
  <si>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</si>
  <si>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</si>
  <si>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</si>
  <si>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</si>
  <si>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</si>
  <si>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</si>
  <si>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</si>
  <si>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</si>
  <si>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</si>
  <si>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</si>
  <si>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</si>
  <si>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</si>
  <si>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</si>
  <si>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</si>
  <si>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</si>
  <si>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</si>
  <si>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</si>
  <si>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</si>
  <si>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</si>
  <si>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</si>
  <si>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</si>
  <si>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</si>
  <si>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</si>
  <si>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</si>
  <si>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</si>
  <si>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</si>
  <si>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</si>
  <si>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</si>
  <si>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</si>
  <si>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</si>
  <si>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</si>
  <si>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</si>
  <si>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</si>
  <si>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</si>
  <si>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</si>
  <si>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</si>
  <si>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</si>
  <si>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</si>
  <si>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</si>
  <si>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</si>
  <si>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</si>
  <si>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</si>
  <si>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</si>
  <si>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</si>
  <si>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</si>
  <si>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</si>
  <si>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</si>
  <si>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</si>
  <si>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</si>
  <si>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</si>
  <si>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</si>
  <si>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</si>
  <si>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</si>
  <si>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</si>
  <si>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</si>
  <si>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</si>
  <si>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</si>
  <si>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</si>
  <si>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</si>
  <si>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</si>
  <si>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</si>
  <si>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</si>
  <si>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</si>
  <si>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</si>
  <si>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</si>
  <si>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</si>
  <si>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</si>
  <si>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</si>
  <si>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</si>
  <si>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</si>
  <si>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</si>
  <si>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</si>
  <si>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</si>
  <si>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</si>
  <si>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</si>
  <si>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</si>
  <si>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</si>
  <si>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</si>
  <si>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</si>
  <si>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</si>
  <si>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</si>
  <si>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</si>
  <si>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</si>
  <si>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</si>
  <si>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</si>
  <si>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</si>
  <si>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</si>
  <si>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</si>
  <si>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</si>
  <si>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</si>
  <si>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</si>
  <si>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</si>
  <si>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</si>
  <si>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</si>
  <si>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</si>
  <si>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</si>
  <si>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</si>
  <si>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</si>
  <si>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</si>
  <si>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</si>
  <si>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</si>
  <si>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</si>
  <si>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</si>
  <si>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</si>
  <si>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</si>
  <si>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>*</t>
  </si>
  <si>
    <t xml:space="preserve">   1.76</t>
  </si>
  <si>
    <t xml:space="preserve">   2.34</t>
  </si>
  <si>
    <t xml:space="preserve">   1.73</t>
  </si>
  <si>
    <t>Minor</t>
  </si>
  <si>
    <t>None</t>
  </si>
  <si>
    <t xml:space="preserve"> 93.3</t>
  </si>
  <si>
    <t xml:space="preserve">  5.1</t>
  </si>
  <si>
    <t xml:space="preserve">  1.1</t>
  </si>
  <si>
    <t xml:space="preserve">  3.6</t>
  </si>
  <si>
    <t xml:space="preserve">  6.5</t>
  </si>
  <si>
    <t xml:space="preserve">  2.4</t>
  </si>
  <si>
    <t xml:space="preserve">  4.4</t>
  </si>
  <si>
    <t xml:space="preserve">  9.5</t>
  </si>
  <si>
    <t xml:space="preserve">  3.2</t>
  </si>
  <si>
    <t xml:space="preserve">  6.4</t>
  </si>
  <si>
    <t xml:space="preserve">  1.2</t>
  </si>
  <si>
    <t xml:space="preserve">  3.4</t>
  </si>
  <si>
    <t xml:space="preserve">  6.3</t>
  </si>
  <si>
    <t xml:space="preserve">  2.3</t>
  </si>
  <si>
    <t xml:space="preserve">  3.9</t>
  </si>
  <si>
    <t xml:space="preserve">  8.1</t>
  </si>
  <si>
    <t xml:space="preserve">  2.9</t>
  </si>
  <si>
    <t xml:space="preserve">  5.4</t>
  </si>
  <si>
    <t xml:space="preserve">  3.7</t>
  </si>
  <si>
    <t xml:space="preserve">  4.5</t>
  </si>
  <si>
    <t xml:space="preserve">  7.9</t>
  </si>
  <si>
    <t xml:space="preserve">  1.3</t>
  </si>
  <si>
    <t xml:space="preserve">  4.1</t>
  </si>
  <si>
    <t xml:space="preserve">  4.8</t>
  </si>
  <si>
    <t xml:space="preserve">  9.4</t>
  </si>
  <si>
    <t xml:space="preserve">  7.3</t>
  </si>
  <si>
    <t xml:space="preserve">   **</t>
  </si>
  <si>
    <t xml:space="preserve">  ***</t>
  </si>
  <si>
    <t xml:space="preserve">    *</t>
  </si>
  <si>
    <t xml:space="preserve"> Free info</t>
  </si>
  <si>
    <t>Companies are making more use of the internet to promote their</t>
  </si>
  <si>
    <t>business. This increases the threat of cybercrime taking place.</t>
  </si>
  <si>
    <t>the use of smart-phones and tablets also enhances these threats.</t>
  </si>
  <si>
    <t xml:space="preserve"> 032 01/09/2016</t>
  </si>
  <si>
    <t xml:space="preserve"> GBR 181122124545</t>
  </si>
  <si>
    <t>Damian Podgˇrski</t>
  </si>
  <si>
    <t>ING Bank îl╣ski/GoldenEye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</si>
</sst>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3416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283</v>
      </c>
      <c r="H2" s="140"/>
    </row>
    <row r="3" spans="2:25">
      <c r="B3" t="str">
        <f>W!A861</f>
        <v>Damian Podgˇrski</v>
      </c>
      <c r="V3" s="2" t="s">
        <v>284</v>
      </c>
      <c r="W3" s="3" t="str">
        <f>W!A6</f>
        <v xml:space="preserve">  16C1</v>
      </c>
    </row>
    <row r="4" spans="2:25">
      <c r="B4" t="str">
        <f>W!A862</f>
        <v>ING Bank îl╣ski/GoldenEye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13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12</v>
      </c>
      <c r="F14" s="44">
        <f>W!A11</f>
        <v>5</v>
      </c>
      <c r="G14" s="45"/>
      <c r="H14" s="44">
        <f>W!A14</f>
        <v>6</v>
      </c>
      <c r="I14" s="46"/>
      <c r="J14" s="44">
        <f>W!A17</f>
        <v>7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11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7</v>
      </c>
      <c r="F15" s="44">
        <f>W!A12</f>
        <v>7</v>
      </c>
      <c r="G15" s="51"/>
      <c r="H15" s="44">
        <f>W!A15</f>
        <v>7</v>
      </c>
      <c r="I15" s="52"/>
      <c r="J15" s="44">
        <f>W!A18</f>
        <v>7</v>
      </c>
      <c r="K15" s="52"/>
      <c r="L15" s="19"/>
      <c r="M15" s="28"/>
      <c r="N15" s="28" t="s">
        <v>296</v>
      </c>
      <c r="O15" s="28"/>
      <c r="P15" s="41">
        <f>W!A64</f>
        <v>2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15</v>
      </c>
      <c r="F16" s="57">
        <f>W!A13</f>
        <v>6</v>
      </c>
      <c r="G16" s="58"/>
      <c r="H16" s="57">
        <f>W!A16</f>
        <v>7</v>
      </c>
      <c r="I16" s="38"/>
      <c r="J16" s="57">
        <f>W!A19</f>
        <v>6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11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325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700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5</v>
      </c>
      <c r="Q19" s="65"/>
      <c r="R19" s="28"/>
      <c r="S19" s="66" t="s">
        <v>300</v>
      </c>
      <c r="T19" s="67">
        <f>W!A58</f>
        <v>5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335</v>
      </c>
      <c r="G20" s="54">
        <f>W!B22</f>
        <v>0</v>
      </c>
      <c r="H20" s="44">
        <f>W!A25</f>
        <v>490</v>
      </c>
      <c r="I20" s="54">
        <f>W!B25</f>
        <v>0</v>
      </c>
      <c r="J20" s="44">
        <f>W!A28</f>
        <v>725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375</v>
      </c>
      <c r="G21" s="59">
        <f>W!B23</f>
        <v>0</v>
      </c>
      <c r="H21" s="57">
        <f>W!A26</f>
        <v>590</v>
      </c>
      <c r="I21" s="59">
        <f>W!B26</f>
        <v>0</v>
      </c>
      <c r="J21" s="57">
        <f>W!A29</f>
        <v>850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7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950</v>
      </c>
      <c r="G24" s="48">
        <f>W!B31</f>
        <v>0</v>
      </c>
      <c r="H24" s="63">
        <f>W!A34</f>
        <v>650</v>
      </c>
      <c r="I24" s="48">
        <f>W!B34</f>
        <v>0</v>
      </c>
      <c r="J24" s="63">
        <f>W!A37</f>
        <v>375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4</v>
      </c>
      <c r="Q24" s="54" t="str">
        <f>W!B81</f>
        <v>*</v>
      </c>
      <c r="R24" s="44"/>
      <c r="S24" s="28" t="s">
        <v>309</v>
      </c>
      <c r="T24" s="28"/>
      <c r="U24" s="28"/>
      <c r="V24" s="28"/>
      <c r="W24" s="64">
        <f>W!A82</f>
        <v>9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165</v>
      </c>
      <c r="G25" s="54">
        <f>W!B32</f>
        <v>0</v>
      </c>
      <c r="H25" s="44">
        <f>W!A35</f>
        <v>160</v>
      </c>
      <c r="I25" s="54">
        <f>W!B35</f>
        <v>0</v>
      </c>
      <c r="J25" s="44">
        <f>W!A38</f>
        <v>85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12.15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300</v>
      </c>
      <c r="G26" s="59">
        <f>W!B33</f>
        <v>0</v>
      </c>
      <c r="H26" s="57">
        <f>W!A36</f>
        <v>185</v>
      </c>
      <c r="I26" s="59">
        <f>W!B36</f>
        <v>0</v>
      </c>
      <c r="J26" s="41">
        <f>W!A39</f>
        <v>115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80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1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200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35</v>
      </c>
      <c r="G30" s="52"/>
      <c r="H30" s="44">
        <f>W!A45</f>
        <v>20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-750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170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1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125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13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1415</v>
      </c>
      <c r="V6" s="188"/>
      <c r="W6" s="44">
        <f>W!A109</f>
        <v>995</v>
      </c>
      <c r="X6" s="28"/>
      <c r="Y6" s="53">
        <f>W!A110</f>
        <v>575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1456</v>
      </c>
      <c r="V7" s="188"/>
      <c r="W7" s="44">
        <f>W!A112</f>
        <v>1026</v>
      </c>
      <c r="X7" s="28"/>
      <c r="Y7" s="53">
        <f>W!A113</f>
        <v>594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4</v>
      </c>
      <c r="O8" s="189">
        <f>W!A194</f>
        <v>5</v>
      </c>
      <c r="P8" s="24"/>
      <c r="R8" s="129"/>
      <c r="S8" s="19" t="s">
        <v>213</v>
      </c>
      <c r="T8" s="19"/>
      <c r="U8" s="53">
        <f>W!A114</f>
        <v>41</v>
      </c>
      <c r="V8" s="188"/>
      <c r="W8" s="44">
        <f>W!A115</f>
        <v>31</v>
      </c>
      <c r="X8" s="28"/>
      <c r="Y8" s="53">
        <f>W!A116</f>
        <v>19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175</v>
      </c>
      <c r="H9" s="24"/>
      <c r="I9" s="19"/>
      <c r="J9" s="129"/>
      <c r="K9" s="19" t="s">
        <v>215</v>
      </c>
      <c r="L9" s="19"/>
      <c r="M9" s="19"/>
      <c r="N9" s="189">
        <f>W!A82</f>
        <v>9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625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156.25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4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125</v>
      </c>
      <c r="H12" s="24"/>
      <c r="I12" s="19"/>
      <c r="J12" s="129"/>
      <c r="K12" s="19" t="s">
        <v>223</v>
      </c>
      <c r="L12" s="19"/>
      <c r="M12" s="19"/>
      <c r="N12" s="191">
        <f>W!A197</f>
        <v>33</v>
      </c>
      <c r="O12" s="191">
        <f>W!A198</f>
        <v>28</v>
      </c>
      <c r="P12" s="24"/>
      <c r="R12" s="129"/>
      <c r="S12" s="28" t="s">
        <v>224</v>
      </c>
      <c r="T12" s="19"/>
      <c r="U12" s="53">
        <f>W!A121</f>
        <v>950</v>
      </c>
      <c r="V12" s="188"/>
      <c r="W12" s="53">
        <f>W!A124</f>
        <v>650</v>
      </c>
      <c r="X12" s="28"/>
      <c r="Y12" s="53">
        <f>W!A127</f>
        <v>375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330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165</v>
      </c>
      <c r="V13" s="188"/>
      <c r="W13" s="53">
        <f>W!A125</f>
        <v>160</v>
      </c>
      <c r="X13" s="28"/>
      <c r="Y13" s="53">
        <f>W!A128</f>
        <v>85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7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300</v>
      </c>
      <c r="V14" s="188"/>
      <c r="W14" s="53">
        <f>W!A126</f>
        <v>185</v>
      </c>
      <c r="X14" s="28"/>
      <c r="Y14" s="53">
        <f>W!A129</f>
        <v>115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6.75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209</v>
      </c>
      <c r="P17" s="190">
        <f>W!B307</f>
        <v>0</v>
      </c>
      <c r="R17" s="129"/>
      <c r="S17" s="19" t="s">
        <v>235</v>
      </c>
      <c r="T17" s="19"/>
      <c r="U17" s="53">
        <f>W!A131</f>
        <v>1112</v>
      </c>
      <c r="V17" s="188"/>
      <c r="W17" s="53">
        <f>W!A134</f>
        <v>704</v>
      </c>
      <c r="X17" s="28"/>
      <c r="Y17" s="53">
        <f>W!A137</f>
        <v>401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9036</v>
      </c>
      <c r="P18" s="24"/>
      <c r="R18" s="129"/>
      <c r="S18" s="101" t="s">
        <v>238</v>
      </c>
      <c r="T18" s="19"/>
      <c r="U18" s="53">
        <f>W!A132</f>
        <v>205</v>
      </c>
      <c r="V18" s="188"/>
      <c r="W18" s="53">
        <f>W!A135</f>
        <v>166</v>
      </c>
      <c r="X18" s="28"/>
      <c r="Y18" s="53">
        <f>W!A138</f>
        <v>87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555</v>
      </c>
      <c r="V19" s="188"/>
      <c r="W19" s="53">
        <f>W!A136</f>
        <v>354</v>
      </c>
      <c r="X19" s="28"/>
      <c r="Y19" s="53">
        <f>W!A139</f>
        <v>196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1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5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1060</v>
      </c>
      <c r="V22" s="188"/>
      <c r="W22" s="53">
        <f>W!A144</f>
        <v>650</v>
      </c>
      <c r="X22" s="28"/>
      <c r="Y22" s="53">
        <f>W!A147</f>
        <v>375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238</v>
      </c>
      <c r="T23" s="19"/>
      <c r="U23" s="53">
        <f>W!A142</f>
        <v>178</v>
      </c>
      <c r="V23" s="188"/>
      <c r="W23" s="53">
        <f>W!A145</f>
        <v>166</v>
      </c>
      <c r="X23" s="28"/>
      <c r="Y23" s="53">
        <f>W!A148</f>
        <v>85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65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312</v>
      </c>
      <c r="V24" s="188"/>
      <c r="W24" s="53">
        <f>W!A146</f>
        <v>185</v>
      </c>
      <c r="X24" s="28"/>
      <c r="Y24" s="53">
        <f>W!A149</f>
        <v>123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4205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55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93.3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26</v>
      </c>
      <c r="V27" s="188"/>
      <c r="W27" s="53">
        <f>W!A154</f>
        <v>29</v>
      </c>
      <c r="X27" s="28"/>
      <c r="Y27" s="53">
        <f>W!A157</f>
        <v>16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13</v>
      </c>
      <c r="V28" s="188"/>
      <c r="W28" s="53">
        <f>W!A155</f>
        <v>0</v>
      </c>
      <c r="X28" s="28"/>
      <c r="Y28" s="53">
        <f>W!A158</f>
        <v>1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2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1720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2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5000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3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5290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1430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41</v>
      </c>
      <c r="V36" s="190">
        <f>W!B171</f>
        <v>0</v>
      </c>
      <c r="W36" s="44">
        <f>W!A172</f>
        <v>26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5000</v>
      </c>
      <c r="H37" s="24"/>
      <c r="I37" s="19"/>
      <c r="J37" s="129"/>
      <c r="K37" s="19" t="s">
        <v>265</v>
      </c>
      <c r="L37" s="19"/>
      <c r="M37" s="191">
        <f>W!A296</f>
        <v>8</v>
      </c>
      <c r="N37" s="191">
        <f>W!A298</f>
        <v>2</v>
      </c>
      <c r="O37" s="191">
        <f>W!A300</f>
        <v>3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None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7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11638</v>
      </c>
      <c r="H43" s="24"/>
      <c r="I43" s="19"/>
      <c r="J43" s="129"/>
      <c r="K43" s="18" t="s">
        <v>275</v>
      </c>
      <c r="N43" s="201">
        <f>0.00019*50*G10</f>
        <v>5.9375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17.81832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61</v>
      </c>
      <c r="H45" s="24"/>
      <c r="I45" s="19"/>
      <c r="J45" s="129"/>
      <c r="K45" s="18" t="s">
        <v>281</v>
      </c>
      <c r="N45" s="201">
        <f>N43+N44</f>
        <v>23.75582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13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92000</v>
      </c>
      <c r="G8" s="171"/>
      <c r="H8" s="112"/>
      <c r="I8" s="112" t="s">
        <v>103</v>
      </c>
      <c r="J8" s="112"/>
      <c r="K8" s="112"/>
      <c r="L8" s="173">
        <f>W!A241</f>
        <v>1465195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30842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1413326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14920</v>
      </c>
      <c r="G10" s="171"/>
      <c r="H10" s="112"/>
      <c r="I10" s="112" t="s">
        <v>110</v>
      </c>
      <c r="J10" s="112"/>
      <c r="K10" s="112"/>
      <c r="L10" s="173">
        <f>W!A242</f>
        <v>117150</v>
      </c>
      <c r="M10" s="171"/>
      <c r="N10" s="112"/>
      <c r="O10" s="112" t="s">
        <v>111</v>
      </c>
      <c r="P10" s="112"/>
      <c r="Q10" s="174"/>
      <c r="R10" s="174">
        <f>W!A262</f>
        <v>312500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144748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1336600</v>
      </c>
      <c r="S11" s="171"/>
      <c r="T11" s="112"/>
      <c r="U11" s="112" t="s">
        <v>116</v>
      </c>
      <c r="V11" s="112"/>
      <c r="W11" s="112"/>
      <c r="X11" s="173">
        <f>W!A223</f>
        <v>1554175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17837</v>
      </c>
      <c r="G12" s="171"/>
      <c r="H12" s="112"/>
      <c r="I12" s="112" t="s">
        <v>118</v>
      </c>
      <c r="J12" s="112"/>
      <c r="K12" s="112"/>
      <c r="L12" s="173">
        <f>W!A244</f>
        <v>629530</v>
      </c>
      <c r="M12" s="171"/>
      <c r="N12" s="112"/>
      <c r="O12" s="112" t="s">
        <v>119</v>
      </c>
      <c r="P12" s="112"/>
      <c r="Q12" s="112"/>
      <c r="R12" s="173">
        <f>SUM(R9:R11)</f>
        <v>1699100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10110</v>
      </c>
      <c r="G13" s="171"/>
      <c r="H13" s="112"/>
      <c r="I13" s="112" t="s">
        <v>122</v>
      </c>
      <c r="J13" s="112"/>
      <c r="K13" s="112"/>
      <c r="L13" s="173">
        <f>W!A245</f>
        <v>75625</v>
      </c>
      <c r="M13" s="171"/>
      <c r="N13" s="112"/>
      <c r="S13" s="171"/>
      <c r="T13" s="112"/>
      <c r="U13" s="175" t="s">
        <v>123</v>
      </c>
      <c r="X13" s="174">
        <f>X9+X10-X11-X12</f>
        <v>-140849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75000</v>
      </c>
      <c r="G14" s="171"/>
      <c r="H14" s="112"/>
      <c r="I14" s="112" t="s">
        <v>125</v>
      </c>
      <c r="J14" s="112"/>
      <c r="K14" s="112"/>
      <c r="L14" s="173">
        <f>W!A246</f>
        <v>211112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138542</v>
      </c>
      <c r="M15" s="171"/>
      <c r="N15" s="112"/>
      <c r="O15" s="112" t="s">
        <v>129</v>
      </c>
      <c r="P15" s="112"/>
      <c r="Q15" s="112"/>
      <c r="R15" s="173">
        <f>W!A265</f>
        <v>723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90500</v>
      </c>
      <c r="G16" s="171"/>
      <c r="H16" s="112"/>
      <c r="I16" s="112" t="s">
        <v>132</v>
      </c>
      <c r="J16" s="112"/>
      <c r="K16" s="112"/>
      <c r="L16" s="173">
        <f>W!A248</f>
        <v>3076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1000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10200</v>
      </c>
      <c r="G17" s="171"/>
      <c r="H17" s="112"/>
      <c r="I17" s="112" t="s">
        <v>136</v>
      </c>
      <c r="L17" s="173">
        <f>W!A249</f>
        <v>41350</v>
      </c>
      <c r="M17" s="171"/>
      <c r="N17" s="112"/>
      <c r="O17" s="112" t="s">
        <v>137</v>
      </c>
      <c r="P17" s="112"/>
      <c r="Q17" s="112"/>
      <c r="R17" s="173">
        <f>W!A267</f>
        <v>385138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7769</v>
      </c>
      <c r="G18" s="171"/>
      <c r="H18" s="112"/>
      <c r="I18" s="118" t="s">
        <v>140</v>
      </c>
      <c r="J18" s="112"/>
      <c r="K18" s="112"/>
      <c r="L18" s="177">
        <f>W!A250</f>
        <v>385861</v>
      </c>
      <c r="M18" s="171"/>
      <c r="N18" s="112"/>
      <c r="O18" s="112" t="s">
        <v>141</v>
      </c>
      <c r="P18" s="112"/>
      <c r="Q18" s="112"/>
      <c r="R18" s="173">
        <f>W!A268</f>
        <v>869994</v>
      </c>
      <c r="S18" s="171"/>
      <c r="T18" s="112"/>
      <c r="U18" s="112" t="s">
        <v>142</v>
      </c>
      <c r="V18" s="112"/>
      <c r="W18" s="112"/>
      <c r="X18" s="177">
        <f>W!A227</f>
        <v>362500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830524</v>
      </c>
      <c r="M19" s="171"/>
      <c r="N19" s="112"/>
      <c r="O19" s="112" t="s">
        <v>145</v>
      </c>
      <c r="P19" s="112"/>
      <c r="Q19" s="112"/>
      <c r="R19" s="177">
        <f>W!A269</f>
        <v>1690306</v>
      </c>
      <c r="S19" s="171"/>
      <c r="T19" s="112"/>
      <c r="U19" s="175" t="s">
        <v>146</v>
      </c>
      <c r="X19" s="174">
        <f>X16+X17-X18</f>
        <v>-361500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3134</v>
      </c>
      <c r="G20" s="171"/>
      <c r="H20" s="112"/>
      <c r="I20" s="112" t="s">
        <v>148</v>
      </c>
      <c r="J20" s="112"/>
      <c r="K20" s="112"/>
      <c r="L20" s="173">
        <f>W!A252</f>
        <v>634671</v>
      </c>
      <c r="M20" s="171"/>
      <c r="N20" s="112"/>
      <c r="O20" s="175" t="s">
        <v>149</v>
      </c>
      <c r="R20" s="180">
        <f>SUM(R15:R19)</f>
        <v>2946161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8928</v>
      </c>
      <c r="G21" s="171"/>
      <c r="H21" s="112"/>
      <c r="I21" s="112" t="s">
        <v>151</v>
      </c>
      <c r="J21" s="112"/>
      <c r="K21" s="112"/>
      <c r="L21" s="173">
        <f>W!A217</f>
        <v>634438</v>
      </c>
      <c r="M21" s="171"/>
      <c r="N21" s="112"/>
      <c r="O21" s="112" t="s">
        <v>152</v>
      </c>
      <c r="P21" s="112"/>
      <c r="Q21" s="112"/>
      <c r="R21" s="173">
        <f>R12+R20</f>
        <v>4645261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216020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10950</v>
      </c>
      <c r="G23" s="171"/>
      <c r="H23" s="112"/>
      <c r="I23" s="112" t="s">
        <v>157</v>
      </c>
      <c r="J23" s="112"/>
      <c r="K23" s="112"/>
      <c r="L23" s="176">
        <f>W!A254</f>
        <v>34270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634438</v>
      </c>
      <c r="G24" s="171"/>
      <c r="H24" s="112"/>
      <c r="I24" s="175" t="s">
        <v>160</v>
      </c>
      <c r="L24" s="173">
        <f>L20-L21+L22-L23</f>
        <v>-34037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1000</v>
      </c>
      <c r="M25" s="171"/>
      <c r="N25" s="112"/>
      <c r="O25" s="178" t="s">
        <v>164</v>
      </c>
      <c r="P25" s="112"/>
      <c r="Q25" s="112"/>
      <c r="R25" s="173">
        <f>W!A272</f>
        <v>506194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-33037</v>
      </c>
      <c r="G27" s="171"/>
      <c r="H27" s="112"/>
      <c r="I27" s="175" t="s">
        <v>170</v>
      </c>
      <c r="J27" s="112"/>
      <c r="K27" s="112"/>
      <c r="L27" s="174">
        <f>L24+L25-L26</f>
        <v>-33037</v>
      </c>
      <c r="M27" s="171"/>
      <c r="N27" s="112"/>
      <c r="O27" s="118" t="s">
        <v>171</v>
      </c>
      <c r="P27" s="112"/>
      <c r="Q27" s="112"/>
      <c r="R27" s="173">
        <f>SUM(R24:R26)</f>
        <v>506194</v>
      </c>
      <c r="S27" s="171"/>
      <c r="T27" s="112"/>
      <c r="U27" s="175" t="s">
        <v>172</v>
      </c>
      <c r="X27" s="174">
        <f>X22-X23-X24+X25-X26</f>
        <v>216020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-43916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-76953</v>
      </c>
      <c r="G29" s="171"/>
      <c r="H29" s="112"/>
      <c r="I29" s="112" t="s">
        <v>177</v>
      </c>
      <c r="J29" s="112"/>
      <c r="K29" s="112"/>
      <c r="L29" s="173">
        <f>W!A256</f>
        <v>-33037</v>
      </c>
      <c r="M29" s="171"/>
      <c r="N29" s="112"/>
      <c r="S29" s="171"/>
      <c r="U29" s="181" t="s">
        <v>178</v>
      </c>
      <c r="V29" s="112"/>
      <c r="W29" s="112"/>
      <c r="X29" s="174">
        <f>W!A233</f>
        <v>-286329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-0.78659523809523813</v>
      </c>
      <c r="M30" s="171"/>
      <c r="N30" s="112"/>
      <c r="O30" s="112" t="s">
        <v>180</v>
      </c>
      <c r="P30" s="112"/>
      <c r="Q30" s="112"/>
      <c r="R30" s="173">
        <f>R21-R27-R28</f>
        <v>4139067</v>
      </c>
      <c r="S30" s="171"/>
      <c r="U30" s="181" t="s">
        <v>181</v>
      </c>
      <c r="V30" s="112"/>
      <c r="W30" s="112"/>
      <c r="X30" s="176">
        <f>W!A234</f>
        <v>1976635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1690306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400000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-33037</v>
      </c>
      <c r="M33" s="171"/>
      <c r="O33" s="118" t="s">
        <v>188</v>
      </c>
      <c r="P33" s="112"/>
      <c r="Q33" s="112"/>
      <c r="R33" s="173">
        <f>W!A275</f>
        <v>4200000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1488</v>
      </c>
      <c r="G34" s="171"/>
      <c r="H34" s="112"/>
      <c r="I34" s="91" t="s">
        <v>190</v>
      </c>
      <c r="J34" s="112"/>
      <c r="K34" s="112"/>
      <c r="L34" s="177">
        <f>W!A260</f>
        <v>-43916</v>
      </c>
      <c r="M34" s="171"/>
      <c r="O34" s="91" t="s">
        <v>191</v>
      </c>
      <c r="R34" s="173">
        <f>W!A276</f>
        <v>16020</v>
      </c>
      <c r="S34" s="171"/>
      <c r="U34" s="112" t="s">
        <v>192</v>
      </c>
      <c r="V34" s="112"/>
      <c r="W34" s="112"/>
      <c r="X34" s="174">
        <f>W!A238</f>
        <v>651000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-76953</v>
      </c>
      <c r="M35" s="171"/>
      <c r="O35" s="112" t="s">
        <v>194</v>
      </c>
      <c r="P35" s="112"/>
      <c r="Q35" s="112"/>
      <c r="R35" s="177">
        <f>R36-R33-R34</f>
        <v>-76953</v>
      </c>
      <c r="S35" s="171"/>
      <c r="U35" s="112" t="s">
        <v>195</v>
      </c>
      <c r="V35" s="112"/>
      <c r="W35" s="112"/>
      <c r="X35" s="174">
        <f>W!A239</f>
        <v>1585000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4139067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13</v>
      </c>
      <c r="K1" s="14" t="s">
        <v>24</v>
      </c>
      <c r="L1" s="15">
        <f>W!$A4</f>
        <v>2016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9.6</v>
      </c>
      <c r="H6" s="148">
        <f>W!A508/10</f>
        <v>5.4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1291</v>
      </c>
      <c r="H7" s="35">
        <f>W!A510</f>
        <v>-331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0.89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135</v>
      </c>
      <c r="H16" s="151">
        <f>INT(L10*2*G20/1000) + 75</f>
        <v>225</v>
      </c>
      <c r="I16" s="151">
        <f>INT(L10*3*G20/1000) + 120</f>
        <v>345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172</v>
      </c>
      <c r="H17" s="151">
        <f>INT(L10*1.5*2*G20/1000) + 75</f>
        <v>300</v>
      </c>
      <c r="I17" s="151">
        <f>INT(L10*1.5*3*G20/1000) + 120</f>
        <v>458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84547</v>
      </c>
      <c r="H20" s="135">
        <f>W!A516</f>
        <v>77070</v>
      </c>
      <c r="I20" s="135">
        <f>W!A517</f>
        <v>74778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Companies are making more use of the internet to promote their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business. This increases the threat of cybercrime taking place.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the use of smart-phones and tablets also enhances these threats.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104.16</v>
      </c>
      <c r="G35" s="138">
        <f>W!A542/100</f>
        <v>106.67</v>
      </c>
      <c r="H35" s="138">
        <f>W!A562/100</f>
        <v>108.44</v>
      </c>
      <c r="I35" s="138">
        <f>W!A582/100</f>
        <v>106.49</v>
      </c>
      <c r="J35" s="138">
        <f>W!A602/100</f>
        <v>106.67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4166400</v>
      </c>
      <c r="G36" s="138">
        <f>W!A543</f>
        <v>4266800</v>
      </c>
      <c r="H36" s="138">
        <f>W!A563</f>
        <v>4337600</v>
      </c>
      <c r="I36" s="138">
        <f>W!A583</f>
        <v>4472580</v>
      </c>
      <c r="J36" s="138">
        <f>W!A603</f>
        <v>4266800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4166400</v>
      </c>
      <c r="G39" s="138">
        <f>W!A545</f>
        <v>4266800</v>
      </c>
      <c r="H39" s="138">
        <f>W!A565</f>
        <v>4337600</v>
      </c>
      <c r="I39" s="138">
        <f>W!A585</f>
        <v>4256020</v>
      </c>
      <c r="J39" s="138">
        <f>W!A605</f>
        <v>4266800</v>
      </c>
      <c r="K39" s="138">
        <f>W!A625</f>
        <v>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350</v>
      </c>
      <c r="G43" s="138">
        <f>W!A546</f>
        <v>325</v>
      </c>
      <c r="H43" s="138">
        <f>W!A566</f>
        <v>315</v>
      </c>
      <c r="I43" s="138">
        <f>W!A586</f>
        <v>325</v>
      </c>
      <c r="J43" s="138">
        <f>W!A606</f>
        <v>325</v>
      </c>
      <c r="K43" s="138">
        <f>W!A626</f>
        <v>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365</v>
      </c>
      <c r="G44" s="138">
        <f>W!A547</f>
        <v>335</v>
      </c>
      <c r="H44" s="138">
        <f>W!A567</f>
        <v>335</v>
      </c>
      <c r="I44" s="138">
        <f>W!A587</f>
        <v>335</v>
      </c>
      <c r="J44" s="138">
        <f>W!A607</f>
        <v>335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385</v>
      </c>
      <c r="G45" s="138">
        <f>W!A548</f>
        <v>375</v>
      </c>
      <c r="H45" s="138">
        <f>W!A568</f>
        <v>375</v>
      </c>
      <c r="I45" s="138">
        <f>W!A588</f>
        <v>375</v>
      </c>
      <c r="J45" s="138">
        <f>W!A608</f>
        <v>375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510</v>
      </c>
      <c r="G46" s="138">
        <f>W!A549</f>
        <v>490</v>
      </c>
      <c r="H46" s="138">
        <f>W!A569</f>
        <v>500</v>
      </c>
      <c r="I46" s="138">
        <f>W!A589</f>
        <v>490</v>
      </c>
      <c r="J46" s="138">
        <f>W!A609</f>
        <v>490</v>
      </c>
      <c r="K46" s="138">
        <f>W!A629</f>
        <v>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505</v>
      </c>
      <c r="G47" s="138">
        <f>W!A550</f>
        <v>490</v>
      </c>
      <c r="H47" s="138">
        <f>W!A570</f>
        <v>500</v>
      </c>
      <c r="I47" s="138">
        <f>W!A590</f>
        <v>490</v>
      </c>
      <c r="J47" s="138">
        <f>W!A610</f>
        <v>490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610</v>
      </c>
      <c r="G48" s="138">
        <f>W!A551</f>
        <v>590</v>
      </c>
      <c r="H48" s="138">
        <f>W!A571</f>
        <v>600</v>
      </c>
      <c r="I48" s="138">
        <f>W!A591</f>
        <v>590</v>
      </c>
      <c r="J48" s="138">
        <f>W!A611</f>
        <v>590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710</v>
      </c>
      <c r="G49" s="138">
        <f>W!A552</f>
        <v>700</v>
      </c>
      <c r="H49" s="138">
        <f>W!A572</f>
        <v>710</v>
      </c>
      <c r="I49" s="138">
        <f>W!A592</f>
        <v>700</v>
      </c>
      <c r="J49" s="138">
        <f>W!A612</f>
        <v>700</v>
      </c>
      <c r="K49" s="138">
        <f>W!A632</f>
        <v>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730</v>
      </c>
      <c r="G50" s="138">
        <f>W!A553</f>
        <v>725</v>
      </c>
      <c r="H50" s="138">
        <f>W!A573</f>
        <v>735</v>
      </c>
      <c r="I50" s="138">
        <f>W!A593</f>
        <v>725</v>
      </c>
      <c r="J50" s="138">
        <f>W!A613</f>
        <v>725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860</v>
      </c>
      <c r="G51" s="138">
        <f>W!A554</f>
        <v>850</v>
      </c>
      <c r="H51" s="138">
        <f>W!A574</f>
        <v>860</v>
      </c>
      <c r="I51" s="138">
        <f>W!A594</f>
        <v>850</v>
      </c>
      <c r="J51" s="138">
        <f>W!A614</f>
        <v>850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53</v>
      </c>
      <c r="G53" s="138">
        <f>W!A555</f>
        <v>53</v>
      </c>
      <c r="H53" s="138">
        <f>W!A575</f>
        <v>53</v>
      </c>
      <c r="I53" s="138">
        <f>W!A595</f>
        <v>53</v>
      </c>
      <c r="J53" s="138">
        <f>W!A615</f>
        <v>53</v>
      </c>
      <c r="K53" s="138">
        <f>W!A635</f>
        <v>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1300</v>
      </c>
      <c r="G54" s="138">
        <f>W!A556</f>
        <v>1200</v>
      </c>
      <c r="H54" s="138">
        <f>W!A576</f>
        <v>1210</v>
      </c>
      <c r="I54" s="138">
        <f>W!A596</f>
        <v>1215</v>
      </c>
      <c r="J54" s="138">
        <f>W!A616</f>
        <v>1200</v>
      </c>
      <c r="K54" s="138">
        <f>W!A636</f>
        <v>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13</v>
      </c>
      <c r="K61" s="14" t="s">
        <v>62</v>
      </c>
      <c r="L61" s="15">
        <f>W!$A4</f>
        <v>2016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 t="str">
        <f>W!A801</f>
        <v xml:space="preserve"> 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1979100</v>
      </c>
      <c r="G67" s="138">
        <f>W!A722</f>
        <v>1344100</v>
      </c>
      <c r="H67" s="138">
        <f>W!A742</f>
        <v>1344100</v>
      </c>
      <c r="I67" s="138">
        <f>W!A762</f>
        <v>1699100</v>
      </c>
      <c r="J67" s="138">
        <f>W!A782</f>
        <v>1344100</v>
      </c>
      <c r="K67" s="138" t="str">
        <f>W!A802</f>
        <v xml:space="preserve"> 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762271</v>
      </c>
      <c r="G68" s="138">
        <f>W!A723</f>
        <v>7628</v>
      </c>
      <c r="H68" s="138">
        <f>W!A743</f>
        <v>401628</v>
      </c>
      <c r="I68" s="138">
        <f>W!A763</f>
        <v>385861</v>
      </c>
      <c r="J68" s="138">
        <f>W!A783</f>
        <v>7628</v>
      </c>
      <c r="K68" s="138" t="str">
        <f>W!A803</f>
        <v xml:space="preserve"> 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893794</v>
      </c>
      <c r="G69" s="138">
        <f>W!A724</f>
        <v>824625</v>
      </c>
      <c r="H69" s="138">
        <f>W!A744</f>
        <v>831394</v>
      </c>
      <c r="I69" s="138">
        <f>W!A764</f>
        <v>869994</v>
      </c>
      <c r="J69" s="138">
        <f>W!A784</f>
        <v>824625</v>
      </c>
      <c r="K69" s="138" t="str">
        <f>W!A804</f>
        <v xml:space="preserve"> 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916273</v>
      </c>
      <c r="G70" s="138">
        <f>W!A725</f>
        <v>2168716</v>
      </c>
      <c r="H70" s="138">
        <f>W!A745</f>
        <v>1966878</v>
      </c>
      <c r="I70" s="138">
        <f>W!A765</f>
        <v>1690306</v>
      </c>
      <c r="J70" s="138">
        <f>W!A785</f>
        <v>2168716</v>
      </c>
      <c r="K70" s="138" t="str">
        <f>W!A805</f>
        <v xml:space="preserve"> 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 t="str">
        <f>W!A808</f>
        <v xml:space="preserve"> 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732592</v>
      </c>
      <c r="G74" s="138">
        <f>W!A729</f>
        <v>268706</v>
      </c>
      <c r="H74" s="138">
        <f>W!A749</f>
        <v>490152</v>
      </c>
      <c r="I74" s="138">
        <f>W!A769</f>
        <v>506194</v>
      </c>
      <c r="J74" s="138">
        <f>W!A789</f>
        <v>268706</v>
      </c>
      <c r="K74" s="138" t="str">
        <f>W!A809</f>
        <v xml:space="preserve"> 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 t="str">
        <f>W!A810</f>
        <v xml:space="preserve"> 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 t="str">
        <f>W!A812</f>
        <v xml:space="preserve"> 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4200000</v>
      </c>
      <c r="J80" s="138">
        <f>W!A794</f>
        <v>4000000</v>
      </c>
      <c r="K80" s="138" t="str">
        <f>W!A814</f>
        <v xml:space="preserve"> 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16020</v>
      </c>
      <c r="J81" s="138">
        <f>W!A795</f>
        <v>0</v>
      </c>
      <c r="K81" s="138" t="str">
        <f>W!A815</f>
        <v xml:space="preserve"> 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-181154</v>
      </c>
      <c r="G82" s="138">
        <f>W!A736</f>
        <v>76363</v>
      </c>
      <c r="H82" s="138">
        <f>W!A756</f>
        <v>53848</v>
      </c>
      <c r="I82" s="138">
        <f>W!A776</f>
        <v>-76953</v>
      </c>
      <c r="J82" s="138">
        <f>W!A796</f>
        <v>76363</v>
      </c>
      <c r="K82" s="138" t="str">
        <f>W!A816</f>
        <v xml:space="preserve"> 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3818846</v>
      </c>
      <c r="G83" s="138">
        <f t="shared" si="0"/>
        <v>4076363</v>
      </c>
      <c r="H83" s="138">
        <f t="shared" si="0"/>
        <v>4053848</v>
      </c>
      <c r="I83" s="138">
        <f t="shared" si="0"/>
        <v>4139067</v>
      </c>
      <c r="J83" s="138">
        <f t="shared" si="0"/>
        <v>4076363</v>
      </c>
      <c r="K83" s="138">
        <f t="shared" si="0"/>
        <v>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5.1</v>
      </c>
      <c r="G91" s="61" t="str">
        <f>W!A342</f>
        <v xml:space="preserve">  5.1</v>
      </c>
      <c r="H91" s="61" t="str">
        <f>W!A352</f>
        <v xml:space="preserve">  5.4</v>
      </c>
      <c r="I91" s="61" t="str">
        <f>W!A362</f>
        <v xml:space="preserve">  5.1</v>
      </c>
      <c r="J91" s="61" t="str">
        <f>W!A372</f>
        <v xml:space="preserve">  5.1</v>
      </c>
      <c r="K91" s="61">
        <f>W!A382</f>
        <v>0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1.1</v>
      </c>
      <c r="G92" s="61" t="str">
        <f>W!A343</f>
        <v xml:space="preserve">  1.2</v>
      </c>
      <c r="H92" s="61" t="str">
        <f>W!A353</f>
        <v xml:space="preserve">  1.2</v>
      </c>
      <c r="I92" s="61" t="str">
        <f>W!A363</f>
        <v xml:space="preserve">  1.3</v>
      </c>
      <c r="J92" s="61" t="str">
        <f>W!A373</f>
        <v xml:space="preserve">  1.2</v>
      </c>
      <c r="K92" s="61">
        <f>W!A383</f>
        <v>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3.6</v>
      </c>
      <c r="G93" s="61" t="str">
        <f>W!A344</f>
        <v xml:space="preserve">  3.4</v>
      </c>
      <c r="H93" s="61" t="str">
        <f>W!A354</f>
        <v xml:space="preserve">  3.7</v>
      </c>
      <c r="I93" s="61" t="str">
        <f>W!A364</f>
        <v xml:space="preserve">  4.1</v>
      </c>
      <c r="J93" s="61" t="str">
        <f>W!A374</f>
        <v xml:space="preserve">  3.4</v>
      </c>
      <c r="K93" s="61">
        <f>W!A384</f>
        <v>0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6.5</v>
      </c>
      <c r="G94" s="61" t="str">
        <f>W!A345</f>
        <v xml:space="preserve">  6.3</v>
      </c>
      <c r="H94" s="61" t="str">
        <f>W!A355</f>
        <v xml:space="preserve">  6.3</v>
      </c>
      <c r="I94" s="61" t="str">
        <f>W!A365</f>
        <v xml:space="preserve">  6.5</v>
      </c>
      <c r="J94" s="61" t="str">
        <f>W!A375</f>
        <v xml:space="preserve">  6.3</v>
      </c>
      <c r="K94" s="61">
        <f>W!A385</f>
        <v>0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2.4</v>
      </c>
      <c r="G95" s="61" t="str">
        <f>W!A346</f>
        <v xml:space="preserve">  2.3</v>
      </c>
      <c r="H95" s="61" t="str">
        <f>W!A356</f>
        <v xml:space="preserve">  2.3</v>
      </c>
      <c r="I95" s="61" t="str">
        <f>W!A366</f>
        <v xml:space="preserve">  2.4</v>
      </c>
      <c r="J95" s="61" t="str">
        <f>W!A376</f>
        <v xml:space="preserve">  2.3</v>
      </c>
      <c r="K95" s="61">
        <f>W!A386</f>
        <v>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4.4</v>
      </c>
      <c r="G96" s="61" t="str">
        <f>W!A347</f>
        <v xml:space="preserve">  3.9</v>
      </c>
      <c r="H96" s="61" t="str">
        <f>W!A357</f>
        <v xml:space="preserve">  4.5</v>
      </c>
      <c r="I96" s="61" t="str">
        <f>W!A367</f>
        <v xml:space="preserve">  4.8</v>
      </c>
      <c r="J96" s="61" t="str">
        <f>W!A377</f>
        <v xml:space="preserve">  3.9</v>
      </c>
      <c r="K96" s="61">
        <f>W!A387</f>
        <v>0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9.5</v>
      </c>
      <c r="G97" s="61" t="str">
        <f>W!A348</f>
        <v xml:space="preserve">  8.1</v>
      </c>
      <c r="H97" s="61" t="str">
        <f>W!A358</f>
        <v xml:space="preserve">  8.1</v>
      </c>
      <c r="I97" s="61" t="str">
        <f>W!A368</f>
        <v xml:space="preserve">  9.4</v>
      </c>
      <c r="J97" s="61" t="str">
        <f>W!A378</f>
        <v xml:space="preserve">  8.1</v>
      </c>
      <c r="K97" s="61">
        <f>W!A388</f>
        <v>0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3.2</v>
      </c>
      <c r="G98" s="61" t="str">
        <f>W!A349</f>
        <v xml:space="preserve">  2.9</v>
      </c>
      <c r="H98" s="61" t="str">
        <f>W!A359</f>
        <v xml:space="preserve">  2.9</v>
      </c>
      <c r="I98" s="61" t="str">
        <f>W!A369</f>
        <v xml:space="preserve">  3.2</v>
      </c>
      <c r="J98" s="61" t="str">
        <f>W!A379</f>
        <v xml:space="preserve">  2.9</v>
      </c>
      <c r="K98" s="61">
        <f>W!A389</f>
        <v>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6.4</v>
      </c>
      <c r="G99" s="61" t="str">
        <f>W!A350</f>
        <v xml:space="preserve">  6.4</v>
      </c>
      <c r="H99" s="61" t="str">
        <f>W!A360</f>
        <v xml:space="preserve">  7.9</v>
      </c>
      <c r="I99" s="61" t="str">
        <f>W!A370</f>
        <v xml:space="preserve">  7.3</v>
      </c>
      <c r="J99" s="61" t="str">
        <f>W!A380</f>
        <v xml:space="preserve">  6.4</v>
      </c>
      <c r="K99" s="61">
        <f>W!A390</f>
        <v>0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144000</v>
      </c>
      <c r="G104" s="138">
        <f>W!A429</f>
        <v>75000</v>
      </c>
      <c r="H104" s="138">
        <f>W!A436</f>
        <v>84000</v>
      </c>
      <c r="I104" s="138">
        <f>W!A443</f>
        <v>92000</v>
      </c>
      <c r="J104" s="138">
        <f>W!A450</f>
        <v>75000</v>
      </c>
      <c r="K104" s="138">
        <f>W!A457</f>
        <v>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90000</v>
      </c>
      <c r="G105" s="138">
        <f>W!A430</f>
        <v>55000</v>
      </c>
      <c r="H105" s="138">
        <f>W!A437</f>
        <v>65000</v>
      </c>
      <c r="I105" s="138">
        <f>W!A444</f>
        <v>75000</v>
      </c>
      <c r="J105" s="138">
        <f>W!A451</f>
        <v>55000</v>
      </c>
      <c r="K105" s="138">
        <f>W!A458</f>
        <v>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 *</v>
      </c>
      <c r="H107" s="125" t="str">
        <f>W!A438</f>
        <v xml:space="preserve">    *</v>
      </c>
      <c r="I107" s="125" t="str">
        <f>W!A445</f>
        <v xml:space="preserve">   **</v>
      </c>
      <c r="J107" s="125" t="str">
        <f>W!A452</f>
        <v xml:space="preserve">    *</v>
      </c>
      <c r="K107" s="125">
        <f>W!A459</f>
        <v>0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 **</v>
      </c>
      <c r="H108" s="125" t="str">
        <f>W!A439</f>
        <v xml:space="preserve">  ***</v>
      </c>
      <c r="I108" s="125" t="str">
        <f>W!A446</f>
        <v xml:space="preserve">   **</v>
      </c>
      <c r="J108" s="125" t="str">
        <f>W!A453</f>
        <v xml:space="preserve">   **</v>
      </c>
      <c r="K108" s="125">
        <f>W!A460</f>
        <v>0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>
        <f>W!A461</f>
        <v>0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>
        <f>W!A462</f>
        <v>0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6.88671875" bestFit="1" customWidth="1"/>
    <col min="2" max="2" width="1.6640625" style="133" bestFit="1" customWidth="1"/>
  </cols>
  <sheetData>
    <row r="1" spans="1:1">
      <c r="A1">
        <v>13</v>
      </c>
    </row>
    <row r="2" spans="1:1">
      <c r="A2">
        <v>4</v>
      </c>
    </row>
    <row r="3" spans="1:1">
      <c r="A3">
        <v>999</v>
      </c>
    </row>
    <row r="4" spans="1:1">
      <c r="A4">
        <v>2016</v>
      </c>
    </row>
    <row r="5" spans="1:1">
      <c r="A5">
        <v>2</v>
      </c>
    </row>
    <row r="6" spans="1:1">
      <c r="A6" t="s">
        <v>342</v>
      </c>
    </row>
    <row r="7" spans="1:1">
      <c r="A7">
        <v>12</v>
      </c>
    </row>
    <row r="8" spans="1:1">
      <c r="A8">
        <v>7</v>
      </c>
    </row>
    <row r="9" spans="1:1">
      <c r="A9">
        <v>15</v>
      </c>
    </row>
    <row r="10" spans="1:1">
      <c r="A10">
        <v>0</v>
      </c>
    </row>
    <row r="11" spans="1:1">
      <c r="A11">
        <v>5</v>
      </c>
    </row>
    <row r="12" spans="1:1">
      <c r="A12">
        <v>7</v>
      </c>
    </row>
    <row r="13" spans="1:1">
      <c r="A13">
        <v>6</v>
      </c>
    </row>
    <row r="14" spans="1:1">
      <c r="A14">
        <v>6</v>
      </c>
    </row>
    <row r="15" spans="1:1">
      <c r="A15">
        <v>7</v>
      </c>
    </row>
    <row r="16" spans="1:1">
      <c r="A16">
        <v>7</v>
      </c>
    </row>
    <row r="17" spans="1:1">
      <c r="A17">
        <v>7</v>
      </c>
    </row>
    <row r="18" spans="1:1">
      <c r="A18">
        <v>7</v>
      </c>
    </row>
    <row r="19" spans="1:1">
      <c r="A19">
        <v>6</v>
      </c>
    </row>
    <row r="20" spans="1:1">
      <c r="A20">
        <v>0</v>
      </c>
    </row>
    <row r="21" spans="1:1">
      <c r="A21">
        <v>325</v>
      </c>
    </row>
    <row r="22" spans="1:1">
      <c r="A22">
        <v>335</v>
      </c>
    </row>
    <row r="23" spans="1:1">
      <c r="A23">
        <v>375</v>
      </c>
    </row>
    <row r="24" spans="1:1">
      <c r="A24">
        <v>490</v>
      </c>
    </row>
    <row r="25" spans="1:1">
      <c r="A25">
        <v>490</v>
      </c>
    </row>
    <row r="26" spans="1:1">
      <c r="A26">
        <v>590</v>
      </c>
    </row>
    <row r="27" spans="1:1">
      <c r="A27">
        <v>700</v>
      </c>
    </row>
    <row r="28" spans="1:1">
      <c r="A28">
        <v>725</v>
      </c>
    </row>
    <row r="29" spans="1:1">
      <c r="A29">
        <v>850</v>
      </c>
    </row>
    <row r="30" spans="1:1">
      <c r="A30">
        <v>0</v>
      </c>
    </row>
    <row r="31" spans="1:1">
      <c r="A31">
        <v>950</v>
      </c>
    </row>
    <row r="32" spans="1:1">
      <c r="A32">
        <v>165</v>
      </c>
    </row>
    <row r="33" spans="1:1">
      <c r="A33">
        <v>300</v>
      </c>
    </row>
    <row r="34" spans="1:1">
      <c r="A34">
        <v>650</v>
      </c>
    </row>
    <row r="35" spans="1:1">
      <c r="A35">
        <v>160</v>
      </c>
    </row>
    <row r="36" spans="1:1">
      <c r="A36">
        <v>185</v>
      </c>
    </row>
    <row r="37" spans="1:1">
      <c r="A37">
        <v>375</v>
      </c>
    </row>
    <row r="38" spans="1:1">
      <c r="A38">
        <v>85</v>
      </c>
    </row>
    <row r="39" spans="1:1">
      <c r="A39">
        <v>115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35</v>
      </c>
    </row>
    <row r="45" spans="1:1">
      <c r="A45">
        <v>20</v>
      </c>
    </row>
    <row r="46" spans="1:1">
      <c r="A46">
        <v>20</v>
      </c>
    </row>
    <row r="47" spans="1:1">
      <c r="A47">
        <v>120</v>
      </c>
    </row>
    <row r="48" spans="1:1">
      <c r="A48">
        <v>170</v>
      </c>
    </row>
    <row r="49" spans="1:1">
      <c r="A49">
        <v>325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5</v>
      </c>
    </row>
    <row r="58" spans="1:1">
      <c r="A58">
        <v>5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11</v>
      </c>
    </row>
    <row r="63" spans="1:1">
      <c r="A63">
        <v>7</v>
      </c>
    </row>
    <row r="64" spans="1:1">
      <c r="A64">
        <v>2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11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125</v>
      </c>
    </row>
    <row r="73" spans="1:1">
      <c r="A73">
        <v>1</v>
      </c>
    </row>
    <row r="74" spans="1:1">
      <c r="A74">
        <v>0</v>
      </c>
    </row>
    <row r="75" spans="1:1">
      <c r="A75">
        <v>30</v>
      </c>
    </row>
    <row r="76" spans="1:1">
      <c r="A76">
        <v>2</v>
      </c>
    </row>
    <row r="77" spans="1:1">
      <c r="A77">
        <v>7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2">
      <c r="A81">
        <v>4</v>
      </c>
      <c r="B81" s="133" t="s">
        <v>343</v>
      </c>
    </row>
    <row r="82" spans="1:2">
      <c r="A82">
        <v>9</v>
      </c>
    </row>
    <row r="83" spans="1:2">
      <c r="A83">
        <v>1215</v>
      </c>
    </row>
    <row r="84" spans="1:2">
      <c r="A84">
        <v>0</v>
      </c>
    </row>
    <row r="85" spans="1:2">
      <c r="A85">
        <v>80</v>
      </c>
    </row>
    <row r="86" spans="1:2">
      <c r="A86">
        <v>1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200</v>
      </c>
    </row>
    <row r="92" spans="1:2">
      <c r="A92">
        <v>0</v>
      </c>
    </row>
    <row r="93" spans="1:2">
      <c r="A93">
        <v>0</v>
      </c>
    </row>
    <row r="94" spans="1:2">
      <c r="A94">
        <v>-750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94</v>
      </c>
    </row>
    <row r="103" spans="1:1">
      <c r="A103">
        <v>106</v>
      </c>
    </row>
    <row r="104" spans="1:1">
      <c r="A104">
        <v>94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1415</v>
      </c>
    </row>
    <row r="109" spans="1:1">
      <c r="A109">
        <v>995</v>
      </c>
    </row>
    <row r="110" spans="1:1">
      <c r="A110">
        <v>575</v>
      </c>
    </row>
    <row r="111" spans="1:1">
      <c r="A111">
        <v>1456</v>
      </c>
    </row>
    <row r="112" spans="1:1">
      <c r="A112">
        <v>1026</v>
      </c>
    </row>
    <row r="113" spans="1:1">
      <c r="A113">
        <v>594</v>
      </c>
    </row>
    <row r="114" spans="1:1">
      <c r="A114">
        <v>41</v>
      </c>
    </row>
    <row r="115" spans="1:1">
      <c r="A115">
        <v>31</v>
      </c>
    </row>
    <row r="116" spans="1:1">
      <c r="A116">
        <v>19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950</v>
      </c>
    </row>
    <row r="122" spans="1:1">
      <c r="A122">
        <v>165</v>
      </c>
    </row>
    <row r="123" spans="1:1">
      <c r="A123">
        <v>300</v>
      </c>
    </row>
    <row r="124" spans="1:1">
      <c r="A124">
        <v>650</v>
      </c>
    </row>
    <row r="125" spans="1:1">
      <c r="A125">
        <v>160</v>
      </c>
    </row>
    <row r="126" spans="1:1">
      <c r="A126">
        <v>185</v>
      </c>
    </row>
    <row r="127" spans="1:1">
      <c r="A127">
        <v>375</v>
      </c>
    </row>
    <row r="128" spans="1:1">
      <c r="A128">
        <v>85</v>
      </c>
    </row>
    <row r="129" spans="1:1">
      <c r="A129">
        <v>115</v>
      </c>
    </row>
    <row r="130" spans="1:1">
      <c r="A130">
        <v>999</v>
      </c>
    </row>
    <row r="131" spans="1:1">
      <c r="A131">
        <v>1112</v>
      </c>
    </row>
    <row r="132" spans="1:1">
      <c r="A132">
        <v>205</v>
      </c>
    </row>
    <row r="133" spans="1:1">
      <c r="A133">
        <v>555</v>
      </c>
    </row>
    <row r="134" spans="1:1">
      <c r="A134">
        <v>704</v>
      </c>
    </row>
    <row r="135" spans="1:1">
      <c r="A135">
        <v>166</v>
      </c>
    </row>
    <row r="136" spans="1:1">
      <c r="A136">
        <v>354</v>
      </c>
    </row>
    <row r="137" spans="1:1">
      <c r="A137">
        <v>401</v>
      </c>
    </row>
    <row r="138" spans="1:1">
      <c r="A138">
        <v>87</v>
      </c>
    </row>
    <row r="139" spans="1:1">
      <c r="A139">
        <v>196</v>
      </c>
    </row>
    <row r="140" spans="1:1">
      <c r="A140">
        <v>999</v>
      </c>
    </row>
    <row r="141" spans="1:1">
      <c r="A141">
        <v>1060</v>
      </c>
    </row>
    <row r="142" spans="1:1">
      <c r="A142">
        <v>178</v>
      </c>
    </row>
    <row r="143" spans="1:1">
      <c r="A143">
        <v>312</v>
      </c>
    </row>
    <row r="144" spans="1:1">
      <c r="A144">
        <v>650</v>
      </c>
    </row>
    <row r="145" spans="1:1">
      <c r="A145">
        <v>166</v>
      </c>
    </row>
    <row r="146" spans="1:1">
      <c r="A146">
        <v>185</v>
      </c>
    </row>
    <row r="147" spans="1:1">
      <c r="A147">
        <v>375</v>
      </c>
    </row>
    <row r="148" spans="1:1">
      <c r="A148">
        <v>85</v>
      </c>
    </row>
    <row r="149" spans="1:1">
      <c r="A149">
        <v>123</v>
      </c>
    </row>
    <row r="150" spans="1:1">
      <c r="A150">
        <v>999</v>
      </c>
    </row>
    <row r="151" spans="1:1">
      <c r="A151">
        <v>26</v>
      </c>
    </row>
    <row r="152" spans="1:1">
      <c r="A152">
        <v>13</v>
      </c>
    </row>
    <row r="153" spans="1:1">
      <c r="A153">
        <v>0</v>
      </c>
    </row>
    <row r="154" spans="1:1">
      <c r="A154">
        <v>29</v>
      </c>
    </row>
    <row r="155" spans="1:1">
      <c r="A155">
        <v>0</v>
      </c>
    </row>
    <row r="156" spans="1:1">
      <c r="A156">
        <v>0</v>
      </c>
    </row>
    <row r="157" spans="1:1">
      <c r="A157">
        <v>16</v>
      </c>
    </row>
    <row r="158" spans="1:1">
      <c r="A158">
        <v>1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3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41</v>
      </c>
    </row>
    <row r="172" spans="1:1">
      <c r="A172">
        <v>26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348</v>
      </c>
    </row>
    <row r="179" spans="1:1">
      <c r="A179" t="s">
        <v>347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4</v>
      </c>
    </row>
    <row r="194" spans="1:1">
      <c r="A194">
        <v>5</v>
      </c>
    </row>
    <row r="195" spans="1:1">
      <c r="A195">
        <v>0</v>
      </c>
    </row>
    <row r="196" spans="1:1">
      <c r="A196">
        <v>0</v>
      </c>
    </row>
    <row r="197" spans="1:1">
      <c r="A197">
        <v>33</v>
      </c>
    </row>
    <row r="198" spans="1:1">
      <c r="A198">
        <v>28</v>
      </c>
    </row>
    <row r="199" spans="1:1">
      <c r="A199">
        <v>999</v>
      </c>
    </row>
    <row r="200" spans="1:1">
      <c r="A200">
        <v>999</v>
      </c>
    </row>
    <row r="201" spans="1:1">
      <c r="A201">
        <v>92000</v>
      </c>
    </row>
    <row r="202" spans="1:1">
      <c r="A202">
        <v>30842</v>
      </c>
    </row>
    <row r="203" spans="1:1">
      <c r="A203">
        <v>14920</v>
      </c>
    </row>
    <row r="204" spans="1:1">
      <c r="A204">
        <v>144748</v>
      </c>
    </row>
    <row r="205" spans="1:1">
      <c r="A205">
        <v>17837</v>
      </c>
    </row>
    <row r="206" spans="1:1">
      <c r="A206">
        <v>10110</v>
      </c>
    </row>
    <row r="207" spans="1:1">
      <c r="A207">
        <v>75000</v>
      </c>
    </row>
    <row r="208" spans="1:1">
      <c r="A208">
        <v>25000</v>
      </c>
    </row>
    <row r="209" spans="1:1">
      <c r="A209">
        <v>90500</v>
      </c>
    </row>
    <row r="210" spans="1:1">
      <c r="A210">
        <v>10200</v>
      </c>
    </row>
    <row r="211" spans="1:1">
      <c r="A211">
        <v>7769</v>
      </c>
    </row>
    <row r="212" spans="1:1">
      <c r="A212">
        <v>12500</v>
      </c>
    </row>
    <row r="213" spans="1:1">
      <c r="A213">
        <v>3134</v>
      </c>
    </row>
    <row r="214" spans="1:1">
      <c r="A214">
        <v>8928</v>
      </c>
    </row>
    <row r="215" spans="1:1">
      <c r="A215">
        <v>80000</v>
      </c>
    </row>
    <row r="216" spans="1:1">
      <c r="A216">
        <v>10950</v>
      </c>
    </row>
    <row r="217" spans="1:1">
      <c r="A217">
        <v>634438</v>
      </c>
    </row>
    <row r="218" spans="1:1">
      <c r="A218">
        <v>1413326</v>
      </c>
    </row>
    <row r="219" spans="1:1">
      <c r="A219">
        <v>0</v>
      </c>
    </row>
    <row r="220" spans="1:1">
      <c r="A220">
        <v>1488</v>
      </c>
    </row>
    <row r="221" spans="1:1">
      <c r="A221">
        <v>1413326</v>
      </c>
    </row>
    <row r="222" spans="1:1">
      <c r="A222">
        <v>0</v>
      </c>
    </row>
    <row r="223" spans="1:1">
      <c r="A223">
        <v>1554175</v>
      </c>
    </row>
    <row r="224" spans="1:1">
      <c r="A224">
        <v>0</v>
      </c>
    </row>
    <row r="225" spans="1:1">
      <c r="A225">
        <v>1000</v>
      </c>
    </row>
    <row r="226" spans="1:1">
      <c r="A226">
        <v>0</v>
      </c>
    </row>
    <row r="227" spans="1:1">
      <c r="A227">
        <v>362500</v>
      </c>
    </row>
    <row r="228" spans="1:1">
      <c r="A228">
        <v>216020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-286329</v>
      </c>
    </row>
    <row r="234" spans="1:1">
      <c r="A234">
        <v>1976635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651000</v>
      </c>
    </row>
    <row r="239" spans="1:1">
      <c r="A239">
        <v>1585000</v>
      </c>
    </row>
    <row r="240" spans="1:1">
      <c r="A240">
        <v>-43916</v>
      </c>
    </row>
    <row r="241" spans="1:1">
      <c r="A241">
        <v>1465195</v>
      </c>
    </row>
    <row r="242" spans="1:1">
      <c r="A242">
        <v>117150</v>
      </c>
    </row>
    <row r="243" spans="1:1">
      <c r="A243">
        <v>0</v>
      </c>
    </row>
    <row r="244" spans="1:1">
      <c r="A244">
        <v>629530</v>
      </c>
    </row>
    <row r="245" spans="1:1">
      <c r="A245">
        <v>75625</v>
      </c>
    </row>
    <row r="246" spans="1:1">
      <c r="A246">
        <v>211112</v>
      </c>
    </row>
    <row r="247" spans="1:1">
      <c r="A247">
        <v>138542</v>
      </c>
    </row>
    <row r="248" spans="1:1">
      <c r="A248">
        <v>3076</v>
      </c>
    </row>
    <row r="249" spans="1:1">
      <c r="A249">
        <v>41350</v>
      </c>
    </row>
    <row r="250" spans="1:1">
      <c r="A250">
        <v>385861</v>
      </c>
    </row>
    <row r="251" spans="1:1">
      <c r="A251">
        <v>830524</v>
      </c>
    </row>
    <row r="252" spans="1:1">
      <c r="A252">
        <v>634671</v>
      </c>
    </row>
    <row r="253" spans="1:1">
      <c r="A253">
        <v>0</v>
      </c>
    </row>
    <row r="254" spans="1:1">
      <c r="A254">
        <v>34270</v>
      </c>
    </row>
    <row r="255" spans="1:1">
      <c r="A255">
        <v>0</v>
      </c>
    </row>
    <row r="256" spans="1:1">
      <c r="A256">
        <v>-33037</v>
      </c>
    </row>
    <row r="257" spans="1:1">
      <c r="A257">
        <v>-76953</v>
      </c>
    </row>
    <row r="258" spans="1:1">
      <c r="A258">
        <v>999</v>
      </c>
    </row>
    <row r="259" spans="1:1">
      <c r="A259">
        <v>999</v>
      </c>
    </row>
    <row r="260" spans="1:1">
      <c r="A260">
        <v>-43916</v>
      </c>
    </row>
    <row r="261" spans="1:1">
      <c r="A261">
        <v>50000</v>
      </c>
    </row>
    <row r="262" spans="1:1">
      <c r="A262">
        <v>312500</v>
      </c>
    </row>
    <row r="263" spans="1:1">
      <c r="A263">
        <v>1336600</v>
      </c>
    </row>
    <row r="264" spans="1:1">
      <c r="A264">
        <v>0</v>
      </c>
    </row>
    <row r="265" spans="1:1">
      <c r="A265">
        <v>723</v>
      </c>
    </row>
    <row r="266" spans="1:1">
      <c r="A266">
        <v>0</v>
      </c>
    </row>
    <row r="267" spans="1:1">
      <c r="A267">
        <v>385138</v>
      </c>
    </row>
    <row r="268" spans="1:1">
      <c r="A268">
        <v>869994</v>
      </c>
    </row>
    <row r="269" spans="1:1">
      <c r="A269">
        <v>1690306</v>
      </c>
    </row>
    <row r="270" spans="1:1">
      <c r="A270">
        <v>400000</v>
      </c>
    </row>
    <row r="271" spans="1:1">
      <c r="A271">
        <v>0</v>
      </c>
    </row>
    <row r="272" spans="1:1">
      <c r="A272">
        <v>506194</v>
      </c>
    </row>
    <row r="273" spans="1:1">
      <c r="A273">
        <v>0</v>
      </c>
    </row>
    <row r="274" spans="1:1">
      <c r="A274">
        <v>0</v>
      </c>
    </row>
    <row r="275" spans="1:1">
      <c r="A275">
        <v>4200000</v>
      </c>
    </row>
    <row r="276" spans="1:1">
      <c r="A276">
        <v>16020</v>
      </c>
    </row>
    <row r="277" spans="1:1">
      <c r="A277">
        <v>4139067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625</v>
      </c>
    </row>
    <row r="285" spans="1:1">
      <c r="A285">
        <v>125</v>
      </c>
    </row>
    <row r="286" spans="1:1">
      <c r="A286">
        <v>330</v>
      </c>
    </row>
    <row r="287" spans="1:1">
      <c r="A287">
        <v>7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1</v>
      </c>
    </row>
    <row r="294" spans="1:1">
      <c r="A294">
        <v>5</v>
      </c>
    </row>
    <row r="295" spans="1:1">
      <c r="A295">
        <v>1381</v>
      </c>
    </row>
    <row r="296" spans="1:1">
      <c r="A296">
        <v>8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3</v>
      </c>
    </row>
    <row r="301" spans="1:1">
      <c r="A301">
        <v>4272</v>
      </c>
    </row>
    <row r="302" spans="1:1">
      <c r="A302">
        <v>65</v>
      </c>
    </row>
    <row r="303" spans="1:1">
      <c r="A303">
        <v>4205</v>
      </c>
    </row>
    <row r="304" spans="1:1">
      <c r="A304" t="s">
        <v>349</v>
      </c>
    </row>
    <row r="305" spans="1:1">
      <c r="A305">
        <v>12096</v>
      </c>
    </row>
    <row r="306" spans="1:1">
      <c r="A306">
        <v>209</v>
      </c>
    </row>
    <row r="307" spans="1:1">
      <c r="A307">
        <v>9036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1720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5290</v>
      </c>
    </row>
    <row r="316" spans="1:1">
      <c r="A316">
        <v>1430</v>
      </c>
    </row>
    <row r="317" spans="1:1">
      <c r="A317">
        <v>0</v>
      </c>
    </row>
    <row r="318" spans="1:1">
      <c r="A318">
        <v>7</v>
      </c>
    </row>
    <row r="319" spans="1:1">
      <c r="A319">
        <v>11638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2</v>
      </c>
    </row>
    <row r="327" spans="1:1">
      <c r="A327">
        <v>5</v>
      </c>
    </row>
    <row r="328" spans="1:1">
      <c r="A328">
        <v>7</v>
      </c>
    </row>
    <row r="329" spans="1:1">
      <c r="A329">
        <v>61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350</v>
      </c>
    </row>
    <row r="343" spans="1:1">
      <c r="A343" t="s">
        <v>359</v>
      </c>
    </row>
    <row r="344" spans="1:1">
      <c r="A344" t="s">
        <v>360</v>
      </c>
    </row>
    <row r="345" spans="1:1">
      <c r="A345" t="s">
        <v>361</v>
      </c>
    </row>
    <row r="346" spans="1:1">
      <c r="A346" t="s">
        <v>362</v>
      </c>
    </row>
    <row r="347" spans="1:1">
      <c r="A347" t="s">
        <v>363</v>
      </c>
    </row>
    <row r="348" spans="1:1">
      <c r="A348" t="s">
        <v>364</v>
      </c>
    </row>
    <row r="349" spans="1:1">
      <c r="A349" t="s">
        <v>365</v>
      </c>
    </row>
    <row r="350" spans="1:1">
      <c r="A350" t="s">
        <v>358</v>
      </c>
    </row>
    <row r="351" spans="1:1">
      <c r="A351">
        <v>3</v>
      </c>
    </row>
    <row r="352" spans="1:1">
      <c r="A352" t="s">
        <v>366</v>
      </c>
    </row>
    <row r="353" spans="1:1">
      <c r="A353" t="s">
        <v>359</v>
      </c>
    </row>
    <row r="354" spans="1:1">
      <c r="A354" t="s">
        <v>367</v>
      </c>
    </row>
    <row r="355" spans="1:1">
      <c r="A355" t="s">
        <v>361</v>
      </c>
    </row>
    <row r="356" spans="1:1">
      <c r="A356" t="s">
        <v>362</v>
      </c>
    </row>
    <row r="357" spans="1:1">
      <c r="A357" t="s">
        <v>368</v>
      </c>
    </row>
    <row r="358" spans="1:1">
      <c r="A358" t="s">
        <v>364</v>
      </c>
    </row>
    <row r="359" spans="1:1">
      <c r="A359" t="s">
        <v>365</v>
      </c>
    </row>
    <row r="360" spans="1:1">
      <c r="A360" t="s">
        <v>369</v>
      </c>
    </row>
    <row r="361" spans="1:1">
      <c r="A361">
        <v>4</v>
      </c>
    </row>
    <row r="362" spans="1:1">
      <c r="A362" t="s">
        <v>350</v>
      </c>
    </row>
    <row r="363" spans="1:1">
      <c r="A363" t="s">
        <v>370</v>
      </c>
    </row>
    <row r="364" spans="1:1">
      <c r="A364" t="s">
        <v>371</v>
      </c>
    </row>
    <row r="365" spans="1:1">
      <c r="A365" t="s">
        <v>353</v>
      </c>
    </row>
    <row r="366" spans="1:1">
      <c r="A366" t="s">
        <v>354</v>
      </c>
    </row>
    <row r="367" spans="1:1">
      <c r="A367" t="s">
        <v>372</v>
      </c>
    </row>
    <row r="368" spans="1:1">
      <c r="A368" t="s">
        <v>373</v>
      </c>
    </row>
    <row r="369" spans="1:1">
      <c r="A369" t="s">
        <v>357</v>
      </c>
    </row>
    <row r="370" spans="1:1">
      <c r="A370" t="s">
        <v>374</v>
      </c>
    </row>
    <row r="371" spans="1:1">
      <c r="A371">
        <v>5</v>
      </c>
    </row>
    <row r="372" spans="1:1">
      <c r="A372" t="s">
        <v>350</v>
      </c>
    </row>
    <row r="373" spans="1:1">
      <c r="A373" t="s">
        <v>359</v>
      </c>
    </row>
    <row r="374" spans="1:1">
      <c r="A374" t="s">
        <v>360</v>
      </c>
    </row>
    <row r="375" spans="1:1">
      <c r="A375" t="s">
        <v>361</v>
      </c>
    </row>
    <row r="376" spans="1:1">
      <c r="A376" t="s">
        <v>362</v>
      </c>
    </row>
    <row r="377" spans="1:1">
      <c r="A377" t="s">
        <v>363</v>
      </c>
    </row>
    <row r="378" spans="1:1">
      <c r="A378" t="s">
        <v>364</v>
      </c>
    </row>
    <row r="379" spans="1:1">
      <c r="A379" t="s">
        <v>365</v>
      </c>
    </row>
    <row r="380" spans="1:1">
      <c r="A380" t="s">
        <v>358</v>
      </c>
    </row>
    <row r="381" spans="1:1">
      <c r="A381">
        <v>6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144000</v>
      </c>
    </row>
    <row r="423" spans="1:1">
      <c r="A423">
        <v>90000</v>
      </c>
    </row>
    <row r="424" spans="1:1">
      <c r="A424" s="134" t="s">
        <v>375</v>
      </c>
    </row>
    <row r="425" spans="1:1">
      <c r="A425" s="134" t="s">
        <v>376</v>
      </c>
    </row>
    <row r="426" spans="1:1">
      <c r="A426" s="134" t="s">
        <v>375</v>
      </c>
    </row>
    <row r="427" spans="1:1">
      <c r="A427" s="134" t="s">
        <v>376</v>
      </c>
    </row>
    <row r="428" spans="1:1">
      <c r="A428">
        <v>2</v>
      </c>
    </row>
    <row r="429" spans="1:1">
      <c r="A429">
        <v>75000</v>
      </c>
    </row>
    <row r="430" spans="1:1">
      <c r="A430">
        <v>55000</v>
      </c>
    </row>
    <row r="431" spans="1:1">
      <c r="A431" s="134" t="s">
        <v>377</v>
      </c>
    </row>
    <row r="432" spans="1:1">
      <c r="A432" s="134" t="s">
        <v>375</v>
      </c>
    </row>
    <row r="433" spans="1:1">
      <c r="A433" s="134" t="s">
        <v>375</v>
      </c>
    </row>
    <row r="434" spans="1:1">
      <c r="A434" s="134" t="s">
        <v>376</v>
      </c>
    </row>
    <row r="435" spans="1:1">
      <c r="A435">
        <v>3</v>
      </c>
    </row>
    <row r="436" spans="1:1">
      <c r="A436">
        <v>84000</v>
      </c>
    </row>
    <row r="437" spans="1:1">
      <c r="A437">
        <v>65000</v>
      </c>
    </row>
    <row r="438" spans="1:1">
      <c r="A438" s="134" t="s">
        <v>377</v>
      </c>
    </row>
    <row r="439" spans="1:1">
      <c r="A439" s="134" t="s">
        <v>376</v>
      </c>
    </row>
    <row r="440" spans="1:1">
      <c r="A440" s="134" t="s">
        <v>375</v>
      </c>
    </row>
    <row r="441" spans="1:1">
      <c r="A441" s="134" t="s">
        <v>376</v>
      </c>
    </row>
    <row r="442" spans="1:1">
      <c r="A442">
        <v>4</v>
      </c>
    </row>
    <row r="443" spans="1:1">
      <c r="A443">
        <v>92000</v>
      </c>
    </row>
    <row r="444" spans="1:1">
      <c r="A444">
        <v>75000</v>
      </c>
    </row>
    <row r="445" spans="1:1">
      <c r="A445" s="134" t="s">
        <v>375</v>
      </c>
    </row>
    <row r="446" spans="1:1">
      <c r="A446" s="134" t="s">
        <v>375</v>
      </c>
    </row>
    <row r="447" spans="1:1">
      <c r="A447" s="134" t="s">
        <v>375</v>
      </c>
    </row>
    <row r="448" spans="1:1">
      <c r="A448" s="134" t="s">
        <v>376</v>
      </c>
    </row>
    <row r="449" spans="1:1">
      <c r="A449">
        <v>5</v>
      </c>
    </row>
    <row r="450" spans="1:1">
      <c r="A450">
        <v>75000</v>
      </c>
    </row>
    <row r="451" spans="1:1">
      <c r="A451">
        <v>55000</v>
      </c>
    </row>
    <row r="452" spans="1:1">
      <c r="A452" s="134" t="s">
        <v>377</v>
      </c>
    </row>
    <row r="453" spans="1:1">
      <c r="A453" s="134" t="s">
        <v>375</v>
      </c>
    </row>
    <row r="454" spans="1:1">
      <c r="A454" s="134" t="s">
        <v>375</v>
      </c>
    </row>
    <row r="455" spans="1:1">
      <c r="A455" s="134" t="s">
        <v>376</v>
      </c>
    </row>
    <row r="456" spans="1:1">
      <c r="A456">
        <v>6</v>
      </c>
    </row>
    <row r="457" spans="1:1">
      <c r="A457">
        <v>0</v>
      </c>
    </row>
    <row r="458" spans="1:1">
      <c r="A458">
        <v>0</v>
      </c>
    </row>
    <row r="459" spans="1:1">
      <c r="A459" s="134">
        <v>0</v>
      </c>
    </row>
    <row r="460" spans="1:1">
      <c r="A460" s="134">
        <v>0</v>
      </c>
    </row>
    <row r="461" spans="1:1">
      <c r="A461" s="134">
        <v>0</v>
      </c>
    </row>
    <row r="462" spans="1:1">
      <c r="A462" s="134">
        <v>0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378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96</v>
      </c>
    </row>
    <row r="508" spans="1:1">
      <c r="A508">
        <v>54</v>
      </c>
    </row>
    <row r="509" spans="1:1">
      <c r="A509">
        <v>1291</v>
      </c>
    </row>
    <row r="510" spans="1:1">
      <c r="A510">
        <v>-331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75246</v>
      </c>
    </row>
    <row r="515" spans="1:1">
      <c r="A515">
        <v>84547</v>
      </c>
    </row>
    <row r="516" spans="1:1">
      <c r="A516">
        <v>77070</v>
      </c>
    </row>
    <row r="517" spans="1:1">
      <c r="A517">
        <v>74778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10416</v>
      </c>
    </row>
    <row r="523" spans="1:1">
      <c r="A523">
        <v>4166400</v>
      </c>
    </row>
    <row r="524" spans="1:1">
      <c r="A524">
        <v>0</v>
      </c>
    </row>
    <row r="525" spans="1:1">
      <c r="A525">
        <v>4166400</v>
      </c>
    </row>
    <row r="526" spans="1:1">
      <c r="A526">
        <v>350</v>
      </c>
    </row>
    <row r="527" spans="1:1">
      <c r="A527">
        <v>365</v>
      </c>
    </row>
    <row r="528" spans="1:1">
      <c r="A528">
        <v>385</v>
      </c>
    </row>
    <row r="529" spans="1:1">
      <c r="A529">
        <v>510</v>
      </c>
    </row>
    <row r="530" spans="1:1">
      <c r="A530">
        <v>505</v>
      </c>
    </row>
    <row r="531" spans="1:1">
      <c r="A531">
        <v>610</v>
      </c>
    </row>
    <row r="532" spans="1:1">
      <c r="A532">
        <v>710</v>
      </c>
    </row>
    <row r="533" spans="1:1">
      <c r="A533">
        <v>730</v>
      </c>
    </row>
    <row r="534" spans="1:1">
      <c r="A534">
        <v>860</v>
      </c>
    </row>
    <row r="535" spans="1:1">
      <c r="A535">
        <v>53</v>
      </c>
    </row>
    <row r="536" spans="1:1">
      <c r="A536">
        <v>1300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10667</v>
      </c>
    </row>
    <row r="543" spans="1:1">
      <c r="A543">
        <v>4266800</v>
      </c>
    </row>
    <row r="544" spans="1:1">
      <c r="A544">
        <v>0</v>
      </c>
    </row>
    <row r="545" spans="1:2">
      <c r="A545">
        <v>4266800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590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53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10844</v>
      </c>
    </row>
    <row r="563" spans="1:1">
      <c r="A563">
        <v>4337600</v>
      </c>
    </row>
    <row r="564" spans="1:1">
      <c r="A564">
        <v>0</v>
      </c>
    </row>
    <row r="565" spans="1:1">
      <c r="A565">
        <v>4337600</v>
      </c>
    </row>
    <row r="566" spans="1:1">
      <c r="A566">
        <v>315</v>
      </c>
    </row>
    <row r="567" spans="1:1">
      <c r="A567">
        <v>335</v>
      </c>
    </row>
    <row r="568" spans="1:1">
      <c r="A568">
        <v>375</v>
      </c>
    </row>
    <row r="569" spans="1:1">
      <c r="A569">
        <v>500</v>
      </c>
    </row>
    <row r="570" spans="1:1">
      <c r="A570">
        <v>500</v>
      </c>
    </row>
    <row r="571" spans="1:1">
      <c r="A571">
        <v>600</v>
      </c>
    </row>
    <row r="572" spans="1:1">
      <c r="A572">
        <v>710</v>
      </c>
    </row>
    <row r="573" spans="1:1">
      <c r="A573">
        <v>735</v>
      </c>
    </row>
    <row r="574" spans="1:1">
      <c r="A574">
        <v>860</v>
      </c>
    </row>
    <row r="575" spans="1:1">
      <c r="A575">
        <v>53</v>
      </c>
    </row>
    <row r="576" spans="1:1">
      <c r="A576">
        <v>1210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10649</v>
      </c>
    </row>
    <row r="583" spans="1:1">
      <c r="A583">
        <v>4472580</v>
      </c>
    </row>
    <row r="584" spans="1:1">
      <c r="A584">
        <v>0</v>
      </c>
    </row>
    <row r="585" spans="1:1">
      <c r="A585">
        <v>4256020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590</v>
      </c>
    </row>
    <row r="592" spans="1:1">
      <c r="A592">
        <v>700</v>
      </c>
    </row>
    <row r="593" spans="1:1">
      <c r="A593">
        <v>725</v>
      </c>
    </row>
    <row r="594" spans="1:1">
      <c r="A594">
        <v>850</v>
      </c>
    </row>
    <row r="595" spans="1:1">
      <c r="A595">
        <v>53</v>
      </c>
    </row>
    <row r="596" spans="1:1">
      <c r="A596">
        <v>1215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10667</v>
      </c>
    </row>
    <row r="603" spans="1:1">
      <c r="A603">
        <v>4266800</v>
      </c>
    </row>
    <row r="604" spans="1:1">
      <c r="A604">
        <v>0</v>
      </c>
    </row>
    <row r="605" spans="1:1">
      <c r="A605">
        <v>4266800</v>
      </c>
    </row>
    <row r="606" spans="1:1">
      <c r="A606">
        <v>325</v>
      </c>
    </row>
    <row r="607" spans="1:1">
      <c r="A607">
        <v>335</v>
      </c>
    </row>
    <row r="608" spans="1:1">
      <c r="A608">
        <v>375</v>
      </c>
    </row>
    <row r="609" spans="1:1">
      <c r="A609">
        <v>490</v>
      </c>
    </row>
    <row r="610" spans="1:1">
      <c r="A610">
        <v>490</v>
      </c>
    </row>
    <row r="611" spans="1:1">
      <c r="A611">
        <v>590</v>
      </c>
    </row>
    <row r="612" spans="1:1">
      <c r="A612">
        <v>700</v>
      </c>
    </row>
    <row r="613" spans="1:1">
      <c r="A613">
        <v>725</v>
      </c>
    </row>
    <row r="614" spans="1:1">
      <c r="A614">
        <v>850</v>
      </c>
    </row>
    <row r="615" spans="1:1">
      <c r="A615">
        <v>53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379</v>
      </c>
    </row>
    <row r="682" spans="1:1">
      <c r="A682" t="s">
        <v>380</v>
      </c>
    </row>
    <row r="683" spans="1:1">
      <c r="A683" t="s">
        <v>381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382</v>
      </c>
    </row>
    <row r="700" spans="1:1">
      <c r="A700" t="s">
        <v>383</v>
      </c>
    </row>
    <row r="701" spans="1:1">
      <c r="A701">
        <v>1</v>
      </c>
    </row>
    <row r="702" spans="1:1">
      <c r="A702">
        <v>1979100</v>
      </c>
    </row>
    <row r="703" spans="1:1">
      <c r="A703">
        <v>762271</v>
      </c>
    </row>
    <row r="704" spans="1:1">
      <c r="A704">
        <v>893794</v>
      </c>
    </row>
    <row r="705" spans="1:1">
      <c r="A705">
        <v>916273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732592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-181154</v>
      </c>
    </row>
    <row r="717" spans="1:1">
      <c r="A717">
        <v>3818846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1344100</v>
      </c>
    </row>
    <row r="723" spans="1:1">
      <c r="A723">
        <v>7628</v>
      </c>
    </row>
    <row r="724" spans="1:1">
      <c r="A724">
        <v>824625</v>
      </c>
    </row>
    <row r="725" spans="1:1">
      <c r="A725">
        <v>2168716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268706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76363</v>
      </c>
    </row>
    <row r="737" spans="1:1">
      <c r="A737">
        <v>4076363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1344100</v>
      </c>
    </row>
    <row r="743" spans="1:1">
      <c r="A743">
        <v>401628</v>
      </c>
    </row>
    <row r="744" spans="1:1">
      <c r="A744">
        <v>831394</v>
      </c>
    </row>
    <row r="745" spans="1:1">
      <c r="A745">
        <v>1966878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490152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53848</v>
      </c>
    </row>
    <row r="757" spans="1:1">
      <c r="A757">
        <v>4053848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1699100</v>
      </c>
    </row>
    <row r="763" spans="1:1">
      <c r="A763">
        <v>385861</v>
      </c>
    </row>
    <row r="764" spans="1:1">
      <c r="A764">
        <v>869994</v>
      </c>
    </row>
    <row r="765" spans="1:1">
      <c r="A765">
        <v>1690306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506194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4200000</v>
      </c>
    </row>
    <row r="775" spans="1:1">
      <c r="A775">
        <v>16020</v>
      </c>
    </row>
    <row r="776" spans="1:1">
      <c r="A776">
        <v>-76953</v>
      </c>
    </row>
    <row r="777" spans="1:1">
      <c r="A777">
        <v>4139067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1344100</v>
      </c>
    </row>
    <row r="783" spans="1:1">
      <c r="A783">
        <v>7628</v>
      </c>
    </row>
    <row r="784" spans="1:1">
      <c r="A784">
        <v>824625</v>
      </c>
    </row>
    <row r="785" spans="1:1">
      <c r="A785">
        <v>2168716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268706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76363</v>
      </c>
    </row>
    <row r="797" spans="1:1">
      <c r="A797">
        <v>4076363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5</v>
      </c>
    </row>
    <row r="802" spans="1:1">
      <c r="A802" t="s">
        <v>5</v>
      </c>
    </row>
    <row r="803" spans="1:1">
      <c r="A803" t="s">
        <v>5</v>
      </c>
    </row>
    <row r="804" spans="1:1">
      <c r="A804" t="s">
        <v>5</v>
      </c>
    </row>
    <row r="805" spans="1:1">
      <c r="A805" t="s">
        <v>5</v>
      </c>
    </row>
    <row r="806" spans="1:1">
      <c r="A806" t="s">
        <v>5</v>
      </c>
    </row>
    <row r="807" spans="1:1">
      <c r="A807" t="s">
        <v>5</v>
      </c>
    </row>
    <row r="808" spans="1:1">
      <c r="A808" t="s">
        <v>5</v>
      </c>
    </row>
    <row r="809" spans="1:1">
      <c r="A809" t="s">
        <v>5</v>
      </c>
    </row>
    <row r="810" spans="1:1">
      <c r="A810" t="s">
        <v>5</v>
      </c>
    </row>
    <row r="811" spans="1:1">
      <c r="A811" t="s">
        <v>5</v>
      </c>
    </row>
    <row r="812" spans="1:1">
      <c r="A812" t="s">
        <v>5</v>
      </c>
    </row>
    <row r="813" spans="1:1">
      <c r="A813" t="s">
        <v>5</v>
      </c>
    </row>
    <row r="814" spans="1:1">
      <c r="A814" t="s">
        <v>5</v>
      </c>
    </row>
    <row r="815" spans="1:1">
      <c r="A815" t="s">
        <v>5</v>
      </c>
    </row>
    <row r="816" spans="1:1">
      <c r="A816" t="s">
        <v>5</v>
      </c>
    </row>
    <row r="817" spans="1:1">
      <c r="A817" t="s">
        <v>5</v>
      </c>
    </row>
    <row r="818" spans="1:1">
      <c r="A818" t="s">
        <v>5</v>
      </c>
    </row>
    <row r="819" spans="1:1">
      <c r="A819" t="s">
        <v>5</v>
      </c>
    </row>
    <row r="820" spans="1:1">
      <c r="A820" t="s">
        <v>5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384</v>
      </c>
    </row>
    <row r="862" spans="1:1">
      <c r="A862" t="s">
        <v>385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'W'!W134162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2020-03-21T12:43:35Z</dcterms:modified>
</cp:coreProperties>
</file>