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00_Raporty Najda\"/>
    </mc:Choice>
  </mc:AlternateContent>
  <xr:revisionPtr revIDLastSave="0" documentId="8_{4F3C2D99-68D9-428E-B1F8-6D0639F56022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01817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 s="1"/>
  <c r="K81" i="4"/>
  <c r="J81" i="4"/>
  <c r="I81" i="4"/>
  <c r="H81" i="4"/>
  <c r="G81" i="4"/>
  <c r="G83" i="4" s="1"/>
  <c r="F81" i="4"/>
  <c r="M80" i="4"/>
  <c r="M83" i="4"/>
  <c r="L80" i="4"/>
  <c r="K80" i="4"/>
  <c r="J80" i="4"/>
  <c r="J83" i="4"/>
  <c r="I80" i="4"/>
  <c r="I83" i="4"/>
  <c r="H80" i="4"/>
  <c r="H83" i="4" s="1"/>
  <c r="G80" i="4"/>
  <c r="F80" i="4"/>
  <c r="F83" i="4" s="1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/>
  <c r="I16" i="4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R35" i="3" s="1"/>
  <c r="L30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L26" i="3"/>
  <c r="X25" i="3"/>
  <c r="R25" i="3"/>
  <c r="L25" i="3"/>
  <c r="X24" i="3"/>
  <c r="R24" i="3"/>
  <c r="R27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X31" i="3"/>
  <c r="L19" i="3"/>
  <c r="F19" i="3"/>
  <c r="X18" i="3"/>
  <c r="R18" i="3"/>
  <c r="L18" i="3"/>
  <c r="F18" i="3"/>
  <c r="X17" i="3"/>
  <c r="R17" i="3"/>
  <c r="L17" i="3"/>
  <c r="F17" i="3"/>
  <c r="X16" i="3"/>
  <c r="X19" i="3"/>
  <c r="R16" i="3"/>
  <c r="L16" i="3"/>
  <c r="F16" i="3"/>
  <c r="R15" i="3"/>
  <c r="R20" i="3" s="1"/>
  <c r="L15" i="3"/>
  <c r="F15" i="3"/>
  <c r="L14" i="3"/>
  <c r="F14" i="3"/>
  <c r="L13" i="3"/>
  <c r="F13" i="3"/>
  <c r="X12" i="3"/>
  <c r="X13" i="3" s="1"/>
  <c r="L12" i="3"/>
  <c r="F12" i="3"/>
  <c r="X11" i="3"/>
  <c r="R11" i="3"/>
  <c r="L11" i="3"/>
  <c r="F11" i="3"/>
  <c r="X10" i="3"/>
  <c r="R10" i="3"/>
  <c r="L10" i="3"/>
  <c r="F10" i="3"/>
  <c r="X9" i="3"/>
  <c r="R9" i="3"/>
  <c r="R12" i="3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M30" i="2"/>
  <c r="M29" i="2"/>
  <c r="G30" i="2"/>
  <c r="Y28" i="2"/>
  <c r="W28" i="2"/>
  <c r="U28" i="2"/>
  <c r="Y27" i="2"/>
  <c r="W27" i="2"/>
  <c r="U27" i="2"/>
  <c r="N27" i="2"/>
  <c r="N29" i="2" s="1"/>
  <c r="M27" i="2"/>
  <c r="G27" i="2"/>
  <c r="O26" i="2"/>
  <c r="O28" i="2"/>
  <c r="N26" i="2"/>
  <c r="M26" i="2"/>
  <c r="M28" i="2"/>
  <c r="G25" i="2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N44" i="2" s="1"/>
  <c r="N45" i="2" s="1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5" i="2" s="1"/>
  <c r="Z9" i="2"/>
  <c r="Y9" i="2"/>
  <c r="X9" i="2"/>
  <c r="W9" i="2"/>
  <c r="V9" i="2"/>
  <c r="U9" i="2"/>
  <c r="N9" i="2"/>
  <c r="Y8" i="2"/>
  <c r="W8" i="2"/>
  <c r="U8" i="2"/>
  <c r="O8" i="2"/>
  <c r="N8" i="2"/>
  <c r="N11" i="2"/>
  <c r="Y7" i="2"/>
  <c r="W7" i="2"/>
  <c r="U7" i="2"/>
  <c r="O7" i="2"/>
  <c r="O11" i="2" s="1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11" i="2"/>
  <c r="G8" i="2"/>
  <c r="G9" i="2"/>
  <c r="N43" i="2"/>
  <c r="G17" i="4"/>
  <c r="G16" i="4"/>
  <c r="H16" i="4"/>
  <c r="I17" i="4"/>
  <c r="R21" i="3" l="1"/>
  <c r="R30" i="3" s="1"/>
  <c r="N28" i="2"/>
</calcChain>
</file>

<file path=xl/connections.xml><?xml version="1.0" encoding="utf-8"?>
<connections xmlns="http://schemas.openxmlformats.org/spreadsheetml/2006/main">
  <connection id="1" name="W018174" type="6" refreshedVersion="4" background="1" saveData="1">
    <textPr prompt="0" codePage="850" sourceFile="C:\2018_GMC\FINAL_17C1\RUN_17C1\Wfiles\174\W01817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<sst xmlns="http://schemas.openxmlformats.org/spreadsheetml/2006/main" count="584" uniqueCount="359">
  <si>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</si>
  <si>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</si>
  <si>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</si>
  <si>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</si>
  <si>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</si>
  <si>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</si>
  <si>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</si>
  <si>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</si>
  <si>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</si>
  <si>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</si>
  <si>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</si>
  <si>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</si>
  <si>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</si>
  <si>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</si>
  <si>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</si>
  <si>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</si>
  <si>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</si>
  <si>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</si>
  <si>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</si>
  <si>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</si>
  <si>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</si>
  <si>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</si>
  <si>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</si>
  <si>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</si>
  <si>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</si>
  <si>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</si>
  <si>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</si>
  <si>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</si>
  <si>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</si>
  <si>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</si>
  <si>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</si>
  <si>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</si>
  <si>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</si>
  <si>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</si>
  <si>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</si>
  <si>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</si>
  <si>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</si>
  <si>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</si>
  <si>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</si>
  <si>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</si>
  <si>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</si>
  <si>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</si>
  <si>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</si>
  <si>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</si>
  <si>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</si>
  <si>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</si>
  <si>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</si>
  <si>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</si>
  <si>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</si>
  <si>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</si>
  <si>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</si>
  <si>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</si>
  <si>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</si>
  <si>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</si>
  <si>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</si>
  <si>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</si>
  <si>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</si>
  <si>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</si>
  <si>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</si>
  <si>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</si>
  <si>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</si>
  <si>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</si>
  <si>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</si>
  <si>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</si>
  <si>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</si>
  <si>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</si>
  <si>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</si>
  <si>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</si>
  <si>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</si>
  <si>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</si>
  <si>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</si>
  <si>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</si>
  <si>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</si>
  <si>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</si>
  <si>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</si>
  <si>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</si>
  <si>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</si>
  <si>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</si>
  <si>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</si>
  <si>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</si>
  <si>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</si>
  <si>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</si>
  <si>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</si>
  <si>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</si>
  <si>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</si>
  <si>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</si>
  <si>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</si>
  <si>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</si>
  <si>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</si>
  <si>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</si>
  <si>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</si>
  <si>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</si>
  <si>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</si>
  <si>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</si>
  <si>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</si>
  <si>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</si>
  <si>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</si>
  <si>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</si>
  <si>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</si>
  <si>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</si>
  <si>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</si>
  <si>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</si>
  <si>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</si>
  <si>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</si>
  <si>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</si>
  <si>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</si>
  <si>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</si>
  <si>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</si>
  <si>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</si>
  <si>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</si>
  <si>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</si>
  <si>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</si>
  <si>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</si>
  <si>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</si>
  <si>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</si>
  <si>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</si>
  <si>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</si>
  <si>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</si>
  <si>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</si>
  <si>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</si>
  <si>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</si>
  <si>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</si>
  <si>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</si>
  <si>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</si>
  <si>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</si>
  <si>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</si>
  <si>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</si>
  <si>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</si>
  <si>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</si>
  <si>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</si>
  <si>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</si>
  <si>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</si>
  <si>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</si>
  <si>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</si>
  <si>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</si>
  <si>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</si>
  <si>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</si>
  <si>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</si>
  <si>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</si>
  <si>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</si>
  <si>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</si>
  <si>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</si>
  <si>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</si>
  <si>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</si>
  <si>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</si>
  <si>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</si>
  <si>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</si>
  <si>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</si>
  <si>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</si>
  <si>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</si>
  <si>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</si>
  <si>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</si>
  <si>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</si>
  <si>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</si>
  <si>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</si>
  <si>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</si>
  <si>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</si>
  <si>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</si>
  <si>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</si>
  <si>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</si>
  <si>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</si>
  <si>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</si>
  <si>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</si>
  <si>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</si>
  <si>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</si>
  <si>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</si>
  <si>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</si>
  <si>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</si>
  <si>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</si>
  <si>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</si>
  <si>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</si>
  <si>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</si>
  <si>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</si>
  <si>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</si>
  <si>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</si>
  <si>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</si>
  <si>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</si>
  <si>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</si>
  <si>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</si>
  <si>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</si>
  <si>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</si>
  <si>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</si>
  <si>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</si>
  <si>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</si>
  <si>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</si>
  <si>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</si>
  <si>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</si>
  <si>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</si>
  <si>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</si>
  <si>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</si>
  <si>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</si>
  <si>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</si>
  <si>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</si>
  <si>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</si>
  <si>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</si>
  <si>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</si>
  <si>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</si>
  <si>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</si>
  <si>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</si>
  <si>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</si>
  <si>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</si>
  <si>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</si>
  <si>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</si>
  <si>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</si>
  <si>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</si>
  <si>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</si>
  <si>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</si>
  <si>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</si>
  <si>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</si>
  <si>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</si>
  <si>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</si>
  <si>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</si>
  <si>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</si>
  <si>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</si>
  <si>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</si>
  <si>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</si>
  <si>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</si>
  <si>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</si>
  <si>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</si>
  <si>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</si>
  <si>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</si>
  <si>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</si>
  <si>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</si>
  <si>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</si>
  <si>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</si>
  <si>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</si>
  <si>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</si>
  <si>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</si>
  <si>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</si>
  <si>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</si>
  <si>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</si>
  <si>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</si>
  <si>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</si>
  <si>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</si>
  <si>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</si>
  <si>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</si>
  <si>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</si>
  <si>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</si>
  <si>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</si>
  <si>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</si>
  <si>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</si>
  <si>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</si>
  <si>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</si>
  <si>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</si>
  <si>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</si>
  <si>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</si>
  <si>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</si>
  <si>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</si>
  <si>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</si>
  <si>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</si>
  <si>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</si>
  <si>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</si>
  <si>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</si>
  <si>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</si>
  <si>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</si>
  <si>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</si>
  <si>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</si>
  <si>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</si>
  <si>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</si>
  <si>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</si>
  <si>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</si>
  <si>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</si>
  <si>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</si>
  <si>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</si>
  <si>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</si>
  <si>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</si>
  <si>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</si>
  <si>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</si>
  <si>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</si>
  <si>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</si>
  <si>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</si>
  <si>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</si>
  <si>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</si>
  <si>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</si>
  <si>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</si>
  <si>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</si>
  <si>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</si>
  <si>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</si>
  <si>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</si>
  <si>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</si>
  <si>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</si>
  <si>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</si>
  <si>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</si>
  <si>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</si>
  <si>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</si>
  <si>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</si>
  <si>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</si>
  <si>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</si>
  <si>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</si>
  <si>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</si>
  <si>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</si>
  <si>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</si>
  <si>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</si>
  <si>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</si>
  <si>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</si>
  <si>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</si>
  <si>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</si>
  <si>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</si>
  <si>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</si>
  <si>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</si>
  <si>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</si>
  <si>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</si>
  <si>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</si>
  <si>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</si>
  <si>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</si>
  <si>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</si>
  <si>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</si>
  <si>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</si>
  <si>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</si>
  <si>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</si>
  <si>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</si>
  <si>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</si>
  <si>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</si>
  <si>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</si>
  <si>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</si>
  <si>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</si>
  <si>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</si>
  <si>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</si>
  <si>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</si>
  <si>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</si>
  <si>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</si>
  <si>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</si>
  <si>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</si>
  <si>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</si>
  <si>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</si>
  <si>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</si>
  <si>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</si>
  <si>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</si>
  <si>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</si>
  <si>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</si>
  <si>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</si>
  <si>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</si>
  <si>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</si>
  <si>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</si>
  <si>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</si>
  <si>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</si>
  <si>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</si>
  <si>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</si>
  <si>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</si>
  <si>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</si>
  <si>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</si>
  <si>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</si>
  <si>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17C1</t>
  </si>
  <si>
    <t>*</t>
  </si>
  <si>
    <t xml:space="preserve">   2.71</t>
  </si>
  <si>
    <t xml:space="preserve">   2.65</t>
  </si>
  <si>
    <t xml:space="preserve">   1.79</t>
  </si>
  <si>
    <t>Major</t>
  </si>
  <si>
    <t xml:space="preserve"> 92.9</t>
  </si>
  <si>
    <t>Not requested</t>
  </si>
  <si>
    <t xml:space="preserve"> Free info</t>
  </si>
  <si>
    <t>US shale developments are likely to have a long term impact</t>
  </si>
  <si>
    <t>on energy provision.American exports are reducing prices of</t>
  </si>
  <si>
    <t>oil and gas globally. This is having political as well as</t>
  </si>
  <si>
    <t>economic effects.</t>
  </si>
  <si>
    <t xml:space="preserve"> 032 20/10/2017</t>
  </si>
  <si>
    <t xml:space="preserve"> GBR 190409122423</t>
  </si>
  <si>
    <t>Damian Podgˇrski</t>
  </si>
  <si>
    <t>GoldenEye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</si>
</sst>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01817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4" workbookViewId="0">
      <selection activeCell="Z26" sqref="Z26"/>
    </sheetView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Damian Podgˇrski</v>
      </c>
      <c r="V3" s="2" t="s">
        <v>284</v>
      </c>
      <c r="W3" s="3" t="str">
        <f>W!A6</f>
        <v xml:space="preserve">  17C1</v>
      </c>
    </row>
    <row r="4" spans="2:25">
      <c r="B4" t="str">
        <f>W!A862</f>
        <v>GoldenEye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1</v>
      </c>
      <c r="M5" s="4" t="s">
        <v>286</v>
      </c>
      <c r="O5" s="144">
        <f>W!$A2</f>
        <v>8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2017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35</v>
      </c>
      <c r="F14" s="44">
        <f>W!A11</f>
        <v>27</v>
      </c>
      <c r="G14" s="45"/>
      <c r="H14" s="44">
        <f>W!A14</f>
        <v>25</v>
      </c>
      <c r="I14" s="46"/>
      <c r="J14" s="44">
        <f>W!A17</f>
        <v>15</v>
      </c>
      <c r="K14" s="46"/>
      <c r="L14" s="19"/>
      <c r="M14" s="28"/>
      <c r="N14" s="28" t="s">
        <v>295</v>
      </c>
      <c r="O14" s="28"/>
      <c r="P14" s="47">
        <f>W!A61</f>
        <v>9</v>
      </c>
      <c r="Q14" s="48" t="str">
        <f>W!B61</f>
        <v>*</v>
      </c>
      <c r="R14" s="39"/>
      <c r="S14" s="18"/>
      <c r="T14" s="47">
        <f>W!A62</f>
        <v>6</v>
      </c>
      <c r="U14" s="48">
        <f>W!B62</f>
        <v>0</v>
      </c>
      <c r="V14" s="18"/>
      <c r="W14" s="47">
        <f>W!A63</f>
        <v>13</v>
      </c>
      <c r="X14" s="49"/>
      <c r="Y14" s="24"/>
    </row>
    <row r="15" spans="2:25">
      <c r="B15" s="11"/>
      <c r="C15" s="19"/>
      <c r="D15" s="19" t="s">
        <v>2</v>
      </c>
      <c r="E15" s="50">
        <f>W!A8</f>
        <v>20</v>
      </c>
      <c r="F15" s="44">
        <f>W!A12</f>
        <v>10</v>
      </c>
      <c r="G15" s="51"/>
      <c r="H15" s="44">
        <f>W!A15</f>
        <v>8</v>
      </c>
      <c r="I15" s="52"/>
      <c r="J15" s="44">
        <f>W!A18</f>
        <v>5</v>
      </c>
      <c r="K15" s="52"/>
      <c r="L15" s="19"/>
      <c r="M15" s="28"/>
      <c r="N15" s="28" t="s">
        <v>296</v>
      </c>
      <c r="O15" s="28"/>
      <c r="P15" s="41">
        <f>W!A64</f>
        <v>6</v>
      </c>
      <c r="Q15" s="38" t="str">
        <f>W!B64</f>
        <v>*</v>
      </c>
      <c r="R15" s="39"/>
      <c r="S15" s="18"/>
      <c r="T15" s="53">
        <f>W!A65</f>
        <v>6</v>
      </c>
      <c r="U15" s="54">
        <f>W!B65</f>
        <v>0</v>
      </c>
      <c r="V15" s="18"/>
      <c r="W15" s="55">
        <f>W!A66</f>
        <v>13</v>
      </c>
      <c r="X15" s="54"/>
      <c r="Y15" s="24"/>
    </row>
    <row r="16" spans="2:25">
      <c r="B16" s="11"/>
      <c r="C16" s="19"/>
      <c r="D16" s="19" t="s">
        <v>3</v>
      </c>
      <c r="E16" s="56">
        <f>W!A9</f>
        <v>60</v>
      </c>
      <c r="F16" s="57">
        <f>W!A13</f>
        <v>20</v>
      </c>
      <c r="G16" s="58"/>
      <c r="H16" s="57">
        <f>W!A16</f>
        <v>16</v>
      </c>
      <c r="I16" s="38"/>
      <c r="J16" s="57">
        <f>W!A19</f>
        <v>10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20</v>
      </c>
      <c r="U16" s="59">
        <f>W!B68</f>
        <v>0</v>
      </c>
      <c r="V16" s="18"/>
      <c r="W16" s="60">
        <f>W!A69</f>
        <v>5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330</v>
      </c>
      <c r="G19" s="54">
        <f>W!B21</f>
        <v>0</v>
      </c>
      <c r="H19" s="63">
        <f>W!A24</f>
        <v>525</v>
      </c>
      <c r="I19" s="48">
        <f>W!B24</f>
        <v>0</v>
      </c>
      <c r="J19" s="63">
        <f>W!A27</f>
        <v>805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2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325</v>
      </c>
      <c r="G20" s="54">
        <f>W!B22</f>
        <v>0</v>
      </c>
      <c r="H20" s="44">
        <f>W!A25</f>
        <v>555</v>
      </c>
      <c r="I20" s="54">
        <f>W!B25</f>
        <v>0</v>
      </c>
      <c r="J20" s="44">
        <f>W!A28</f>
        <v>880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340</v>
      </c>
      <c r="G21" s="59">
        <f>W!B23</f>
        <v>0</v>
      </c>
      <c r="H21" s="57">
        <f>W!A26</f>
        <v>547</v>
      </c>
      <c r="I21" s="59">
        <f>W!B26</f>
        <v>0</v>
      </c>
      <c r="J21" s="57">
        <f>W!A29</f>
        <v>855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11</v>
      </c>
      <c r="Q21" s="75"/>
      <c r="R21" s="44"/>
      <c r="S21" s="28" t="s">
        <v>305</v>
      </c>
      <c r="T21" s="28"/>
      <c r="U21" s="28"/>
      <c r="V21" s="28"/>
      <c r="W21" s="41">
        <f>W!A78</f>
        <v>35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1882</v>
      </c>
      <c r="G24" s="48">
        <f>W!B31</f>
        <v>0</v>
      </c>
      <c r="H24" s="63">
        <f>W!A34</f>
        <v>973</v>
      </c>
      <c r="I24" s="48">
        <f>W!B34</f>
        <v>0</v>
      </c>
      <c r="J24" s="63">
        <f>W!A37</f>
        <v>478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 t="str">
        <f>W!B81</f>
        <v>*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688</v>
      </c>
      <c r="G25" s="54">
        <f>W!B32</f>
        <v>0</v>
      </c>
      <c r="H25" s="44">
        <f>W!A35</f>
        <v>344</v>
      </c>
      <c r="I25" s="54">
        <f>W!B35</f>
        <v>0</v>
      </c>
      <c r="J25" s="44">
        <f>W!A38</f>
        <v>156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12.37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1212</v>
      </c>
      <c r="G26" s="59">
        <f>W!B33</f>
        <v>0</v>
      </c>
      <c r="H26" s="57">
        <f>W!A36</f>
        <v>630</v>
      </c>
      <c r="I26" s="59">
        <f>W!B36</f>
        <v>0</v>
      </c>
      <c r="J26" s="41">
        <f>W!A39</f>
        <v>297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140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35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>
        <f>W!B92</f>
        <v>0</v>
      </c>
      <c r="Y29" s="24"/>
    </row>
    <row r="30" spans="2:25">
      <c r="B30" s="11"/>
      <c r="C30" s="19" t="s">
        <v>322</v>
      </c>
      <c r="D30" s="19"/>
      <c r="E30" s="44"/>
      <c r="F30" s="53">
        <f>W!A44</f>
        <v>39</v>
      </c>
      <c r="G30" s="52"/>
      <c r="H30" s="44">
        <f>W!A45</f>
        <v>19</v>
      </c>
      <c r="I30" s="52"/>
      <c r="J30" s="44">
        <f>W!A46</f>
        <v>18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-200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175</v>
      </c>
      <c r="I31" s="49"/>
      <c r="J31" s="53">
        <f>W!A49</f>
        <v>340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13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0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3610</v>
      </c>
      <c r="G35" s="87">
        <f>W!B54</f>
        <v>0</v>
      </c>
      <c r="H35" s="36">
        <f>W!A55</f>
        <v>1020</v>
      </c>
      <c r="I35" s="87">
        <f>W!B55</f>
        <v>0</v>
      </c>
      <c r="J35" s="36">
        <f>W!A56</f>
        <v>840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1</v>
      </c>
      <c r="F1" s="145" t="s">
        <v>197</v>
      </c>
      <c r="H1" s="15">
        <f>W!A2</f>
        <v>8</v>
      </c>
      <c r="M1" s="146" t="s">
        <v>198</v>
      </c>
      <c r="T1" s="14" t="s">
        <v>62</v>
      </c>
      <c r="U1" s="15">
        <f>W!A4</f>
        <v>2017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3782</v>
      </c>
      <c r="V6" s="188"/>
      <c r="W6" s="44">
        <f>W!A109</f>
        <v>1947</v>
      </c>
      <c r="X6" s="28"/>
      <c r="Y6" s="53">
        <f>W!A110</f>
        <v>931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1000</v>
      </c>
      <c r="H7" s="24"/>
      <c r="I7" s="19"/>
      <c r="J7" s="129"/>
      <c r="K7" s="19" t="s">
        <v>209</v>
      </c>
      <c r="L7" s="19"/>
      <c r="M7" s="19"/>
      <c r="N7" s="189">
        <f>W!A191</f>
        <v>36</v>
      </c>
      <c r="O7" s="189">
        <f>W!A192</f>
        <v>42</v>
      </c>
      <c r="P7" s="24"/>
      <c r="R7" s="129"/>
      <c r="S7" s="19" t="s">
        <v>210</v>
      </c>
      <c r="T7" s="19"/>
      <c r="U7" s="53">
        <f>W!A111</f>
        <v>3870</v>
      </c>
      <c r="V7" s="188"/>
      <c r="W7" s="44">
        <f>W!A112</f>
        <v>1994</v>
      </c>
      <c r="X7" s="28"/>
      <c r="Y7" s="53">
        <f>W!A113</f>
        <v>954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200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88</v>
      </c>
      <c r="V8" s="188"/>
      <c r="W8" s="44">
        <f>W!A115</f>
        <v>47</v>
      </c>
      <c r="X8" s="28"/>
      <c r="Y8" s="53">
        <f>W!A116</f>
        <v>23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173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627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13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156.75</v>
      </c>
      <c r="H11" s="24"/>
      <c r="I11" s="19"/>
      <c r="J11" s="129"/>
      <c r="K11" s="28" t="s">
        <v>220</v>
      </c>
      <c r="L11" s="19"/>
      <c r="M11" s="19"/>
      <c r="N11" s="189">
        <f>N7+N8+N9-N10-N12</f>
        <v>4</v>
      </c>
      <c r="O11" s="189">
        <f>O7+O8+O9-O10-O12</f>
        <v>4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100</v>
      </c>
      <c r="H12" s="24"/>
      <c r="I12" s="19"/>
      <c r="J12" s="129"/>
      <c r="K12" s="19" t="s">
        <v>223</v>
      </c>
      <c r="L12" s="19"/>
      <c r="M12" s="19"/>
      <c r="N12" s="191">
        <f>W!A197</f>
        <v>33</v>
      </c>
      <c r="O12" s="191">
        <f>W!A198</f>
        <v>25</v>
      </c>
      <c r="P12" s="24"/>
      <c r="R12" s="129"/>
      <c r="S12" s="28" t="s">
        <v>224</v>
      </c>
      <c r="T12" s="19"/>
      <c r="U12" s="53">
        <f>W!A121</f>
        <v>1882</v>
      </c>
      <c r="V12" s="188"/>
      <c r="W12" s="53">
        <f>W!A124</f>
        <v>973</v>
      </c>
      <c r="X12" s="28"/>
      <c r="Y12" s="53">
        <f>W!A127</f>
        <v>478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330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688</v>
      </c>
      <c r="V13" s="188"/>
      <c r="W13" s="53">
        <f>W!A125</f>
        <v>344</v>
      </c>
      <c r="X13" s="28"/>
      <c r="Y13" s="53">
        <f>W!A128</f>
        <v>156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625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1212</v>
      </c>
      <c r="V14" s="188"/>
      <c r="W14" s="53">
        <f>W!A126</f>
        <v>630</v>
      </c>
      <c r="X14" s="28"/>
      <c r="Y14" s="53">
        <f>W!A129</f>
        <v>297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-584.75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20736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413</v>
      </c>
      <c r="P17" s="190">
        <f>W!B307</f>
        <v>0</v>
      </c>
      <c r="R17" s="129"/>
      <c r="S17" s="19" t="s">
        <v>235</v>
      </c>
      <c r="T17" s="19"/>
      <c r="U17" s="53">
        <f>W!A131</f>
        <v>1987</v>
      </c>
      <c r="V17" s="188"/>
      <c r="W17" s="53">
        <f>W!A134</f>
        <v>1040</v>
      </c>
      <c r="X17" s="28"/>
      <c r="Y17" s="53">
        <f>W!A137</f>
        <v>505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18961</v>
      </c>
      <c r="P18" s="24"/>
      <c r="R18" s="129"/>
      <c r="S18" s="101" t="s">
        <v>238</v>
      </c>
      <c r="T18" s="19"/>
      <c r="U18" s="53">
        <f>W!A132</f>
        <v>876</v>
      </c>
      <c r="V18" s="188"/>
      <c r="W18" s="53">
        <f>W!A135</f>
        <v>365</v>
      </c>
      <c r="X18" s="28"/>
      <c r="Y18" s="53">
        <f>W!A138</f>
        <v>155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4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1282</v>
      </c>
      <c r="V19" s="188"/>
      <c r="W19" s="53">
        <f>W!A136</f>
        <v>641</v>
      </c>
      <c r="X19" s="28"/>
      <c r="Y19" s="53">
        <f>W!A139</f>
        <v>296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1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4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1882</v>
      </c>
      <c r="V22" s="188"/>
      <c r="W22" s="53">
        <f>W!A144</f>
        <v>984</v>
      </c>
      <c r="X22" s="28"/>
      <c r="Y22" s="53">
        <f>W!A147</f>
        <v>490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2304</v>
      </c>
      <c r="H23" s="52"/>
      <c r="I23" s="19"/>
      <c r="R23" s="129"/>
      <c r="S23" s="101" t="s">
        <v>238</v>
      </c>
      <c r="T23" s="19"/>
      <c r="U23" s="53">
        <f>W!A142</f>
        <v>688</v>
      </c>
      <c r="V23" s="188"/>
      <c r="W23" s="53">
        <f>W!A145</f>
        <v>345</v>
      </c>
      <c r="X23" s="28"/>
      <c r="Y23" s="53">
        <f>W!A148</f>
        <v>155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18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1212</v>
      </c>
      <c r="V24" s="188"/>
      <c r="W24" s="53">
        <f>W!A146</f>
        <v>632</v>
      </c>
      <c r="X24" s="28"/>
      <c r="Y24" s="53">
        <f>W!A149</f>
        <v>296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1404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102</v>
      </c>
      <c r="H26" s="24"/>
      <c r="I26" s="19"/>
      <c r="J26" s="129"/>
      <c r="K26" s="28" t="s">
        <v>248</v>
      </c>
      <c r="L26" s="19"/>
      <c r="M26" s="189">
        <f>W!A321</f>
        <v>7</v>
      </c>
      <c r="N26" s="189">
        <f>W!A322</f>
        <v>5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92.9</v>
      </c>
      <c r="H27" s="24"/>
      <c r="I27" s="19"/>
      <c r="J27" s="129"/>
      <c r="K27" s="28" t="s">
        <v>251</v>
      </c>
      <c r="L27" s="19"/>
      <c r="M27" s="189">
        <f>W!A323</f>
        <v>2</v>
      </c>
      <c r="N27" s="189">
        <f>W!A324</f>
        <v>1</v>
      </c>
      <c r="O27" s="44"/>
      <c r="P27" s="195"/>
      <c r="R27" s="129"/>
      <c r="S27" s="19" t="s">
        <v>235</v>
      </c>
      <c r="T27" s="19"/>
      <c r="U27" s="53">
        <f>W!A151</f>
        <v>61</v>
      </c>
      <c r="V27" s="188"/>
      <c r="W27" s="53">
        <f>W!A154</f>
        <v>28</v>
      </c>
      <c r="X27" s="28"/>
      <c r="Y27" s="53">
        <f>W!A157</f>
        <v>7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95</v>
      </c>
      <c r="V28" s="188"/>
      <c r="W28" s="53">
        <f>W!A155</f>
        <v>10</v>
      </c>
      <c r="X28" s="28"/>
      <c r="Y28" s="53">
        <f>W!A158</f>
        <v>0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2</v>
      </c>
      <c r="N29" s="189">
        <f>MAX(N30-N26+N27,0)</f>
        <v>1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2575</v>
      </c>
      <c r="H30" s="24"/>
      <c r="I30" s="19"/>
      <c r="J30" s="129"/>
      <c r="K30" s="28" t="s">
        <v>255</v>
      </c>
      <c r="L30" s="19"/>
      <c r="M30" s="191">
        <f>W!A325</f>
        <v>7</v>
      </c>
      <c r="N30" s="191">
        <f>W!A326</f>
        <v>5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2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6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2088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487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1321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58</v>
      </c>
      <c r="V36" s="190">
        <f>W!B171</f>
        <v>0</v>
      </c>
      <c r="W36" s="44">
        <f>W!A172</f>
        <v>33</v>
      </c>
      <c r="X36" s="190">
        <f>W!B172</f>
        <v>0</v>
      </c>
      <c r="Y36" s="44">
        <f>W!A173</f>
        <v>14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12</v>
      </c>
      <c r="N37" s="191">
        <f>W!A298</f>
        <v>4</v>
      </c>
      <c r="O37" s="191">
        <f>W!A300</f>
        <v>8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3000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2000</v>
      </c>
      <c r="H39" s="24"/>
      <c r="I39" s="19"/>
      <c r="R39" s="129"/>
      <c r="S39" s="96" t="s">
        <v>268</v>
      </c>
      <c r="T39" s="96"/>
      <c r="U39" s="198" t="str">
        <f>W!A177</f>
        <v>Major</v>
      </c>
      <c r="V39" s="188"/>
      <c r="W39" s="198" t="str">
        <f>W!A178</f>
        <v>Major</v>
      </c>
      <c r="X39" s="28"/>
      <c r="Y39" s="198" t="str">
        <f>W!A179</f>
        <v>Major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11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3870</v>
      </c>
      <c r="V42" s="188"/>
      <c r="W42" s="44">
        <f>W!A182</f>
        <v>950</v>
      </c>
      <c r="X42" s="28"/>
      <c r="Y42" s="53">
        <f>W!A183</f>
        <v>954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46579</v>
      </c>
      <c r="H43" s="24"/>
      <c r="I43" s="19"/>
      <c r="J43" s="129"/>
      <c r="K43" s="18" t="s">
        <v>275</v>
      </c>
      <c r="N43" s="201">
        <f>0.00019*50*G10</f>
        <v>5.9565000000000001</v>
      </c>
      <c r="P43" s="24"/>
      <c r="R43" s="129"/>
      <c r="S43" s="85" t="s">
        <v>276</v>
      </c>
      <c r="T43" s="19"/>
      <c r="U43" s="53">
        <f>W!A54</f>
        <v>3610</v>
      </c>
      <c r="V43" s="188"/>
      <c r="W43" s="53">
        <f>W!A55</f>
        <v>1020</v>
      </c>
      <c r="X43" s="28"/>
      <c r="Y43" s="53">
        <f>W!A56</f>
        <v>840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14.240199999999998</v>
      </c>
      <c r="P44" s="24"/>
      <c r="R44" s="129"/>
      <c r="S44" s="85" t="s">
        <v>279</v>
      </c>
      <c r="T44" s="19"/>
      <c r="U44" s="53">
        <f>W!A184</f>
        <v>530</v>
      </c>
      <c r="V44" s="188"/>
      <c r="W44" s="44">
        <f>W!A185</f>
        <v>0</v>
      </c>
      <c r="X44" s="28"/>
      <c r="Y44" s="53">
        <f>W!A186</f>
        <v>116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168</v>
      </c>
      <c r="H45" s="24"/>
      <c r="I45" s="19"/>
      <c r="J45" s="129"/>
      <c r="K45" s="18" t="s">
        <v>281</v>
      </c>
      <c r="N45" s="201">
        <f>N43+N44</f>
        <v>20.1967</v>
      </c>
      <c r="P45" s="24"/>
      <c r="R45" s="129"/>
      <c r="S45" s="85" t="s">
        <v>282</v>
      </c>
      <c r="T45" s="19"/>
      <c r="U45" s="53">
        <f>W!A187</f>
        <v>4140</v>
      </c>
      <c r="V45" s="188"/>
      <c r="W45" s="44">
        <f>W!A188</f>
        <v>1020</v>
      </c>
      <c r="X45" s="28"/>
      <c r="Y45" s="53">
        <f>W!A189</f>
        <v>956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1</v>
      </c>
      <c r="F1" s="145" t="s">
        <v>47</v>
      </c>
      <c r="G1" s="18"/>
      <c r="I1" s="15">
        <f>W!A2</f>
        <v>8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2017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251000</v>
      </c>
      <c r="G8" s="171"/>
      <c r="H8" s="112"/>
      <c r="I8" s="112" t="s">
        <v>103</v>
      </c>
      <c r="J8" s="112"/>
      <c r="K8" s="112"/>
      <c r="L8" s="173">
        <f>W!A241</f>
        <v>3104489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70543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50000</v>
      </c>
      <c r="S9" s="171"/>
      <c r="T9" s="112"/>
      <c r="U9" s="112" t="s">
        <v>108</v>
      </c>
      <c r="V9" s="112"/>
      <c r="W9" s="112"/>
      <c r="X9" s="173">
        <f>W!A221</f>
        <v>2527804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38325</v>
      </c>
      <c r="G10" s="171"/>
      <c r="H10" s="112"/>
      <c r="I10" s="112" t="s">
        <v>110</v>
      </c>
      <c r="J10" s="112"/>
      <c r="K10" s="112"/>
      <c r="L10" s="173">
        <f>W!A242</f>
        <v>1383963</v>
      </c>
      <c r="M10" s="171"/>
      <c r="N10" s="112"/>
      <c r="O10" s="112" t="s">
        <v>111</v>
      </c>
      <c r="P10" s="112"/>
      <c r="Q10" s="174"/>
      <c r="R10" s="174">
        <f>W!A262</f>
        <v>313500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391343</v>
      </c>
      <c r="G11" s="171"/>
      <c r="H11" s="112"/>
      <c r="I11" s="175" t="s">
        <v>114</v>
      </c>
      <c r="L11" s="173">
        <f>W!A243</f>
        <v>933120</v>
      </c>
      <c r="M11" s="171"/>
      <c r="N11" s="112"/>
      <c r="O11" s="112" t="s">
        <v>115</v>
      </c>
      <c r="P11" s="112"/>
      <c r="Q11" s="112"/>
      <c r="R11" s="176">
        <f>W!A263</f>
        <v>1017998</v>
      </c>
      <c r="S11" s="171"/>
      <c r="T11" s="112"/>
      <c r="U11" s="112" t="s">
        <v>116</v>
      </c>
      <c r="V11" s="112"/>
      <c r="W11" s="112"/>
      <c r="X11" s="173">
        <f>W!A223</f>
        <v>2912022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32714</v>
      </c>
      <c r="G12" s="171"/>
      <c r="H12" s="112"/>
      <c r="I12" s="112" t="s">
        <v>118</v>
      </c>
      <c r="J12" s="112"/>
      <c r="K12" s="112"/>
      <c r="L12" s="173">
        <f>W!A244</f>
        <v>118874</v>
      </c>
      <c r="M12" s="171"/>
      <c r="N12" s="112"/>
      <c r="O12" s="112" t="s">
        <v>119</v>
      </c>
      <c r="P12" s="112"/>
      <c r="Q12" s="112"/>
      <c r="R12" s="173">
        <f>SUM(R9:R11)</f>
        <v>1381498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11930</v>
      </c>
      <c r="G13" s="171"/>
      <c r="H13" s="112"/>
      <c r="I13" s="112" t="s">
        <v>122</v>
      </c>
      <c r="J13" s="112"/>
      <c r="K13" s="112"/>
      <c r="L13" s="173">
        <f>W!A245</f>
        <v>44392</v>
      </c>
      <c r="M13" s="171"/>
      <c r="N13" s="112"/>
      <c r="S13" s="171"/>
      <c r="T13" s="112"/>
      <c r="U13" s="175" t="s">
        <v>123</v>
      </c>
      <c r="X13" s="174">
        <f>X9+X10-X11-X12</f>
        <v>-384218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76000</v>
      </c>
      <c r="G14" s="171"/>
      <c r="H14" s="112"/>
      <c r="I14" s="112" t="s">
        <v>125</v>
      </c>
      <c r="J14" s="112"/>
      <c r="K14" s="112"/>
      <c r="L14" s="173">
        <f>W!A246</f>
        <v>83942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35000</v>
      </c>
      <c r="G15" s="171"/>
      <c r="H15" s="112"/>
      <c r="I15" s="112" t="s">
        <v>128</v>
      </c>
      <c r="J15" s="112"/>
      <c r="K15" s="112"/>
      <c r="L15" s="173">
        <f>W!A247</f>
        <v>263357</v>
      </c>
      <c r="M15" s="171"/>
      <c r="N15" s="112"/>
      <c r="O15" s="112" t="s">
        <v>129</v>
      </c>
      <c r="P15" s="112"/>
      <c r="Q15" s="112"/>
      <c r="R15" s="173">
        <f>W!A265</f>
        <v>2728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63000</v>
      </c>
      <c r="G16" s="171"/>
      <c r="H16" s="112"/>
      <c r="I16" s="112" t="s">
        <v>132</v>
      </c>
      <c r="J16" s="112"/>
      <c r="K16" s="112"/>
      <c r="L16" s="173">
        <f>W!A248</f>
        <v>6818</v>
      </c>
      <c r="M16" s="171"/>
      <c r="N16" s="112"/>
      <c r="O16" s="175" t="s">
        <v>133</v>
      </c>
      <c r="R16" s="173">
        <f>W!A266</f>
        <v>1035264</v>
      </c>
      <c r="S16" s="171"/>
      <c r="T16" s="112"/>
      <c r="U16" s="112" t="s">
        <v>134</v>
      </c>
      <c r="V16" s="112"/>
      <c r="W16" s="112"/>
      <c r="X16" s="173">
        <f>W!A225</f>
        <v>937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10200</v>
      </c>
      <c r="G17" s="171"/>
      <c r="H17" s="112"/>
      <c r="I17" s="112" t="s">
        <v>136</v>
      </c>
      <c r="L17" s="173">
        <f>W!A249</f>
        <v>73600</v>
      </c>
      <c r="M17" s="171"/>
      <c r="N17" s="112"/>
      <c r="O17" s="112" t="s">
        <v>137</v>
      </c>
      <c r="P17" s="112"/>
      <c r="Q17" s="112"/>
      <c r="R17" s="173">
        <f>W!A267</f>
        <v>289139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10465</v>
      </c>
      <c r="G18" s="171"/>
      <c r="H18" s="112"/>
      <c r="I18" s="118" t="s">
        <v>140</v>
      </c>
      <c r="J18" s="112"/>
      <c r="K18" s="112"/>
      <c r="L18" s="177">
        <f>W!A250</f>
        <v>1327131</v>
      </c>
      <c r="M18" s="171"/>
      <c r="N18" s="112"/>
      <c r="O18" s="112" t="s">
        <v>141</v>
      </c>
      <c r="P18" s="112"/>
      <c r="Q18" s="112"/>
      <c r="R18" s="173">
        <f>W!A268</f>
        <v>1568861</v>
      </c>
      <c r="S18" s="171"/>
      <c r="T18" s="112"/>
      <c r="U18" s="112" t="s">
        <v>142</v>
      </c>
      <c r="V18" s="112"/>
      <c r="W18" s="112"/>
      <c r="X18" s="177">
        <f>W!A227</f>
        <v>6500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1580935</v>
      </c>
      <c r="M19" s="171"/>
      <c r="N19" s="112"/>
      <c r="O19" s="112" t="s">
        <v>145</v>
      </c>
      <c r="P19" s="112"/>
      <c r="Q19" s="112"/>
      <c r="R19" s="177">
        <f>W!A269</f>
        <v>1199390</v>
      </c>
      <c r="S19" s="171"/>
      <c r="T19" s="112"/>
      <c r="U19" s="175" t="s">
        <v>146</v>
      </c>
      <c r="X19" s="174">
        <f>X16+X17-X18</f>
        <v>-5563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6684</v>
      </c>
      <c r="G20" s="171"/>
      <c r="H20" s="112"/>
      <c r="I20" s="112" t="s">
        <v>148</v>
      </c>
      <c r="J20" s="112"/>
      <c r="K20" s="112"/>
      <c r="L20" s="173">
        <f>W!A252</f>
        <v>1523554</v>
      </c>
      <c r="M20" s="171"/>
      <c r="N20" s="112"/>
      <c r="O20" s="175" t="s">
        <v>149</v>
      </c>
      <c r="R20" s="180">
        <f>SUM(R15:R19)</f>
        <v>4095382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0</v>
      </c>
      <c r="G21" s="171"/>
      <c r="H21" s="112"/>
      <c r="I21" s="112" t="s">
        <v>151</v>
      </c>
      <c r="J21" s="112"/>
      <c r="K21" s="112"/>
      <c r="L21" s="173">
        <f>W!A217</f>
        <v>1150291</v>
      </c>
      <c r="M21" s="171"/>
      <c r="N21" s="112"/>
      <c r="O21" s="112" t="s">
        <v>152</v>
      </c>
      <c r="P21" s="112"/>
      <c r="Q21" s="112"/>
      <c r="R21" s="173">
        <f>R12+R20</f>
        <v>5476880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140000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13087</v>
      </c>
      <c r="G23" s="171"/>
      <c r="H23" s="112"/>
      <c r="I23" s="112" t="s">
        <v>157</v>
      </c>
      <c r="J23" s="112"/>
      <c r="K23" s="112"/>
      <c r="L23" s="176">
        <f>W!A254</f>
        <v>26102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1150291</v>
      </c>
      <c r="G24" s="171"/>
      <c r="H24" s="112"/>
      <c r="I24" s="175" t="s">
        <v>160</v>
      </c>
      <c r="L24" s="173">
        <f>L20-L21+L22-L23</f>
        <v>347161</v>
      </c>
      <c r="M24" s="171"/>
      <c r="N24" s="112"/>
      <c r="O24" s="112" t="s">
        <v>161</v>
      </c>
      <c r="P24" s="112"/>
      <c r="Q24" s="112"/>
      <c r="R24" s="173">
        <f>W!A271</f>
        <v>44612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937</v>
      </c>
      <c r="M25" s="171"/>
      <c r="N25" s="112"/>
      <c r="O25" s="178" t="s">
        <v>164</v>
      </c>
      <c r="P25" s="112"/>
      <c r="Q25" s="112"/>
      <c r="R25" s="173">
        <f>W!A272</f>
        <v>910692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0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0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348098</v>
      </c>
      <c r="G27" s="171"/>
      <c r="H27" s="112"/>
      <c r="I27" s="175" t="s">
        <v>170</v>
      </c>
      <c r="J27" s="112"/>
      <c r="K27" s="112"/>
      <c r="L27" s="174">
        <f>L24+L25-L26</f>
        <v>348098</v>
      </c>
      <c r="M27" s="171"/>
      <c r="N27" s="112"/>
      <c r="O27" s="118" t="s">
        <v>171</v>
      </c>
      <c r="P27" s="112"/>
      <c r="Q27" s="112"/>
      <c r="R27" s="173">
        <f>SUM(R24:R26)</f>
        <v>955304</v>
      </c>
      <c r="S27" s="171"/>
      <c r="T27" s="112"/>
      <c r="U27" s="175" t="s">
        <v>172</v>
      </c>
      <c r="X27" s="174">
        <f>X22-X23-X24+X25-X26</f>
        <v>0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-199390</v>
      </c>
      <c r="G28" s="171"/>
      <c r="H28" s="112"/>
      <c r="I28" s="112" t="s">
        <v>174</v>
      </c>
      <c r="J28" s="112"/>
      <c r="K28" s="112"/>
      <c r="L28" s="177">
        <f>W!A255</f>
        <v>44612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148708</v>
      </c>
      <c r="G29" s="171"/>
      <c r="H29" s="112"/>
      <c r="I29" s="112" t="s">
        <v>177</v>
      </c>
      <c r="J29" s="112"/>
      <c r="K29" s="112"/>
      <c r="L29" s="173">
        <f>W!A256</f>
        <v>303486</v>
      </c>
      <c r="M29" s="171"/>
      <c r="N29" s="112"/>
      <c r="S29" s="171"/>
      <c r="U29" s="181" t="s">
        <v>178</v>
      </c>
      <c r="V29" s="112"/>
      <c r="W29" s="112"/>
      <c r="X29" s="174">
        <f>W!A233</f>
        <v>-389781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6.8974090909090906</v>
      </c>
      <c r="M30" s="171"/>
      <c r="N30" s="112"/>
      <c r="O30" s="112" t="s">
        <v>180</v>
      </c>
      <c r="P30" s="112"/>
      <c r="Q30" s="112"/>
      <c r="R30" s="173">
        <f>R21-R27-R28</f>
        <v>4521576</v>
      </c>
      <c r="S30" s="171"/>
      <c r="U30" s="181" t="s">
        <v>181</v>
      </c>
      <c r="V30" s="112"/>
      <c r="W30" s="112"/>
      <c r="X30" s="176">
        <f>W!A234</f>
        <v>1589171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1199390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750000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0</v>
      </c>
      <c r="G33" s="171"/>
      <c r="H33" s="112"/>
      <c r="I33" s="112" t="s">
        <v>187</v>
      </c>
      <c r="J33" s="112"/>
      <c r="K33" s="112"/>
      <c r="L33" s="173">
        <f>L29-L32</f>
        <v>303486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2785063</v>
      </c>
      <c r="G34" s="171"/>
      <c r="H34" s="112"/>
      <c r="I34" s="91" t="s">
        <v>190</v>
      </c>
      <c r="J34" s="112"/>
      <c r="K34" s="112"/>
      <c r="L34" s="177">
        <f>W!A260</f>
        <v>-199390</v>
      </c>
      <c r="M34" s="171"/>
      <c r="O34" s="91" t="s">
        <v>191</v>
      </c>
      <c r="R34" s="173">
        <f>W!A276</f>
        <v>17480</v>
      </c>
      <c r="S34" s="171"/>
      <c r="U34" s="112" t="s">
        <v>192</v>
      </c>
      <c r="V34" s="112"/>
      <c r="W34" s="112"/>
      <c r="X34" s="174">
        <f>W!A238</f>
        <v>1302000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104096</v>
      </c>
      <c r="M35" s="171"/>
      <c r="O35" s="112" t="s">
        <v>194</v>
      </c>
      <c r="P35" s="112"/>
      <c r="Q35" s="112"/>
      <c r="R35" s="177">
        <f>R36-R33-R34</f>
        <v>104096</v>
      </c>
      <c r="S35" s="171"/>
      <c r="U35" s="112" t="s">
        <v>195</v>
      </c>
      <c r="V35" s="112"/>
      <c r="W35" s="112"/>
      <c r="X35" s="174">
        <f>W!A239</f>
        <v>1207000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4521576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1</v>
      </c>
      <c r="K1" s="14" t="s">
        <v>24</v>
      </c>
      <c r="L1" s="15">
        <f>W!$A4</f>
        <v>2017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4199</v>
      </c>
      <c r="H5" s="35">
        <f>W!A506</f>
        <v>4310</v>
      </c>
      <c r="I5" s="35">
        <f>W!A504</f>
        <v>6153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8.3000000000000007</v>
      </c>
      <c r="H6" s="148">
        <f>W!A508/10</f>
        <v>4.3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1715</v>
      </c>
      <c r="H7" s="35">
        <f>W!A510</f>
        <v>1531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0.5</v>
      </c>
      <c r="H10" s="148">
        <f>W!A502/10</f>
        <v>1.1000000000000001</v>
      </c>
      <c r="I10" s="28" t="s">
        <v>34</v>
      </c>
      <c r="J10" s="28"/>
      <c r="K10" s="44"/>
      <c r="L10" s="150">
        <f>W!A511/100</f>
        <v>0.82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315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157</v>
      </c>
      <c r="H17" s="151">
        <f>INT(L10*1.5*2*G20/1000) + 75</f>
        <v>270</v>
      </c>
      <c r="I17" s="151">
        <f>INT(L10*1.5*3*G20/1000) + 120</f>
        <v>412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79336</v>
      </c>
      <c r="H20" s="135">
        <f>W!A516</f>
        <v>75369</v>
      </c>
      <c r="I20" s="135">
        <f>W!A517</f>
        <v>71403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US shale developments are likely to have a long term impact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on energy provision.American exports are reducing prices of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oil and gas globally. This is having political as well as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>economic effects.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119.58</v>
      </c>
      <c r="G35" s="138">
        <f>W!A542/100</f>
        <v>96.5</v>
      </c>
      <c r="H35" s="138">
        <f>W!A562/100</f>
        <v>86.1</v>
      </c>
      <c r="I35" s="138">
        <f>W!A582/100</f>
        <v>79.97</v>
      </c>
      <c r="J35" s="138">
        <f>W!A602/100</f>
        <v>84.15</v>
      </c>
      <c r="K35" s="138">
        <f>W!A622/100</f>
        <v>116.68</v>
      </c>
      <c r="L35" s="138">
        <f>W!A642/100</f>
        <v>95.71</v>
      </c>
      <c r="M35" s="138">
        <f>W!A662/100</f>
        <v>114.06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5261520</v>
      </c>
      <c r="G36" s="138">
        <f>W!A543</f>
        <v>4246000</v>
      </c>
      <c r="H36" s="138">
        <f>W!A563</f>
        <v>3702300</v>
      </c>
      <c r="I36" s="138">
        <f>W!A583</f>
        <v>3518680</v>
      </c>
      <c r="J36" s="138">
        <f>W!A603</f>
        <v>3366000</v>
      </c>
      <c r="K36" s="138">
        <f>W!A623</f>
        <v>5133920</v>
      </c>
      <c r="L36" s="138">
        <f>W!A643</f>
        <v>4211240</v>
      </c>
      <c r="M36" s="138">
        <f>W!A663</f>
        <v>5018640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4842474</v>
      </c>
      <c r="G39" s="138">
        <f>W!A545</f>
        <v>3826954</v>
      </c>
      <c r="H39" s="138">
        <f>W!A565</f>
        <v>3388016</v>
      </c>
      <c r="I39" s="138">
        <f>W!A585</f>
        <v>3099634</v>
      </c>
      <c r="J39" s="138">
        <f>W!A605</f>
        <v>3366000</v>
      </c>
      <c r="K39" s="138">
        <f>W!A625</f>
        <v>4714874</v>
      </c>
      <c r="L39" s="138">
        <f>W!A645</f>
        <v>3792194</v>
      </c>
      <c r="M39" s="138">
        <f>W!A665</f>
        <v>4599594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314</v>
      </c>
      <c r="G43" s="138">
        <f>W!A546</f>
        <v>290</v>
      </c>
      <c r="H43" s="138">
        <f>W!A566</f>
        <v>340</v>
      </c>
      <c r="I43" s="138">
        <f>W!A586</f>
        <v>423</v>
      </c>
      <c r="J43" s="138">
        <f>W!A606</f>
        <v>424</v>
      </c>
      <c r="K43" s="138">
        <f>W!A626</f>
        <v>290</v>
      </c>
      <c r="L43" s="138">
        <f>W!A646</f>
        <v>335</v>
      </c>
      <c r="M43" s="138">
        <f>W!A666</f>
        <v>330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300</v>
      </c>
      <c r="G44" s="138">
        <f>W!A547</f>
        <v>285</v>
      </c>
      <c r="H44" s="138">
        <f>W!A567</f>
        <v>340</v>
      </c>
      <c r="I44" s="138">
        <f>W!A587</f>
        <v>411</v>
      </c>
      <c r="J44" s="138">
        <f>W!A607</f>
        <v>404</v>
      </c>
      <c r="K44" s="138">
        <f>W!A627</f>
        <v>290</v>
      </c>
      <c r="L44" s="138">
        <f>W!A647</f>
        <v>334</v>
      </c>
      <c r="M44" s="138">
        <f>W!A667</f>
        <v>325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314</v>
      </c>
      <c r="G45" s="138">
        <f>W!A548</f>
        <v>300</v>
      </c>
      <c r="H45" s="138">
        <f>W!A568</f>
        <v>370</v>
      </c>
      <c r="I45" s="138">
        <f>W!A588</f>
        <v>428</v>
      </c>
      <c r="J45" s="138">
        <f>W!A608</f>
        <v>439</v>
      </c>
      <c r="K45" s="138">
        <f>W!A628</f>
        <v>309</v>
      </c>
      <c r="L45" s="138">
        <f>W!A648</f>
        <v>393</v>
      </c>
      <c r="M45" s="138">
        <f>W!A668</f>
        <v>340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510</v>
      </c>
      <c r="G46" s="138">
        <f>W!A549</f>
        <v>420</v>
      </c>
      <c r="H46" s="138">
        <f>W!A569</f>
        <v>525</v>
      </c>
      <c r="I46" s="138">
        <f>W!A589</f>
        <v>594</v>
      </c>
      <c r="J46" s="138">
        <f>W!A609</f>
        <v>614</v>
      </c>
      <c r="K46" s="138">
        <f>W!A629</f>
        <v>490</v>
      </c>
      <c r="L46" s="138">
        <f>W!A649</f>
        <v>512</v>
      </c>
      <c r="M46" s="138">
        <f>W!A669</f>
        <v>525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485</v>
      </c>
      <c r="G47" s="138">
        <f>W!A550</f>
        <v>410</v>
      </c>
      <c r="H47" s="138">
        <f>W!A570</f>
        <v>525</v>
      </c>
      <c r="I47" s="138">
        <f>W!A590</f>
        <v>604</v>
      </c>
      <c r="J47" s="138">
        <f>W!A610</f>
        <v>614</v>
      </c>
      <c r="K47" s="138">
        <f>W!A630</f>
        <v>480</v>
      </c>
      <c r="L47" s="138">
        <f>W!A650</f>
        <v>523</v>
      </c>
      <c r="M47" s="138">
        <f>W!A670</f>
        <v>555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510</v>
      </c>
      <c r="G48" s="138">
        <f>W!A551</f>
        <v>440</v>
      </c>
      <c r="H48" s="138">
        <f>W!A571</f>
        <v>580</v>
      </c>
      <c r="I48" s="138">
        <f>W!A591</f>
        <v>612</v>
      </c>
      <c r="J48" s="138">
        <f>W!A611</f>
        <v>644</v>
      </c>
      <c r="K48" s="138">
        <f>W!A631</f>
        <v>498</v>
      </c>
      <c r="L48" s="138">
        <f>W!A651</f>
        <v>681</v>
      </c>
      <c r="M48" s="138">
        <f>W!A671</f>
        <v>547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830</v>
      </c>
      <c r="G49" s="138">
        <f>W!A552</f>
        <v>710</v>
      </c>
      <c r="H49" s="138">
        <f>W!A572</f>
        <v>800</v>
      </c>
      <c r="I49" s="138">
        <f>W!A592</f>
        <v>912</v>
      </c>
      <c r="J49" s="138">
        <f>W!A612</f>
        <v>936</v>
      </c>
      <c r="K49" s="138">
        <f>W!A632</f>
        <v>790</v>
      </c>
      <c r="L49" s="138">
        <f>W!A652</f>
        <v>890</v>
      </c>
      <c r="M49" s="138">
        <f>W!A672</f>
        <v>805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790</v>
      </c>
      <c r="G50" s="138">
        <f>W!A553</f>
        <v>720</v>
      </c>
      <c r="H50" s="138">
        <f>W!A573</f>
        <v>810</v>
      </c>
      <c r="I50" s="138">
        <f>W!A593</f>
        <v>938</v>
      </c>
      <c r="J50" s="138">
        <f>W!A613</f>
        <v>941</v>
      </c>
      <c r="K50" s="138">
        <f>W!A633</f>
        <v>765</v>
      </c>
      <c r="L50" s="138">
        <f>W!A653</f>
        <v>855</v>
      </c>
      <c r="M50" s="138">
        <f>W!A673</f>
        <v>880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830</v>
      </c>
      <c r="G51" s="138">
        <f>W!A554</f>
        <v>730</v>
      </c>
      <c r="H51" s="138">
        <f>W!A574</f>
        <v>870</v>
      </c>
      <c r="I51" s="138">
        <f>W!A594</f>
        <v>910</v>
      </c>
      <c r="J51" s="138">
        <f>W!A614</f>
        <v>941</v>
      </c>
      <c r="K51" s="138">
        <f>W!A634</f>
        <v>798</v>
      </c>
      <c r="L51" s="138">
        <f>W!A654</f>
        <v>960</v>
      </c>
      <c r="M51" s="138">
        <f>W!A674</f>
        <v>855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71</v>
      </c>
      <c r="G53" s="138">
        <f>W!A555</f>
        <v>66</v>
      </c>
      <c r="H53" s="138">
        <f>W!A575</f>
        <v>89</v>
      </c>
      <c r="I53" s="138">
        <f>W!A595</f>
        <v>58</v>
      </c>
      <c r="J53" s="138">
        <f>W!A615</f>
        <v>50</v>
      </c>
      <c r="K53" s="138">
        <f>W!A635</f>
        <v>66</v>
      </c>
      <c r="L53" s="138">
        <f>W!A655</f>
        <v>46</v>
      </c>
      <c r="M53" s="138">
        <f>W!A675</f>
        <v>65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1248</v>
      </c>
      <c r="G54" s="138">
        <f>W!A556</f>
        <v>1245</v>
      </c>
      <c r="H54" s="138">
        <f>W!A576</f>
        <v>1240</v>
      </c>
      <c r="I54" s="138">
        <f>W!A596</f>
        <v>1326</v>
      </c>
      <c r="J54" s="138">
        <f>W!A616</f>
        <v>1314</v>
      </c>
      <c r="K54" s="138">
        <f>W!A636</f>
        <v>1245</v>
      </c>
      <c r="L54" s="138">
        <f>W!A656</f>
        <v>1257</v>
      </c>
      <c r="M54" s="138">
        <f>W!A676</f>
        <v>1237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11</v>
      </c>
      <c r="H55" s="138">
        <f>W!A577</f>
        <v>12</v>
      </c>
      <c r="I55" s="138">
        <f>W!A597</f>
        <v>10</v>
      </c>
      <c r="J55" s="138">
        <f>W!A617</f>
        <v>8</v>
      </c>
      <c r="K55" s="138">
        <f>W!A637</f>
        <v>11</v>
      </c>
      <c r="L55" s="138">
        <f>W!A657</f>
        <v>7</v>
      </c>
      <c r="M55" s="138">
        <f>W!A677</f>
        <v>12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1</v>
      </c>
      <c r="K61" s="14" t="s">
        <v>62</v>
      </c>
      <c r="L61" s="15">
        <f>W!$A4</f>
        <v>2017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>
        <f>W!A821</f>
        <v>7</v>
      </c>
      <c r="M65" s="136">
        <f>W!A841</f>
        <v>8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1442998</v>
      </c>
      <c r="G67" s="138">
        <f>W!A722</f>
        <v>1467998</v>
      </c>
      <c r="H67" s="138">
        <f>W!A742</f>
        <v>1467998</v>
      </c>
      <c r="I67" s="138">
        <f>W!A762</f>
        <v>1467998</v>
      </c>
      <c r="J67" s="138">
        <f>W!A782</f>
        <v>1334998</v>
      </c>
      <c r="K67" s="138">
        <f>W!A802</f>
        <v>1467998</v>
      </c>
      <c r="L67" s="138">
        <f>W!A822</f>
        <v>1427998</v>
      </c>
      <c r="M67" s="138">
        <f>W!A842</f>
        <v>1381498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2309947</v>
      </c>
      <c r="G68" s="138">
        <f>W!A723</f>
        <v>1716345</v>
      </c>
      <c r="H68" s="138">
        <f>W!A743</f>
        <v>2125921</v>
      </c>
      <c r="I68" s="138">
        <f>W!A763</f>
        <v>2617723</v>
      </c>
      <c r="J68" s="138">
        <f>W!A783</f>
        <v>1013917</v>
      </c>
      <c r="K68" s="138">
        <f>W!A803</f>
        <v>1770573</v>
      </c>
      <c r="L68" s="138">
        <f>W!A823</f>
        <v>1262914</v>
      </c>
      <c r="M68" s="138">
        <f>W!A843</f>
        <v>1327131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1998501</v>
      </c>
      <c r="G69" s="138">
        <f>W!A724</f>
        <v>1540005</v>
      </c>
      <c r="H69" s="138">
        <f>W!A744</f>
        <v>1316549</v>
      </c>
      <c r="I69" s="138">
        <f>W!A764</f>
        <v>879050</v>
      </c>
      <c r="J69" s="138">
        <f>W!A784</f>
        <v>645758</v>
      </c>
      <c r="K69" s="138">
        <f>W!A804</f>
        <v>1838860</v>
      </c>
      <c r="L69" s="138">
        <f>W!A824</f>
        <v>1015852</v>
      </c>
      <c r="M69" s="138">
        <f>W!A844</f>
        <v>1568861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10531</v>
      </c>
      <c r="H70" s="138">
        <f>W!A745</f>
        <v>500000</v>
      </c>
      <c r="I70" s="138">
        <f>W!A765</f>
        <v>116900</v>
      </c>
      <c r="J70" s="138">
        <f>W!A785</f>
        <v>1150000</v>
      </c>
      <c r="K70" s="138">
        <f>W!A805</f>
        <v>523500</v>
      </c>
      <c r="L70" s="138">
        <f>W!A825</f>
        <v>1161359</v>
      </c>
      <c r="M70" s="138">
        <f>W!A845</f>
        <v>1199390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40380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38187</v>
      </c>
      <c r="L73" s="138">
        <f>W!A828</f>
        <v>0</v>
      </c>
      <c r="M73" s="138">
        <f>W!A848</f>
        <v>44612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1012295</v>
      </c>
      <c r="G74" s="138">
        <f>W!A729</f>
        <v>787999</v>
      </c>
      <c r="H74" s="138">
        <f>W!A749</f>
        <v>1132745</v>
      </c>
      <c r="I74" s="138">
        <f>W!A769</f>
        <v>1336445</v>
      </c>
      <c r="J74" s="138">
        <f>W!A789</f>
        <v>431337</v>
      </c>
      <c r="K74" s="138">
        <f>W!A809</f>
        <v>1056159</v>
      </c>
      <c r="L74" s="138">
        <f>W!A829</f>
        <v>603473</v>
      </c>
      <c r="M74" s="138">
        <f>W!A849</f>
        <v>910692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187071</v>
      </c>
      <c r="G75" s="138">
        <f>W!A730</f>
        <v>0</v>
      </c>
      <c r="H75" s="138">
        <f>W!A750</f>
        <v>573476</v>
      </c>
      <c r="I75" s="138">
        <f>W!A770</f>
        <v>0</v>
      </c>
      <c r="J75" s="138">
        <f>W!A790</f>
        <v>199831</v>
      </c>
      <c r="K75" s="138">
        <f>W!A810</f>
        <v>0</v>
      </c>
      <c r="L75" s="138">
        <f>W!A830</f>
        <v>0</v>
      </c>
      <c r="M75" s="138">
        <f>W!A850</f>
        <v>0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0</v>
      </c>
      <c r="J77" s="138">
        <f>W!A792</f>
        <v>0</v>
      </c>
      <c r="K77" s="138">
        <f>W!A812</f>
        <v>0</v>
      </c>
      <c r="L77" s="138">
        <f>W!A832</f>
        <v>0</v>
      </c>
      <c r="M77" s="138">
        <f>W!A852</f>
        <v>0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4400000</v>
      </c>
      <c r="G80" s="138">
        <f>W!A734</f>
        <v>4400000</v>
      </c>
      <c r="H80" s="138">
        <f>W!A754</f>
        <v>4300000</v>
      </c>
      <c r="I80" s="138">
        <f>W!A774</f>
        <v>4400000</v>
      </c>
      <c r="J80" s="138">
        <f>W!A794</f>
        <v>4000000</v>
      </c>
      <c r="K80" s="138">
        <f>W!A814</f>
        <v>4400000</v>
      </c>
      <c r="L80" s="138">
        <f>W!A834</f>
        <v>4400000</v>
      </c>
      <c r="M80" s="138">
        <f>W!A854</f>
        <v>4400000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17480</v>
      </c>
      <c r="G81" s="138">
        <f>W!A735</f>
        <v>17480</v>
      </c>
      <c r="H81" s="138">
        <f>W!A755</f>
        <v>13110</v>
      </c>
      <c r="I81" s="138">
        <f>W!A775</f>
        <v>17480</v>
      </c>
      <c r="J81" s="138">
        <f>W!A795</f>
        <v>0</v>
      </c>
      <c r="K81" s="138">
        <f>W!A815</f>
        <v>17480</v>
      </c>
      <c r="L81" s="138">
        <f>W!A835</f>
        <v>17480</v>
      </c>
      <c r="M81" s="138">
        <f>W!A855</f>
        <v>17480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94220</v>
      </c>
      <c r="G82" s="138">
        <f>W!A736</f>
        <v>-470600</v>
      </c>
      <c r="H82" s="138">
        <f>W!A756</f>
        <v>-608863</v>
      </c>
      <c r="I82" s="138">
        <f>W!A776</f>
        <v>-672254</v>
      </c>
      <c r="J82" s="138">
        <f>W!A796</f>
        <v>-486495</v>
      </c>
      <c r="K82" s="138">
        <f>W!A816</f>
        <v>89105</v>
      </c>
      <c r="L82" s="138">
        <f>W!A836</f>
        <v>-152830</v>
      </c>
      <c r="M82" s="138">
        <f>W!A856</f>
        <v>104096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4511700</v>
      </c>
      <c r="G83" s="138">
        <f t="shared" si="0"/>
        <v>3946880</v>
      </c>
      <c r="H83" s="138">
        <f t="shared" si="0"/>
        <v>3704247</v>
      </c>
      <c r="I83" s="138">
        <f t="shared" si="0"/>
        <v>3745226</v>
      </c>
      <c r="J83" s="138">
        <f t="shared" si="0"/>
        <v>3513505</v>
      </c>
      <c r="K83" s="138">
        <f t="shared" si="0"/>
        <v>4506585</v>
      </c>
      <c r="L83" s="138">
        <f t="shared" si="0"/>
        <v>4264650</v>
      </c>
      <c r="M83" s="138">
        <f t="shared" si="0"/>
        <v>4521576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49.88671875" bestFit="1" customWidth="1"/>
    <col min="2" max="2" width="1.5546875" style="133" bestFit="1" customWidth="1"/>
  </cols>
  <sheetData>
    <row r="1" spans="1:1">
      <c r="A1">
        <v>1</v>
      </c>
    </row>
    <row r="2" spans="1:1">
      <c r="A2">
        <v>8</v>
      </c>
    </row>
    <row r="3" spans="1:1">
      <c r="A3">
        <v>999</v>
      </c>
    </row>
    <row r="4" spans="1:1">
      <c r="A4">
        <v>2017</v>
      </c>
    </row>
    <row r="5" spans="1:1">
      <c r="A5">
        <v>4</v>
      </c>
    </row>
    <row r="6" spans="1:1">
      <c r="A6" t="s">
        <v>342</v>
      </c>
    </row>
    <row r="7" spans="1:1">
      <c r="A7">
        <v>35</v>
      </c>
    </row>
    <row r="8" spans="1:1">
      <c r="A8">
        <v>20</v>
      </c>
    </row>
    <row r="9" spans="1:1">
      <c r="A9">
        <v>60</v>
      </c>
    </row>
    <row r="10" spans="1:1">
      <c r="A10">
        <v>0</v>
      </c>
    </row>
    <row r="11" spans="1:1">
      <c r="A11">
        <v>27</v>
      </c>
    </row>
    <row r="12" spans="1:1">
      <c r="A12">
        <v>10</v>
      </c>
    </row>
    <row r="13" spans="1:1">
      <c r="A13">
        <v>20</v>
      </c>
    </row>
    <row r="14" spans="1:1">
      <c r="A14">
        <v>25</v>
      </c>
    </row>
    <row r="15" spans="1:1">
      <c r="A15">
        <v>8</v>
      </c>
    </row>
    <row r="16" spans="1:1">
      <c r="A16">
        <v>16</v>
      </c>
    </row>
    <row r="17" spans="1:1">
      <c r="A17">
        <v>15</v>
      </c>
    </row>
    <row r="18" spans="1:1">
      <c r="A18">
        <v>5</v>
      </c>
    </row>
    <row r="19" spans="1:1">
      <c r="A19">
        <v>10</v>
      </c>
    </row>
    <row r="20" spans="1:1">
      <c r="A20">
        <v>0</v>
      </c>
    </row>
    <row r="21" spans="1:1">
      <c r="A21">
        <v>330</v>
      </c>
    </row>
    <row r="22" spans="1:1">
      <c r="A22">
        <v>325</v>
      </c>
    </row>
    <row r="23" spans="1:1">
      <c r="A23">
        <v>340</v>
      </c>
    </row>
    <row r="24" spans="1:1">
      <c r="A24">
        <v>525</v>
      </c>
    </row>
    <row r="25" spans="1:1">
      <c r="A25">
        <v>555</v>
      </c>
    </row>
    <row r="26" spans="1:1">
      <c r="A26">
        <v>547</v>
      </c>
    </row>
    <row r="27" spans="1:1">
      <c r="A27">
        <v>805</v>
      </c>
    </row>
    <row r="28" spans="1:1">
      <c r="A28">
        <v>880</v>
      </c>
    </row>
    <row r="29" spans="1:1">
      <c r="A29">
        <v>855</v>
      </c>
    </row>
    <row r="30" spans="1:1">
      <c r="A30">
        <v>0</v>
      </c>
    </row>
    <row r="31" spans="1:1">
      <c r="A31">
        <v>1882</v>
      </c>
    </row>
    <row r="32" spans="1:1">
      <c r="A32">
        <v>688</v>
      </c>
    </row>
    <row r="33" spans="1:1">
      <c r="A33">
        <v>1212</v>
      </c>
    </row>
    <row r="34" spans="1:1">
      <c r="A34">
        <v>973</v>
      </c>
    </row>
    <row r="35" spans="1:1">
      <c r="A35">
        <v>344</v>
      </c>
    </row>
    <row r="36" spans="1:1">
      <c r="A36">
        <v>630</v>
      </c>
    </row>
    <row r="37" spans="1:1">
      <c r="A37">
        <v>478</v>
      </c>
    </row>
    <row r="38" spans="1:1">
      <c r="A38">
        <v>156</v>
      </c>
    </row>
    <row r="39" spans="1:1">
      <c r="A39">
        <v>297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39</v>
      </c>
    </row>
    <row r="45" spans="1:1">
      <c r="A45">
        <v>19</v>
      </c>
    </row>
    <row r="46" spans="1:1">
      <c r="A46">
        <v>18</v>
      </c>
    </row>
    <row r="47" spans="1:1">
      <c r="A47">
        <v>120</v>
      </c>
    </row>
    <row r="48" spans="1:1">
      <c r="A48">
        <v>175</v>
      </c>
    </row>
    <row r="49" spans="1:2">
      <c r="A49">
        <v>340</v>
      </c>
    </row>
    <row r="50" spans="1:2">
      <c r="A50">
        <v>0</v>
      </c>
    </row>
    <row r="51" spans="1:2">
      <c r="A51">
        <v>0</v>
      </c>
    </row>
    <row r="52" spans="1:2">
      <c r="A52">
        <v>0</v>
      </c>
    </row>
    <row r="53" spans="1:2">
      <c r="A53">
        <v>0</v>
      </c>
    </row>
    <row r="54" spans="1:2">
      <c r="A54">
        <v>3610</v>
      </c>
    </row>
    <row r="55" spans="1:2">
      <c r="A55">
        <v>1020</v>
      </c>
    </row>
    <row r="56" spans="1:2">
      <c r="A56">
        <v>840</v>
      </c>
    </row>
    <row r="57" spans="1:2">
      <c r="A57">
        <v>0</v>
      </c>
    </row>
    <row r="58" spans="1:2">
      <c r="A58">
        <v>0</v>
      </c>
    </row>
    <row r="59" spans="1:2">
      <c r="A59">
        <v>2</v>
      </c>
    </row>
    <row r="60" spans="1:2">
      <c r="A60">
        <v>0</v>
      </c>
    </row>
    <row r="61" spans="1:2">
      <c r="A61">
        <v>9</v>
      </c>
      <c r="B61" s="133" t="s">
        <v>343</v>
      </c>
    </row>
    <row r="62" spans="1:2">
      <c r="A62">
        <v>6</v>
      </c>
    </row>
    <row r="63" spans="1:2">
      <c r="A63">
        <v>13</v>
      </c>
    </row>
    <row r="64" spans="1:2">
      <c r="A64">
        <v>6</v>
      </c>
      <c r="B64" s="133" t="s">
        <v>343</v>
      </c>
    </row>
    <row r="65" spans="1:1">
      <c r="A65">
        <v>6</v>
      </c>
    </row>
    <row r="66" spans="1:1">
      <c r="A66">
        <v>13</v>
      </c>
    </row>
    <row r="67" spans="1:1">
      <c r="A67">
        <v>0</v>
      </c>
    </row>
    <row r="68" spans="1:1">
      <c r="A68">
        <v>20</v>
      </c>
    </row>
    <row r="69" spans="1:1">
      <c r="A69">
        <v>5</v>
      </c>
    </row>
    <row r="70" spans="1:1">
      <c r="A70">
        <v>0</v>
      </c>
    </row>
    <row r="71" spans="1:1">
      <c r="A71">
        <v>0</v>
      </c>
    </row>
    <row r="72" spans="1:1">
      <c r="A72">
        <v>13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1</v>
      </c>
    </row>
    <row r="77" spans="1:1">
      <c r="A77">
        <v>11</v>
      </c>
    </row>
    <row r="78" spans="1:1">
      <c r="A78">
        <v>35</v>
      </c>
    </row>
    <row r="79" spans="1:1">
      <c r="A79">
        <v>0</v>
      </c>
    </row>
    <row r="80" spans="1:1">
      <c r="A80">
        <v>0</v>
      </c>
    </row>
    <row r="81" spans="1:2">
      <c r="A81">
        <v>1</v>
      </c>
      <c r="B81" s="133" t="s">
        <v>343</v>
      </c>
    </row>
    <row r="82" spans="1:2">
      <c r="A82">
        <v>0</v>
      </c>
    </row>
    <row r="83" spans="1:2">
      <c r="A83">
        <v>1237</v>
      </c>
    </row>
    <row r="84" spans="1:2">
      <c r="A84">
        <v>0</v>
      </c>
    </row>
    <row r="85" spans="1:2">
      <c r="A85">
        <v>140</v>
      </c>
    </row>
    <row r="86" spans="1:2">
      <c r="A86">
        <v>35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</row>
    <row r="93" spans="1:2">
      <c r="A93">
        <v>0</v>
      </c>
    </row>
    <row r="94" spans="1:2">
      <c r="A94">
        <v>-200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0</v>
      </c>
    </row>
    <row r="100" spans="1:1">
      <c r="A100">
        <v>999</v>
      </c>
    </row>
    <row r="101" spans="1:1">
      <c r="A101">
        <v>999</v>
      </c>
    </row>
    <row r="102" spans="1:1">
      <c r="A102">
        <v>113</v>
      </c>
    </row>
    <row r="103" spans="1:1">
      <c r="A103">
        <v>112</v>
      </c>
    </row>
    <row r="104" spans="1:1">
      <c r="A104">
        <v>95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3782</v>
      </c>
    </row>
    <row r="109" spans="1:1">
      <c r="A109">
        <v>1947</v>
      </c>
    </row>
    <row r="110" spans="1:1">
      <c r="A110">
        <v>931</v>
      </c>
    </row>
    <row r="111" spans="1:1">
      <c r="A111">
        <v>3870</v>
      </c>
    </row>
    <row r="112" spans="1:1">
      <c r="A112">
        <v>1994</v>
      </c>
    </row>
    <row r="113" spans="1:1">
      <c r="A113">
        <v>954</v>
      </c>
    </row>
    <row r="114" spans="1:1">
      <c r="A114">
        <v>88</v>
      </c>
    </row>
    <row r="115" spans="1:1">
      <c r="A115">
        <v>47</v>
      </c>
    </row>
    <row r="116" spans="1:1">
      <c r="A116">
        <v>23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1882</v>
      </c>
    </row>
    <row r="122" spans="1:1">
      <c r="A122">
        <v>688</v>
      </c>
    </row>
    <row r="123" spans="1:1">
      <c r="A123">
        <v>1212</v>
      </c>
    </row>
    <row r="124" spans="1:1">
      <c r="A124">
        <v>973</v>
      </c>
    </row>
    <row r="125" spans="1:1">
      <c r="A125">
        <v>344</v>
      </c>
    </row>
    <row r="126" spans="1:1">
      <c r="A126">
        <v>630</v>
      </c>
    </row>
    <row r="127" spans="1:1">
      <c r="A127">
        <v>478</v>
      </c>
    </row>
    <row r="128" spans="1:1">
      <c r="A128">
        <v>156</v>
      </c>
    </row>
    <row r="129" spans="1:1">
      <c r="A129">
        <v>297</v>
      </c>
    </row>
    <row r="130" spans="1:1">
      <c r="A130">
        <v>999</v>
      </c>
    </row>
    <row r="131" spans="1:1">
      <c r="A131">
        <v>1987</v>
      </c>
    </row>
    <row r="132" spans="1:1">
      <c r="A132">
        <v>876</v>
      </c>
    </row>
    <row r="133" spans="1:1">
      <c r="A133">
        <v>1282</v>
      </c>
    </row>
    <row r="134" spans="1:1">
      <c r="A134">
        <v>1040</v>
      </c>
    </row>
    <row r="135" spans="1:1">
      <c r="A135">
        <v>365</v>
      </c>
    </row>
    <row r="136" spans="1:1">
      <c r="A136">
        <v>641</v>
      </c>
    </row>
    <row r="137" spans="1:1">
      <c r="A137">
        <v>505</v>
      </c>
    </row>
    <row r="138" spans="1:1">
      <c r="A138">
        <v>155</v>
      </c>
    </row>
    <row r="139" spans="1:1">
      <c r="A139">
        <v>296</v>
      </c>
    </row>
    <row r="140" spans="1:1">
      <c r="A140">
        <v>999</v>
      </c>
    </row>
    <row r="141" spans="1:1">
      <c r="A141">
        <v>1882</v>
      </c>
    </row>
    <row r="142" spans="1:1">
      <c r="A142">
        <v>688</v>
      </c>
    </row>
    <row r="143" spans="1:1">
      <c r="A143">
        <v>1212</v>
      </c>
    </row>
    <row r="144" spans="1:1">
      <c r="A144">
        <v>984</v>
      </c>
    </row>
    <row r="145" spans="1:1">
      <c r="A145">
        <v>345</v>
      </c>
    </row>
    <row r="146" spans="1:1">
      <c r="A146">
        <v>632</v>
      </c>
    </row>
    <row r="147" spans="1:1">
      <c r="A147">
        <v>490</v>
      </c>
    </row>
    <row r="148" spans="1:1">
      <c r="A148">
        <v>155</v>
      </c>
    </row>
    <row r="149" spans="1:1">
      <c r="A149">
        <v>296</v>
      </c>
    </row>
    <row r="150" spans="1:1">
      <c r="A150">
        <v>999</v>
      </c>
    </row>
    <row r="151" spans="1:1">
      <c r="A151">
        <v>61</v>
      </c>
    </row>
    <row r="152" spans="1:1">
      <c r="A152">
        <v>95</v>
      </c>
    </row>
    <row r="153" spans="1:1">
      <c r="A153">
        <v>0</v>
      </c>
    </row>
    <row r="154" spans="1:1">
      <c r="A154">
        <v>28</v>
      </c>
    </row>
    <row r="155" spans="1:1">
      <c r="A155">
        <v>10</v>
      </c>
    </row>
    <row r="156" spans="1:1">
      <c r="A156">
        <v>0</v>
      </c>
    </row>
    <row r="157" spans="1:1">
      <c r="A157">
        <v>7</v>
      </c>
    </row>
    <row r="158" spans="1:1">
      <c r="A158">
        <v>0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2</v>
      </c>
    </row>
    <row r="169" spans="1:1">
      <c r="A169">
        <v>6</v>
      </c>
    </row>
    <row r="170" spans="1:1">
      <c r="A170">
        <v>999</v>
      </c>
    </row>
    <row r="171" spans="1:1">
      <c r="A171">
        <v>58</v>
      </c>
    </row>
    <row r="172" spans="1:1">
      <c r="A172">
        <v>33</v>
      </c>
    </row>
    <row r="173" spans="1:1">
      <c r="A173">
        <v>14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3870</v>
      </c>
    </row>
    <row r="182" spans="1:1">
      <c r="A182">
        <v>950</v>
      </c>
    </row>
    <row r="183" spans="1:1">
      <c r="A183">
        <v>954</v>
      </c>
    </row>
    <row r="184" spans="1:1">
      <c r="A184">
        <v>530</v>
      </c>
    </row>
    <row r="185" spans="1:1">
      <c r="A185">
        <v>0</v>
      </c>
    </row>
    <row r="186" spans="1:1">
      <c r="A186">
        <v>116</v>
      </c>
    </row>
    <row r="187" spans="1:1">
      <c r="A187">
        <v>4140</v>
      </c>
    </row>
    <row r="188" spans="1:1">
      <c r="A188">
        <v>1020</v>
      </c>
    </row>
    <row r="189" spans="1:1">
      <c r="A189">
        <v>956</v>
      </c>
    </row>
    <row r="190" spans="1:1">
      <c r="A190">
        <v>999</v>
      </c>
    </row>
    <row r="191" spans="1:1">
      <c r="A191">
        <v>36</v>
      </c>
    </row>
    <row r="192" spans="1:1">
      <c r="A192">
        <v>42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13</v>
      </c>
    </row>
    <row r="197" spans="1:1">
      <c r="A197">
        <v>33</v>
      </c>
    </row>
    <row r="198" spans="1:1">
      <c r="A198">
        <v>25</v>
      </c>
    </row>
    <row r="199" spans="1:1">
      <c r="A199">
        <v>999</v>
      </c>
    </row>
    <row r="200" spans="1:1">
      <c r="A200">
        <v>999</v>
      </c>
    </row>
    <row r="201" spans="1:1">
      <c r="A201">
        <v>251000</v>
      </c>
    </row>
    <row r="202" spans="1:1">
      <c r="A202">
        <v>70543</v>
      </c>
    </row>
    <row r="203" spans="1:1">
      <c r="A203">
        <v>38325</v>
      </c>
    </row>
    <row r="204" spans="1:1">
      <c r="A204">
        <v>391343</v>
      </c>
    </row>
    <row r="205" spans="1:1">
      <c r="A205">
        <v>32714</v>
      </c>
    </row>
    <row r="206" spans="1:1">
      <c r="A206">
        <v>11930</v>
      </c>
    </row>
    <row r="207" spans="1:1">
      <c r="A207">
        <v>76000</v>
      </c>
    </row>
    <row r="208" spans="1:1">
      <c r="A208">
        <v>35000</v>
      </c>
    </row>
    <row r="209" spans="1:1">
      <c r="A209">
        <v>63000</v>
      </c>
    </row>
    <row r="210" spans="1:1">
      <c r="A210">
        <v>10200</v>
      </c>
    </row>
    <row r="211" spans="1:1">
      <c r="A211">
        <v>10465</v>
      </c>
    </row>
    <row r="212" spans="1:1">
      <c r="A212">
        <v>0</v>
      </c>
    </row>
    <row r="213" spans="1:1">
      <c r="A213">
        <v>6684</v>
      </c>
    </row>
    <row r="214" spans="1:1">
      <c r="A214">
        <v>0</v>
      </c>
    </row>
    <row r="215" spans="1:1">
      <c r="A215">
        <v>140000</v>
      </c>
    </row>
    <row r="216" spans="1:1">
      <c r="A216">
        <v>13087</v>
      </c>
    </row>
    <row r="217" spans="1:1">
      <c r="A217">
        <v>1150291</v>
      </c>
    </row>
    <row r="218" spans="1:1">
      <c r="A218">
        <v>2527804</v>
      </c>
    </row>
    <row r="219" spans="1:1">
      <c r="A219">
        <v>0</v>
      </c>
    </row>
    <row r="220" spans="1:1">
      <c r="A220">
        <v>2785063</v>
      </c>
    </row>
    <row r="221" spans="1:1">
      <c r="A221">
        <v>2527804</v>
      </c>
    </row>
    <row r="222" spans="1:1">
      <c r="A222">
        <v>0</v>
      </c>
    </row>
    <row r="223" spans="1:1">
      <c r="A223">
        <v>2912022</v>
      </c>
    </row>
    <row r="224" spans="1:1">
      <c r="A224">
        <v>0</v>
      </c>
    </row>
    <row r="225" spans="1:1">
      <c r="A225">
        <v>937</v>
      </c>
    </row>
    <row r="226" spans="1:1">
      <c r="A226">
        <v>0</v>
      </c>
    </row>
    <row r="227" spans="1:1">
      <c r="A227">
        <v>6500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0</v>
      </c>
    </row>
    <row r="233" spans="1:1">
      <c r="A233">
        <v>-389781</v>
      </c>
    </row>
    <row r="234" spans="1:1">
      <c r="A234">
        <v>1589171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1302000</v>
      </c>
    </row>
    <row r="239" spans="1:1">
      <c r="A239">
        <v>1207000</v>
      </c>
    </row>
    <row r="240" spans="1:1">
      <c r="A240">
        <v>-199390</v>
      </c>
    </row>
    <row r="241" spans="1:1">
      <c r="A241">
        <v>3104489</v>
      </c>
    </row>
    <row r="242" spans="1:1">
      <c r="A242">
        <v>1383963</v>
      </c>
    </row>
    <row r="243" spans="1:1">
      <c r="A243">
        <v>933120</v>
      </c>
    </row>
    <row r="244" spans="1:1">
      <c r="A244">
        <v>118874</v>
      </c>
    </row>
    <row r="245" spans="1:1">
      <c r="A245">
        <v>44392</v>
      </c>
    </row>
    <row r="246" spans="1:1">
      <c r="A246">
        <v>83942</v>
      </c>
    </row>
    <row r="247" spans="1:1">
      <c r="A247">
        <v>263357</v>
      </c>
    </row>
    <row r="248" spans="1:1">
      <c r="A248">
        <v>6818</v>
      </c>
    </row>
    <row r="249" spans="1:1">
      <c r="A249">
        <v>73600</v>
      </c>
    </row>
    <row r="250" spans="1:1">
      <c r="A250">
        <v>1327131</v>
      </c>
    </row>
    <row r="251" spans="1:1">
      <c r="A251">
        <v>1580935</v>
      </c>
    </row>
    <row r="252" spans="1:1">
      <c r="A252">
        <v>1523554</v>
      </c>
    </row>
    <row r="253" spans="1:1">
      <c r="A253">
        <v>0</v>
      </c>
    </row>
    <row r="254" spans="1:1">
      <c r="A254">
        <v>26102</v>
      </c>
    </row>
    <row r="255" spans="1:1">
      <c r="A255">
        <v>44612</v>
      </c>
    </row>
    <row r="256" spans="1:1">
      <c r="A256">
        <v>303486</v>
      </c>
    </row>
    <row r="257" spans="1:1">
      <c r="A257">
        <v>148708</v>
      </c>
    </row>
    <row r="258" spans="1:1">
      <c r="A258">
        <v>999</v>
      </c>
    </row>
    <row r="259" spans="1:1">
      <c r="A259">
        <v>999</v>
      </c>
    </row>
    <row r="260" spans="1:1">
      <c r="A260">
        <v>-199390</v>
      </c>
    </row>
    <row r="261" spans="1:1">
      <c r="A261">
        <v>50000</v>
      </c>
    </row>
    <row r="262" spans="1:1">
      <c r="A262">
        <v>313500</v>
      </c>
    </row>
    <row r="263" spans="1:1">
      <c r="A263">
        <v>1017998</v>
      </c>
    </row>
    <row r="264" spans="1:1">
      <c r="A264">
        <v>0</v>
      </c>
    </row>
    <row r="265" spans="1:1">
      <c r="A265">
        <v>2728</v>
      </c>
    </row>
    <row r="266" spans="1:1">
      <c r="A266">
        <v>1035264</v>
      </c>
    </row>
    <row r="267" spans="1:1">
      <c r="A267">
        <v>289139</v>
      </c>
    </row>
    <row r="268" spans="1:1">
      <c r="A268">
        <v>1568861</v>
      </c>
    </row>
    <row r="269" spans="1:1">
      <c r="A269">
        <v>1199390</v>
      </c>
    </row>
    <row r="270" spans="1:1">
      <c r="A270">
        <v>750000</v>
      </c>
    </row>
    <row r="271" spans="1:1">
      <c r="A271">
        <v>44612</v>
      </c>
    </row>
    <row r="272" spans="1:1">
      <c r="A272">
        <v>910692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17480</v>
      </c>
    </row>
    <row r="277" spans="1:1">
      <c r="A277">
        <v>4521576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1000</v>
      </c>
    </row>
    <row r="282" spans="1:1">
      <c r="A282">
        <v>999</v>
      </c>
    </row>
    <row r="283" spans="1:1">
      <c r="A283">
        <v>999</v>
      </c>
    </row>
    <row r="284" spans="1:1">
      <c r="A284">
        <v>627</v>
      </c>
    </row>
    <row r="285" spans="1:1">
      <c r="A285">
        <v>100</v>
      </c>
    </row>
    <row r="286" spans="1:1">
      <c r="A286">
        <v>330</v>
      </c>
    </row>
    <row r="287" spans="1:1">
      <c r="A287">
        <v>625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4</v>
      </c>
    </row>
    <row r="293" spans="1:1">
      <c r="A293">
        <v>0</v>
      </c>
    </row>
    <row r="294" spans="1:1">
      <c r="A294">
        <v>4</v>
      </c>
    </row>
    <row r="295" spans="1:1">
      <c r="A295">
        <v>1321</v>
      </c>
    </row>
    <row r="296" spans="1:1">
      <c r="A296">
        <v>12</v>
      </c>
    </row>
    <row r="297" spans="1:1">
      <c r="A297">
        <v>500</v>
      </c>
    </row>
    <row r="298" spans="1:1">
      <c r="A298">
        <v>4</v>
      </c>
    </row>
    <row r="299" spans="1:1">
      <c r="A299">
        <v>300</v>
      </c>
    </row>
    <row r="300" spans="1:1">
      <c r="A300">
        <v>8</v>
      </c>
    </row>
    <row r="301" spans="1:1">
      <c r="A301">
        <v>2304</v>
      </c>
    </row>
    <row r="302" spans="1:1">
      <c r="A302">
        <v>18</v>
      </c>
    </row>
    <row r="303" spans="1:1">
      <c r="A303">
        <v>1404</v>
      </c>
    </row>
    <row r="304" spans="1:1">
      <c r="A304" t="s">
        <v>348</v>
      </c>
    </row>
    <row r="305" spans="1:1">
      <c r="A305">
        <v>20736</v>
      </c>
    </row>
    <row r="306" spans="1:1">
      <c r="A306">
        <v>413</v>
      </c>
    </row>
    <row r="307" spans="1:1">
      <c r="A307">
        <v>18961</v>
      </c>
    </row>
    <row r="308" spans="1:1">
      <c r="A308">
        <v>1</v>
      </c>
    </row>
    <row r="309" spans="1:1">
      <c r="A309">
        <v>999</v>
      </c>
    </row>
    <row r="310" spans="1:1">
      <c r="A310">
        <v>999</v>
      </c>
    </row>
    <row r="311" spans="1:1">
      <c r="A311">
        <v>2575</v>
      </c>
    </row>
    <row r="312" spans="1:1">
      <c r="A312">
        <v>0</v>
      </c>
    </row>
    <row r="313" spans="1:1">
      <c r="A313">
        <v>0</v>
      </c>
    </row>
    <row r="314" spans="1:1">
      <c r="A314">
        <v>0</v>
      </c>
    </row>
    <row r="315" spans="1:1">
      <c r="A315">
        <v>2088</v>
      </c>
    </row>
    <row r="316" spans="1:1">
      <c r="A316">
        <v>487</v>
      </c>
    </row>
    <row r="317" spans="1:1">
      <c r="A317">
        <v>3000</v>
      </c>
    </row>
    <row r="318" spans="1:1">
      <c r="A318">
        <v>11</v>
      </c>
    </row>
    <row r="319" spans="1:1">
      <c r="A319">
        <v>46579</v>
      </c>
    </row>
    <row r="320" spans="1:1">
      <c r="A320">
        <v>999</v>
      </c>
    </row>
    <row r="321" spans="1:1">
      <c r="A321">
        <v>7</v>
      </c>
    </row>
    <row r="322" spans="1:1">
      <c r="A322">
        <v>5</v>
      </c>
    </row>
    <row r="323" spans="1:1">
      <c r="A323">
        <v>2</v>
      </c>
    </row>
    <row r="324" spans="1:1">
      <c r="A324">
        <v>1</v>
      </c>
    </row>
    <row r="325" spans="1:1">
      <c r="A325">
        <v>7</v>
      </c>
    </row>
    <row r="326" spans="1:1">
      <c r="A326">
        <v>5</v>
      </c>
    </row>
    <row r="327" spans="1:1">
      <c r="A327">
        <v>8</v>
      </c>
    </row>
    <row r="328" spans="1:1">
      <c r="A328">
        <v>11</v>
      </c>
    </row>
    <row r="329" spans="1:1">
      <c r="A329">
        <v>168</v>
      </c>
    </row>
    <row r="330" spans="1:1">
      <c r="A330" s="133" t="s">
        <v>349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349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350</v>
      </c>
    </row>
    <row r="501" spans="1:1">
      <c r="A501">
        <v>5</v>
      </c>
    </row>
    <row r="502" spans="1:1">
      <c r="A502">
        <v>11</v>
      </c>
    </row>
    <row r="503" spans="1:1">
      <c r="A503">
        <v>49</v>
      </c>
    </row>
    <row r="504" spans="1:1">
      <c r="A504">
        <v>6153</v>
      </c>
    </row>
    <row r="505" spans="1:1">
      <c r="A505">
        <v>4199</v>
      </c>
    </row>
    <row r="506" spans="1:1">
      <c r="A506">
        <v>4310</v>
      </c>
    </row>
    <row r="507" spans="1:1">
      <c r="A507">
        <v>83</v>
      </c>
    </row>
    <row r="508" spans="1:1">
      <c r="A508">
        <v>43</v>
      </c>
    </row>
    <row r="509" spans="1:1">
      <c r="A509">
        <v>1715</v>
      </c>
    </row>
    <row r="510" spans="1:1">
      <c r="A510">
        <v>1531</v>
      </c>
    </row>
    <row r="511" spans="1:1">
      <c r="A511">
        <v>82</v>
      </c>
    </row>
    <row r="512" spans="1:1">
      <c r="A512">
        <v>999</v>
      </c>
    </row>
    <row r="513" spans="1:1">
      <c r="A513">
        <v>999</v>
      </c>
    </row>
    <row r="514" spans="1:1">
      <c r="A514">
        <v>65055</v>
      </c>
    </row>
    <row r="515" spans="1:1">
      <c r="A515">
        <v>79336</v>
      </c>
    </row>
    <row r="516" spans="1:1">
      <c r="A516">
        <v>75369</v>
      </c>
    </row>
    <row r="517" spans="1:1">
      <c r="A517">
        <v>71403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11958</v>
      </c>
    </row>
    <row r="523" spans="1:1">
      <c r="A523">
        <v>5261520</v>
      </c>
    </row>
    <row r="524" spans="1:1">
      <c r="A524">
        <v>0</v>
      </c>
    </row>
    <row r="525" spans="1:1">
      <c r="A525">
        <v>4842474</v>
      </c>
    </row>
    <row r="526" spans="1:1">
      <c r="A526">
        <v>314</v>
      </c>
    </row>
    <row r="527" spans="1:1">
      <c r="A527">
        <v>300</v>
      </c>
    </row>
    <row r="528" spans="1:1">
      <c r="A528">
        <v>314</v>
      </c>
    </row>
    <row r="529" spans="1:1">
      <c r="A529">
        <v>510</v>
      </c>
    </row>
    <row r="530" spans="1:1">
      <c r="A530">
        <v>485</v>
      </c>
    </row>
    <row r="531" spans="1:1">
      <c r="A531">
        <v>510</v>
      </c>
    </row>
    <row r="532" spans="1:1">
      <c r="A532">
        <v>830</v>
      </c>
    </row>
    <row r="533" spans="1:1">
      <c r="A533">
        <v>790</v>
      </c>
    </row>
    <row r="534" spans="1:1">
      <c r="A534">
        <v>830</v>
      </c>
    </row>
    <row r="535" spans="1:1">
      <c r="A535">
        <v>71</v>
      </c>
    </row>
    <row r="536" spans="1:1">
      <c r="A536">
        <v>1248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9650</v>
      </c>
    </row>
    <row r="543" spans="1:1">
      <c r="A543">
        <v>4246000</v>
      </c>
    </row>
    <row r="544" spans="1:1">
      <c r="A544">
        <v>0</v>
      </c>
    </row>
    <row r="545" spans="1:2">
      <c r="A545">
        <v>3826954</v>
      </c>
    </row>
    <row r="546" spans="1:2">
      <c r="A546">
        <v>290</v>
      </c>
    </row>
    <row r="547" spans="1:2">
      <c r="A547">
        <v>285</v>
      </c>
    </row>
    <row r="548" spans="1:2">
      <c r="A548">
        <v>300</v>
      </c>
    </row>
    <row r="549" spans="1:2">
      <c r="A549">
        <v>420</v>
      </c>
    </row>
    <row r="550" spans="1:2">
      <c r="A550">
        <v>410</v>
      </c>
    </row>
    <row r="551" spans="1:2">
      <c r="A551">
        <v>440</v>
      </c>
    </row>
    <row r="552" spans="1:2">
      <c r="A552">
        <v>710</v>
      </c>
    </row>
    <row r="553" spans="1:2">
      <c r="A553">
        <v>720</v>
      </c>
      <c r="B553"/>
    </row>
    <row r="554" spans="1:2">
      <c r="A554">
        <v>730</v>
      </c>
      <c r="B554"/>
    </row>
    <row r="555" spans="1:2">
      <c r="A555">
        <v>66</v>
      </c>
      <c r="B555"/>
    </row>
    <row r="556" spans="1:2">
      <c r="A556">
        <v>1245</v>
      </c>
      <c r="B556"/>
    </row>
    <row r="557" spans="1:2">
      <c r="A557">
        <v>11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8610</v>
      </c>
    </row>
    <row r="563" spans="1:1">
      <c r="A563">
        <v>3702300</v>
      </c>
    </row>
    <row r="564" spans="1:1">
      <c r="A564">
        <v>0</v>
      </c>
    </row>
    <row r="565" spans="1:1">
      <c r="A565">
        <v>3388016</v>
      </c>
    </row>
    <row r="566" spans="1:1">
      <c r="A566">
        <v>340</v>
      </c>
    </row>
    <row r="567" spans="1:1">
      <c r="A567">
        <v>340</v>
      </c>
    </row>
    <row r="568" spans="1:1">
      <c r="A568">
        <v>370</v>
      </c>
    </row>
    <row r="569" spans="1:1">
      <c r="A569">
        <v>525</v>
      </c>
    </row>
    <row r="570" spans="1:1">
      <c r="A570">
        <v>525</v>
      </c>
    </row>
    <row r="571" spans="1:1">
      <c r="A571">
        <v>580</v>
      </c>
    </row>
    <row r="572" spans="1:1">
      <c r="A572">
        <v>800</v>
      </c>
    </row>
    <row r="573" spans="1:1">
      <c r="A573">
        <v>810</v>
      </c>
    </row>
    <row r="574" spans="1:1">
      <c r="A574">
        <v>870</v>
      </c>
    </row>
    <row r="575" spans="1:1">
      <c r="A575">
        <v>89</v>
      </c>
    </row>
    <row r="576" spans="1:1">
      <c r="A576">
        <v>1240</v>
      </c>
    </row>
    <row r="577" spans="1:1">
      <c r="A577">
        <v>12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7997</v>
      </c>
    </row>
    <row r="583" spans="1:1">
      <c r="A583">
        <v>3518680</v>
      </c>
    </row>
    <row r="584" spans="1:1">
      <c r="A584">
        <v>0</v>
      </c>
    </row>
    <row r="585" spans="1:1">
      <c r="A585">
        <v>3099634</v>
      </c>
    </row>
    <row r="586" spans="1:1">
      <c r="A586">
        <v>423</v>
      </c>
    </row>
    <row r="587" spans="1:1">
      <c r="A587">
        <v>411</v>
      </c>
    </row>
    <row r="588" spans="1:1">
      <c r="A588">
        <v>428</v>
      </c>
    </row>
    <row r="589" spans="1:1">
      <c r="A589">
        <v>594</v>
      </c>
    </row>
    <row r="590" spans="1:1">
      <c r="A590">
        <v>604</v>
      </c>
    </row>
    <row r="591" spans="1:1">
      <c r="A591">
        <v>612</v>
      </c>
    </row>
    <row r="592" spans="1:1">
      <c r="A592">
        <v>912</v>
      </c>
    </row>
    <row r="593" spans="1:1">
      <c r="A593">
        <v>938</v>
      </c>
    </row>
    <row r="594" spans="1:1">
      <c r="A594">
        <v>910</v>
      </c>
    </row>
    <row r="595" spans="1:1">
      <c r="A595">
        <v>58</v>
      </c>
    </row>
    <row r="596" spans="1:1">
      <c r="A596">
        <v>1326</v>
      </c>
    </row>
    <row r="597" spans="1:1">
      <c r="A597">
        <v>10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8415</v>
      </c>
    </row>
    <row r="603" spans="1:1">
      <c r="A603">
        <v>3366000</v>
      </c>
    </row>
    <row r="604" spans="1:1">
      <c r="A604">
        <v>0</v>
      </c>
    </row>
    <row r="605" spans="1:1">
      <c r="A605">
        <v>3366000</v>
      </c>
    </row>
    <row r="606" spans="1:1">
      <c r="A606">
        <v>424</v>
      </c>
    </row>
    <row r="607" spans="1:1">
      <c r="A607">
        <v>404</v>
      </c>
    </row>
    <row r="608" spans="1:1">
      <c r="A608">
        <v>439</v>
      </c>
    </row>
    <row r="609" spans="1:1">
      <c r="A609">
        <v>614</v>
      </c>
    </row>
    <row r="610" spans="1:1">
      <c r="A610">
        <v>614</v>
      </c>
    </row>
    <row r="611" spans="1:1">
      <c r="A611">
        <v>644</v>
      </c>
    </row>
    <row r="612" spans="1:1">
      <c r="A612">
        <v>936</v>
      </c>
    </row>
    <row r="613" spans="1:1">
      <c r="A613">
        <v>941</v>
      </c>
    </row>
    <row r="614" spans="1:1">
      <c r="A614">
        <v>941</v>
      </c>
    </row>
    <row r="615" spans="1:1">
      <c r="A615">
        <v>50</v>
      </c>
    </row>
    <row r="616" spans="1:1">
      <c r="A616">
        <v>1314</v>
      </c>
    </row>
    <row r="617" spans="1:1">
      <c r="A617">
        <v>8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11668</v>
      </c>
    </row>
    <row r="623" spans="1:1">
      <c r="A623">
        <v>5133920</v>
      </c>
    </row>
    <row r="624" spans="1:1">
      <c r="A624">
        <v>0</v>
      </c>
    </row>
    <row r="625" spans="1:1">
      <c r="A625">
        <v>4714874</v>
      </c>
    </row>
    <row r="626" spans="1:1">
      <c r="A626">
        <v>290</v>
      </c>
    </row>
    <row r="627" spans="1:1">
      <c r="A627">
        <v>290</v>
      </c>
    </row>
    <row r="628" spans="1:1">
      <c r="A628">
        <v>309</v>
      </c>
    </row>
    <row r="629" spans="1:1">
      <c r="A629">
        <v>490</v>
      </c>
    </row>
    <row r="630" spans="1:1">
      <c r="A630">
        <v>480</v>
      </c>
    </row>
    <row r="631" spans="1:1">
      <c r="A631">
        <v>498</v>
      </c>
    </row>
    <row r="632" spans="1:1">
      <c r="A632">
        <v>790</v>
      </c>
    </row>
    <row r="633" spans="1:1">
      <c r="A633">
        <v>765</v>
      </c>
    </row>
    <row r="634" spans="1:1">
      <c r="A634">
        <v>798</v>
      </c>
    </row>
    <row r="635" spans="1:1">
      <c r="A635">
        <v>66</v>
      </c>
    </row>
    <row r="636" spans="1:1">
      <c r="A636">
        <v>1245</v>
      </c>
    </row>
    <row r="637" spans="1:1">
      <c r="A637">
        <v>11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9571</v>
      </c>
    </row>
    <row r="643" spans="1:1">
      <c r="A643">
        <v>4211240</v>
      </c>
    </row>
    <row r="644" spans="1:1">
      <c r="A644">
        <v>0</v>
      </c>
    </row>
    <row r="645" spans="1:1">
      <c r="A645">
        <v>3792194</v>
      </c>
    </row>
    <row r="646" spans="1:1">
      <c r="A646">
        <v>335</v>
      </c>
    </row>
    <row r="647" spans="1:1">
      <c r="A647">
        <v>334</v>
      </c>
    </row>
    <row r="648" spans="1:1">
      <c r="A648">
        <v>393</v>
      </c>
    </row>
    <row r="649" spans="1:1">
      <c r="A649">
        <v>512</v>
      </c>
    </row>
    <row r="650" spans="1:1">
      <c r="A650">
        <v>523</v>
      </c>
    </row>
    <row r="651" spans="1:1">
      <c r="A651">
        <v>681</v>
      </c>
    </row>
    <row r="652" spans="1:1">
      <c r="A652">
        <v>890</v>
      </c>
    </row>
    <row r="653" spans="1:1">
      <c r="A653">
        <v>855</v>
      </c>
    </row>
    <row r="654" spans="1:1">
      <c r="A654">
        <v>960</v>
      </c>
    </row>
    <row r="655" spans="1:1">
      <c r="A655">
        <v>46</v>
      </c>
    </row>
    <row r="656" spans="1:1">
      <c r="A656">
        <v>1257</v>
      </c>
    </row>
    <row r="657" spans="1:1">
      <c r="A657">
        <v>7</v>
      </c>
    </row>
    <row r="658" spans="1:1">
      <c r="A658">
        <v>999</v>
      </c>
    </row>
    <row r="659" spans="1:1">
      <c r="A659">
        <v>999</v>
      </c>
    </row>
    <row r="660" spans="1:1">
      <c r="A660">
        <v>999</v>
      </c>
    </row>
    <row r="661" spans="1:1">
      <c r="A661">
        <v>8</v>
      </c>
    </row>
    <row r="662" spans="1:1">
      <c r="A662">
        <v>11406</v>
      </c>
    </row>
    <row r="663" spans="1:1">
      <c r="A663">
        <v>5018640</v>
      </c>
    </row>
    <row r="664" spans="1:1">
      <c r="A664">
        <v>0</v>
      </c>
    </row>
    <row r="665" spans="1:1">
      <c r="A665">
        <v>4599594</v>
      </c>
    </row>
    <row r="666" spans="1:1">
      <c r="A666">
        <v>330</v>
      </c>
    </row>
    <row r="667" spans="1:1">
      <c r="A667">
        <v>325</v>
      </c>
    </row>
    <row r="668" spans="1:1">
      <c r="A668">
        <v>340</v>
      </c>
    </row>
    <row r="669" spans="1:1">
      <c r="A669">
        <v>525</v>
      </c>
    </row>
    <row r="670" spans="1:1">
      <c r="A670">
        <v>555</v>
      </c>
    </row>
    <row r="671" spans="1:1">
      <c r="A671">
        <v>547</v>
      </c>
    </row>
    <row r="672" spans="1:1">
      <c r="A672">
        <v>805</v>
      </c>
    </row>
    <row r="673" spans="1:1">
      <c r="A673">
        <v>880</v>
      </c>
    </row>
    <row r="674" spans="1:1">
      <c r="A674">
        <v>855</v>
      </c>
    </row>
    <row r="675" spans="1:1">
      <c r="A675">
        <v>65</v>
      </c>
    </row>
    <row r="676" spans="1:1">
      <c r="A676">
        <v>1237</v>
      </c>
    </row>
    <row r="677" spans="1:1">
      <c r="A677">
        <v>12</v>
      </c>
    </row>
    <row r="678" spans="1:1">
      <c r="A678">
        <v>999</v>
      </c>
    </row>
    <row r="679" spans="1:1">
      <c r="A679">
        <v>999</v>
      </c>
    </row>
    <row r="680" spans="1:1">
      <c r="A680">
        <v>999</v>
      </c>
    </row>
    <row r="681" spans="1:1">
      <c r="A681" t="s">
        <v>351</v>
      </c>
    </row>
    <row r="682" spans="1:1">
      <c r="A682" t="s">
        <v>352</v>
      </c>
    </row>
    <row r="683" spans="1:1">
      <c r="A683" t="s">
        <v>353</v>
      </c>
    </row>
    <row r="684" spans="1:1">
      <c r="A684" t="s">
        <v>354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1442998</v>
      </c>
    </row>
    <row r="703" spans="1:1">
      <c r="A703">
        <v>2309947</v>
      </c>
    </row>
    <row r="704" spans="1:1">
      <c r="A704">
        <v>1998501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40380</v>
      </c>
    </row>
    <row r="709" spans="1:1">
      <c r="A709">
        <v>1012295</v>
      </c>
    </row>
    <row r="710" spans="1:1">
      <c r="A710">
        <v>187071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4400000</v>
      </c>
    </row>
    <row r="715" spans="1:1">
      <c r="A715">
        <v>17480</v>
      </c>
    </row>
    <row r="716" spans="1:1">
      <c r="A716">
        <v>94220</v>
      </c>
    </row>
    <row r="717" spans="1:1">
      <c r="A717">
        <v>4511700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1467998</v>
      </c>
    </row>
    <row r="723" spans="1:1">
      <c r="A723">
        <v>1716345</v>
      </c>
    </row>
    <row r="724" spans="1:1">
      <c r="A724">
        <v>1540005</v>
      </c>
    </row>
    <row r="725" spans="1:1">
      <c r="A725">
        <v>10531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787999</v>
      </c>
    </row>
    <row r="730" spans="1:1">
      <c r="A730">
        <v>0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17480</v>
      </c>
    </row>
    <row r="736" spans="1:1">
      <c r="A736">
        <v>-470600</v>
      </c>
    </row>
    <row r="737" spans="1:1">
      <c r="A737">
        <v>3946880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1467998</v>
      </c>
    </row>
    <row r="743" spans="1:1">
      <c r="A743">
        <v>2125921</v>
      </c>
    </row>
    <row r="744" spans="1:1">
      <c r="A744">
        <v>1316549</v>
      </c>
    </row>
    <row r="745" spans="1:1">
      <c r="A745">
        <v>500000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1132745</v>
      </c>
    </row>
    <row r="750" spans="1:1">
      <c r="A750">
        <v>573476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4300000</v>
      </c>
    </row>
    <row r="755" spans="1:1">
      <c r="A755">
        <v>13110</v>
      </c>
    </row>
    <row r="756" spans="1:1">
      <c r="A756">
        <v>-608863</v>
      </c>
    </row>
    <row r="757" spans="1:1">
      <c r="A757">
        <v>3704247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1467998</v>
      </c>
    </row>
    <row r="763" spans="1:1">
      <c r="A763">
        <v>2617723</v>
      </c>
    </row>
    <row r="764" spans="1:1">
      <c r="A764">
        <v>879050</v>
      </c>
    </row>
    <row r="765" spans="1:1">
      <c r="A765">
        <v>116900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1336445</v>
      </c>
    </row>
    <row r="770" spans="1:1">
      <c r="A770">
        <v>0</v>
      </c>
    </row>
    <row r="771" spans="1:1">
      <c r="A771">
        <v>999</v>
      </c>
    </row>
    <row r="772" spans="1:1">
      <c r="A772">
        <v>0</v>
      </c>
    </row>
    <row r="773" spans="1:1">
      <c r="A773">
        <v>999</v>
      </c>
    </row>
    <row r="774" spans="1:1">
      <c r="A774">
        <v>4400000</v>
      </c>
    </row>
    <row r="775" spans="1:1">
      <c r="A775">
        <v>17480</v>
      </c>
    </row>
    <row r="776" spans="1:1">
      <c r="A776">
        <v>-672254</v>
      </c>
    </row>
    <row r="777" spans="1:1">
      <c r="A777">
        <v>3745226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1334998</v>
      </c>
    </row>
    <row r="783" spans="1:1">
      <c r="A783">
        <v>1013917</v>
      </c>
    </row>
    <row r="784" spans="1:1">
      <c r="A784">
        <v>645758</v>
      </c>
    </row>
    <row r="785" spans="1:1">
      <c r="A785">
        <v>1150000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431337</v>
      </c>
    </row>
    <row r="790" spans="1:1">
      <c r="A790">
        <v>199831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4000000</v>
      </c>
    </row>
    <row r="795" spans="1:1">
      <c r="A795">
        <v>0</v>
      </c>
    </row>
    <row r="796" spans="1:1">
      <c r="A796">
        <v>-486495</v>
      </c>
    </row>
    <row r="797" spans="1:1">
      <c r="A797">
        <v>3513505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1467998</v>
      </c>
    </row>
    <row r="803" spans="1:1">
      <c r="A803">
        <v>1770573</v>
      </c>
    </row>
    <row r="804" spans="1:1">
      <c r="A804">
        <v>1838860</v>
      </c>
    </row>
    <row r="805" spans="1:1">
      <c r="A805">
        <v>523500</v>
      </c>
    </row>
    <row r="806" spans="1:1">
      <c r="A806">
        <v>999</v>
      </c>
    </row>
    <row r="807" spans="1:1">
      <c r="A807">
        <v>999</v>
      </c>
    </row>
    <row r="808" spans="1:1">
      <c r="A808">
        <v>38187</v>
      </c>
    </row>
    <row r="809" spans="1:1">
      <c r="A809">
        <v>1056159</v>
      </c>
    </row>
    <row r="810" spans="1:1">
      <c r="A810">
        <v>0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4400000</v>
      </c>
    </row>
    <row r="815" spans="1:1">
      <c r="A815">
        <v>17480</v>
      </c>
    </row>
    <row r="816" spans="1:1">
      <c r="A816">
        <v>89105</v>
      </c>
    </row>
    <row r="817" spans="1:1">
      <c r="A817">
        <v>4506585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>
        <v>7</v>
      </c>
    </row>
    <row r="822" spans="1:1">
      <c r="A822">
        <v>1427998</v>
      </c>
    </row>
    <row r="823" spans="1:1">
      <c r="A823">
        <v>1262914</v>
      </c>
    </row>
    <row r="824" spans="1:1">
      <c r="A824">
        <v>1015852</v>
      </c>
    </row>
    <row r="825" spans="1:1">
      <c r="A825">
        <v>1161359</v>
      </c>
    </row>
    <row r="826" spans="1:1">
      <c r="A826">
        <v>999</v>
      </c>
    </row>
    <row r="827" spans="1:1">
      <c r="A827">
        <v>999</v>
      </c>
    </row>
    <row r="828" spans="1:1">
      <c r="A828">
        <v>0</v>
      </c>
    </row>
    <row r="829" spans="1:1">
      <c r="A829">
        <v>603473</v>
      </c>
    </row>
    <row r="830" spans="1:1">
      <c r="A830">
        <v>0</v>
      </c>
    </row>
    <row r="831" spans="1:1">
      <c r="A831">
        <v>999</v>
      </c>
    </row>
    <row r="832" spans="1:1">
      <c r="A832">
        <v>0</v>
      </c>
    </row>
    <row r="833" spans="1:1">
      <c r="A833">
        <v>999</v>
      </c>
    </row>
    <row r="834" spans="1:1">
      <c r="A834">
        <v>4400000</v>
      </c>
    </row>
    <row r="835" spans="1:1">
      <c r="A835">
        <v>17480</v>
      </c>
    </row>
    <row r="836" spans="1:1">
      <c r="A836">
        <v>-152830</v>
      </c>
    </row>
    <row r="837" spans="1:1">
      <c r="A837">
        <v>4264650</v>
      </c>
    </row>
    <row r="838" spans="1:1">
      <c r="A838">
        <v>999</v>
      </c>
    </row>
    <row r="839" spans="1:1">
      <c r="A839">
        <v>999</v>
      </c>
    </row>
    <row r="840" spans="1:1">
      <c r="A840">
        <v>999</v>
      </c>
    </row>
    <row r="841" spans="1:1">
      <c r="A841">
        <v>8</v>
      </c>
    </row>
    <row r="842" spans="1:1">
      <c r="A842">
        <v>1381498</v>
      </c>
    </row>
    <row r="843" spans="1:1">
      <c r="A843">
        <v>1327131</v>
      </c>
    </row>
    <row r="844" spans="1:1">
      <c r="A844">
        <v>1568861</v>
      </c>
    </row>
    <row r="845" spans="1:1">
      <c r="A845">
        <v>1199390</v>
      </c>
    </row>
    <row r="846" spans="1:1">
      <c r="A846">
        <v>999</v>
      </c>
    </row>
    <row r="847" spans="1:1">
      <c r="A847">
        <v>999</v>
      </c>
    </row>
    <row r="848" spans="1:1">
      <c r="A848">
        <v>44612</v>
      </c>
    </row>
    <row r="849" spans="1:1">
      <c r="A849">
        <v>910692</v>
      </c>
    </row>
    <row r="850" spans="1:1">
      <c r="A850">
        <v>0</v>
      </c>
    </row>
    <row r="851" spans="1:1">
      <c r="A851">
        <v>999</v>
      </c>
    </row>
    <row r="852" spans="1:1">
      <c r="A852">
        <v>0</v>
      </c>
    </row>
    <row r="853" spans="1:1">
      <c r="A853">
        <v>999</v>
      </c>
    </row>
    <row r="854" spans="1:1">
      <c r="A854">
        <v>4400000</v>
      </c>
    </row>
    <row r="855" spans="1:1">
      <c r="A855">
        <v>17480</v>
      </c>
    </row>
    <row r="856" spans="1:1">
      <c r="A856">
        <v>104096</v>
      </c>
    </row>
    <row r="857" spans="1:1">
      <c r="A857">
        <v>4521576</v>
      </c>
    </row>
    <row r="858" spans="1:1">
      <c r="A858">
        <v>999</v>
      </c>
    </row>
    <row r="859" spans="1:1">
      <c r="A859">
        <v>999</v>
      </c>
    </row>
    <row r="860" spans="1:1">
      <c r="A860">
        <v>999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'W'!W018174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2020-03-21T12:33:23Z</dcterms:modified>
</cp:coreProperties>
</file>