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Excel VBA应用与技巧大全\实例文件\第15章\原始文件\"/>
    </mc:Choice>
  </mc:AlternateContent>
  <bookViews>
    <workbookView xWindow="360" yWindow="30" windowWidth="13815" windowHeight="6360" activeTab="1"/>
  </bookViews>
  <sheets>
    <sheet name="记录" sheetId="1" r:id="rId1"/>
    <sheet name="坏账提取比例" sheetId="2" r:id="rId2"/>
  </sheets>
  <calcPr calcId="162913"/>
</workbook>
</file>

<file path=xl/calcChain.xml><?xml version="1.0" encoding="utf-8"?>
<calcChain xmlns="http://schemas.openxmlformats.org/spreadsheetml/2006/main">
  <c r="K9" i="1" l="1"/>
  <c r="M2" i="1" l="1"/>
  <c r="M18" i="1"/>
  <c r="M19" i="1"/>
  <c r="O19" i="1" s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P33" i="1" s="1"/>
  <c r="M34" i="1"/>
  <c r="M35" i="1"/>
  <c r="M36" i="1"/>
  <c r="M37" i="1"/>
  <c r="M38" i="1"/>
  <c r="M39" i="1"/>
  <c r="M40" i="1"/>
  <c r="M41" i="1"/>
  <c r="M42" i="1"/>
  <c r="M12" i="1"/>
  <c r="M13" i="1"/>
  <c r="O13" i="1" s="1"/>
  <c r="M14" i="1"/>
  <c r="M15" i="1"/>
  <c r="O15" i="1" s="1"/>
  <c r="M16" i="1"/>
  <c r="M17" i="1"/>
  <c r="O17" i="1" s="1"/>
  <c r="M3" i="1"/>
  <c r="M4" i="1"/>
  <c r="M5" i="1"/>
  <c r="M6" i="1"/>
  <c r="M7" i="1"/>
  <c r="M8" i="1"/>
  <c r="M9" i="1"/>
  <c r="M10" i="1"/>
  <c r="M11" i="1"/>
  <c r="K34" i="1"/>
  <c r="K35" i="1"/>
  <c r="K36" i="1"/>
  <c r="K37" i="1"/>
  <c r="K38" i="1"/>
  <c r="K39" i="1"/>
  <c r="K40" i="1"/>
  <c r="K41" i="1"/>
  <c r="K42" i="1"/>
  <c r="K29" i="1"/>
  <c r="K30" i="1"/>
  <c r="K31" i="1"/>
  <c r="K32" i="1"/>
  <c r="K33" i="1"/>
  <c r="K19" i="1"/>
  <c r="K20" i="1"/>
  <c r="K21" i="1"/>
  <c r="K22" i="1"/>
  <c r="K23" i="1"/>
  <c r="K24" i="1"/>
  <c r="K25" i="1"/>
  <c r="K26" i="1"/>
  <c r="K27" i="1"/>
  <c r="K28" i="1"/>
  <c r="K3" i="1"/>
  <c r="K4" i="1"/>
  <c r="K5" i="1"/>
  <c r="K6" i="1"/>
  <c r="K7" i="1"/>
  <c r="K8" i="1"/>
  <c r="K10" i="1"/>
  <c r="K11" i="1"/>
  <c r="K12" i="1"/>
  <c r="K13" i="1"/>
  <c r="K14" i="1"/>
  <c r="K15" i="1"/>
  <c r="K16" i="1"/>
  <c r="K17" i="1"/>
  <c r="K18" i="1"/>
  <c r="K2" i="1"/>
  <c r="O2" i="1" l="1"/>
  <c r="S2" i="1"/>
  <c r="Q2" i="1"/>
  <c r="N2" i="1"/>
  <c r="R2" i="1"/>
  <c r="P2" i="1"/>
  <c r="S10" i="1"/>
  <c r="R10" i="1"/>
  <c r="Q10" i="1"/>
  <c r="P10" i="1"/>
  <c r="N10" i="1"/>
  <c r="O10" i="1"/>
  <c r="S8" i="1"/>
  <c r="R8" i="1"/>
  <c r="Q8" i="1"/>
  <c r="P8" i="1"/>
  <c r="O8" i="1"/>
  <c r="N8" i="1"/>
  <c r="S6" i="1"/>
  <c r="R6" i="1"/>
  <c r="Q6" i="1"/>
  <c r="P6" i="1"/>
  <c r="N6" i="1"/>
  <c r="O6" i="1"/>
  <c r="O11" i="1"/>
  <c r="S11" i="1"/>
  <c r="R11" i="1"/>
  <c r="Q11" i="1"/>
  <c r="P11" i="1"/>
  <c r="N11" i="1"/>
  <c r="O9" i="1"/>
  <c r="S9" i="1"/>
  <c r="R9" i="1"/>
  <c r="Q9" i="1"/>
  <c r="P9" i="1"/>
  <c r="N9" i="1"/>
  <c r="O7" i="1"/>
  <c r="S7" i="1"/>
  <c r="R7" i="1"/>
  <c r="Q7" i="1"/>
  <c r="P7" i="1"/>
  <c r="N7" i="1"/>
  <c r="O5" i="1"/>
  <c r="S5" i="1"/>
  <c r="R5" i="1"/>
  <c r="Q5" i="1"/>
  <c r="P5" i="1"/>
  <c r="N5" i="1"/>
  <c r="O3" i="1"/>
  <c r="S3" i="1"/>
  <c r="R3" i="1"/>
  <c r="Q3" i="1"/>
  <c r="P3" i="1"/>
  <c r="N3" i="1"/>
  <c r="S16" i="1"/>
  <c r="R16" i="1"/>
  <c r="Q16" i="1"/>
  <c r="O16" i="1"/>
  <c r="N16" i="1"/>
  <c r="P16" i="1"/>
  <c r="S14" i="1"/>
  <c r="R14" i="1"/>
  <c r="Q14" i="1"/>
  <c r="N14" i="1"/>
  <c r="O14" i="1"/>
  <c r="P14" i="1"/>
  <c r="S12" i="1"/>
  <c r="R12" i="1"/>
  <c r="Q12" i="1"/>
  <c r="O12" i="1"/>
  <c r="N12" i="1"/>
  <c r="P12" i="1"/>
  <c r="O41" i="1"/>
  <c r="P41" i="1"/>
  <c r="S41" i="1"/>
  <c r="R41" i="1"/>
  <c r="Q41" i="1"/>
  <c r="N41" i="1"/>
  <c r="O39" i="1"/>
  <c r="S39" i="1"/>
  <c r="R39" i="1"/>
  <c r="Q39" i="1"/>
  <c r="P39" i="1"/>
  <c r="N39" i="1"/>
  <c r="O37" i="1"/>
  <c r="P37" i="1"/>
  <c r="N37" i="1"/>
  <c r="S37" i="1"/>
  <c r="R37" i="1"/>
  <c r="Q37" i="1"/>
  <c r="O35" i="1"/>
  <c r="S35" i="1"/>
  <c r="R35" i="1"/>
  <c r="Q35" i="1"/>
  <c r="P35" i="1"/>
  <c r="N35" i="1"/>
  <c r="O33" i="1"/>
  <c r="N33" i="1"/>
  <c r="S33" i="1"/>
  <c r="R33" i="1"/>
  <c r="Q33" i="1"/>
  <c r="O31" i="1"/>
  <c r="S31" i="1"/>
  <c r="R31" i="1"/>
  <c r="Q31" i="1"/>
  <c r="P31" i="1"/>
  <c r="N31" i="1"/>
  <c r="O29" i="1"/>
  <c r="P29" i="1"/>
  <c r="N29" i="1"/>
  <c r="S29" i="1"/>
  <c r="R29" i="1"/>
  <c r="Q29" i="1"/>
  <c r="O27" i="1"/>
  <c r="S27" i="1"/>
  <c r="R27" i="1"/>
  <c r="Q27" i="1"/>
  <c r="P27" i="1"/>
  <c r="N27" i="1"/>
  <c r="O25" i="1"/>
  <c r="P25" i="1"/>
  <c r="N25" i="1"/>
  <c r="S25" i="1"/>
  <c r="R25" i="1"/>
  <c r="Q25" i="1"/>
  <c r="O23" i="1"/>
  <c r="S23" i="1"/>
  <c r="R23" i="1"/>
  <c r="Q23" i="1"/>
  <c r="P23" i="1"/>
  <c r="N23" i="1"/>
  <c r="O21" i="1"/>
  <c r="P21" i="1"/>
  <c r="N21" i="1"/>
  <c r="S21" i="1"/>
  <c r="R21" i="1"/>
  <c r="Q21" i="1"/>
  <c r="S4" i="1"/>
  <c r="R4" i="1"/>
  <c r="Q4" i="1"/>
  <c r="P4" i="1"/>
  <c r="S42" i="1"/>
  <c r="R42" i="1"/>
  <c r="Q42" i="1"/>
  <c r="S40" i="1"/>
  <c r="R40" i="1"/>
  <c r="Q40" i="1"/>
  <c r="S38" i="1"/>
  <c r="R38" i="1"/>
  <c r="Q38" i="1"/>
  <c r="S36" i="1"/>
  <c r="R36" i="1"/>
  <c r="Q36" i="1"/>
  <c r="S34" i="1"/>
  <c r="R34" i="1"/>
  <c r="Q34" i="1"/>
  <c r="S32" i="1"/>
  <c r="R32" i="1"/>
  <c r="Q32" i="1"/>
  <c r="S30" i="1"/>
  <c r="R30" i="1"/>
  <c r="Q30" i="1"/>
  <c r="S28" i="1"/>
  <c r="R28" i="1"/>
  <c r="Q28" i="1"/>
  <c r="S26" i="1"/>
  <c r="R26" i="1"/>
  <c r="Q26" i="1"/>
  <c r="S24" i="1"/>
  <c r="R24" i="1"/>
  <c r="Q24" i="1"/>
  <c r="S22" i="1"/>
  <c r="R22" i="1"/>
  <c r="Q22" i="1"/>
  <c r="S20" i="1"/>
  <c r="R20" i="1"/>
  <c r="Q20" i="1"/>
  <c r="S18" i="1"/>
  <c r="R18" i="1"/>
  <c r="Q18" i="1"/>
  <c r="N17" i="1"/>
  <c r="N15" i="1"/>
  <c r="N13" i="1"/>
  <c r="N28" i="1"/>
  <c r="N26" i="1"/>
  <c r="N24" i="1"/>
  <c r="N22" i="1"/>
  <c r="N20" i="1"/>
  <c r="N18" i="1"/>
  <c r="N36" i="1"/>
  <c r="N34" i="1"/>
  <c r="N32" i="1"/>
  <c r="N30" i="1"/>
  <c r="P42" i="1"/>
  <c r="P40" i="1"/>
  <c r="P38" i="1"/>
  <c r="P36" i="1"/>
  <c r="P34" i="1"/>
  <c r="P32" i="1"/>
  <c r="P30" i="1"/>
  <c r="P28" i="1"/>
  <c r="P26" i="1"/>
  <c r="P24" i="1"/>
  <c r="P22" i="1"/>
  <c r="P20" i="1"/>
  <c r="P18" i="1"/>
  <c r="Q17" i="1"/>
  <c r="Q13" i="1"/>
  <c r="R17" i="1"/>
  <c r="R13" i="1"/>
  <c r="S17" i="1"/>
  <c r="S13" i="1"/>
  <c r="O42" i="1"/>
  <c r="O38" i="1"/>
  <c r="O34" i="1"/>
  <c r="O30" i="1"/>
  <c r="O26" i="1"/>
  <c r="O22" i="1"/>
  <c r="O18" i="1"/>
  <c r="N4" i="1"/>
  <c r="N19" i="1"/>
  <c r="N42" i="1"/>
  <c r="N40" i="1"/>
  <c r="N38" i="1"/>
  <c r="P19" i="1"/>
  <c r="P17" i="1"/>
  <c r="P15" i="1"/>
  <c r="P13" i="1"/>
  <c r="Q19" i="1"/>
  <c r="Q15" i="1"/>
  <c r="R19" i="1"/>
  <c r="R15" i="1"/>
  <c r="S19" i="1"/>
  <c r="S15" i="1"/>
  <c r="O40" i="1"/>
  <c r="O36" i="1"/>
  <c r="O32" i="1"/>
  <c r="O28" i="1"/>
  <c r="O24" i="1"/>
  <c r="O20" i="1"/>
  <c r="O4" i="1"/>
</calcChain>
</file>

<file path=xl/sharedStrings.xml><?xml version="1.0" encoding="utf-8"?>
<sst xmlns="http://schemas.openxmlformats.org/spreadsheetml/2006/main" count="190" uniqueCount="89">
  <si>
    <t>日期</t>
    <phoneticPr fontId="1" type="noConversion"/>
  </si>
  <si>
    <t>业务员</t>
    <phoneticPr fontId="1" type="noConversion"/>
  </si>
  <si>
    <t>本期产生的应收款</t>
    <phoneticPr fontId="1" type="noConversion"/>
  </si>
  <si>
    <t>款项收回月份</t>
    <phoneticPr fontId="1" type="noConversion"/>
  </si>
  <si>
    <t>款项收回金额</t>
    <phoneticPr fontId="1" type="noConversion"/>
  </si>
  <si>
    <t>期末未收金额</t>
    <phoneticPr fontId="1" type="noConversion"/>
  </si>
  <si>
    <t>收款期</t>
    <phoneticPr fontId="1" type="noConversion"/>
  </si>
  <si>
    <t>到期日期</t>
    <phoneticPr fontId="1" type="noConversion"/>
  </si>
  <si>
    <t>0～30</t>
    <phoneticPr fontId="1" type="noConversion"/>
  </si>
  <si>
    <t>30～60</t>
    <phoneticPr fontId="1" type="noConversion"/>
  </si>
  <si>
    <t>60～90</t>
    <phoneticPr fontId="1" type="noConversion"/>
  </si>
  <si>
    <t>90天以上</t>
    <phoneticPr fontId="1" type="noConversion"/>
  </si>
  <si>
    <t>客户   名称</t>
    <phoneticPr fontId="1" type="noConversion"/>
  </si>
  <si>
    <t>订单   单号</t>
    <phoneticPr fontId="1" type="noConversion"/>
  </si>
  <si>
    <t>开单   编号</t>
    <phoneticPr fontId="1" type="noConversion"/>
  </si>
  <si>
    <t>期初   应收款</t>
    <phoneticPr fontId="1" type="noConversion"/>
  </si>
  <si>
    <t>是否   到期</t>
    <phoneticPr fontId="1" type="noConversion"/>
  </si>
  <si>
    <t>未到   期金额</t>
    <phoneticPr fontId="1" type="noConversion"/>
  </si>
  <si>
    <t>A公司</t>
    <phoneticPr fontId="1" type="noConversion"/>
  </si>
  <si>
    <t>B公司</t>
    <phoneticPr fontId="1" type="noConversion"/>
  </si>
  <si>
    <t>C公司</t>
    <phoneticPr fontId="1" type="noConversion"/>
  </si>
  <si>
    <t>D公司</t>
    <phoneticPr fontId="1" type="noConversion"/>
  </si>
  <si>
    <t>E公司</t>
    <phoneticPr fontId="1" type="noConversion"/>
  </si>
  <si>
    <t>陈标</t>
    <phoneticPr fontId="1" type="noConversion"/>
  </si>
  <si>
    <t>洛飞</t>
    <phoneticPr fontId="1" type="noConversion"/>
  </si>
  <si>
    <t>刘瑶</t>
    <phoneticPr fontId="1" type="noConversion"/>
  </si>
  <si>
    <t>陈静</t>
    <phoneticPr fontId="1" type="noConversion"/>
  </si>
  <si>
    <t>刘扬</t>
    <phoneticPr fontId="1" type="noConversion"/>
  </si>
  <si>
    <t>刘静</t>
    <phoneticPr fontId="1" type="noConversion"/>
  </si>
  <si>
    <t>陈扬</t>
    <phoneticPr fontId="1" type="noConversion"/>
  </si>
  <si>
    <t>N-001</t>
    <phoneticPr fontId="1" type="noConversion"/>
  </si>
  <si>
    <t>N-002</t>
  </si>
  <si>
    <t>N-003</t>
  </si>
  <si>
    <t>N-004</t>
  </si>
  <si>
    <t>N-005</t>
  </si>
  <si>
    <t>N-006</t>
  </si>
  <si>
    <t>N-007</t>
  </si>
  <si>
    <t>N-008</t>
  </si>
  <si>
    <t>N-009</t>
  </si>
  <si>
    <t>N-010</t>
  </si>
  <si>
    <t>N-011</t>
  </si>
  <si>
    <t>N-012</t>
  </si>
  <si>
    <t>N-013</t>
  </si>
  <si>
    <t>N-014</t>
  </si>
  <si>
    <t>N-015</t>
  </si>
  <si>
    <t>N-016</t>
  </si>
  <si>
    <t>N-017</t>
  </si>
  <si>
    <t>N-018</t>
  </si>
  <si>
    <t>N-019</t>
  </si>
  <si>
    <t>N-020</t>
  </si>
  <si>
    <t>N-021</t>
  </si>
  <si>
    <t>N-022</t>
  </si>
  <si>
    <t>N-023</t>
  </si>
  <si>
    <t>N-024</t>
  </si>
  <si>
    <t>N-025</t>
  </si>
  <si>
    <t>N-026</t>
  </si>
  <si>
    <t>N-027</t>
  </si>
  <si>
    <t>N-028</t>
  </si>
  <si>
    <t>N-029</t>
  </si>
  <si>
    <t>N-030</t>
  </si>
  <si>
    <t>N-031</t>
  </si>
  <si>
    <t>N-032</t>
  </si>
  <si>
    <t>N-033</t>
  </si>
  <si>
    <t>N-034</t>
  </si>
  <si>
    <t>N-035</t>
  </si>
  <si>
    <t>N-036</t>
  </si>
  <si>
    <t>N-037</t>
  </si>
  <si>
    <t>N-038</t>
  </si>
  <si>
    <t>N-039</t>
  </si>
  <si>
    <t>N-040</t>
  </si>
  <si>
    <t>N-041</t>
  </si>
  <si>
    <t>开单日期</t>
    <phoneticPr fontId="1" type="noConversion"/>
  </si>
  <si>
    <t>30天</t>
    <phoneticPr fontId="1" type="noConversion"/>
  </si>
  <si>
    <t>60天</t>
    <phoneticPr fontId="1" type="noConversion"/>
  </si>
  <si>
    <t>60天</t>
    <phoneticPr fontId="1" type="noConversion"/>
  </si>
  <si>
    <t>90天</t>
    <phoneticPr fontId="1" type="noConversion"/>
  </si>
  <si>
    <t>90天</t>
    <phoneticPr fontId="1" type="noConversion"/>
  </si>
  <si>
    <t>90天</t>
    <phoneticPr fontId="1" type="noConversion"/>
  </si>
  <si>
    <t>60天</t>
    <phoneticPr fontId="1" type="noConversion"/>
  </si>
  <si>
    <t>60天</t>
    <phoneticPr fontId="1" type="noConversion"/>
  </si>
  <si>
    <t>60天</t>
    <phoneticPr fontId="1" type="noConversion"/>
  </si>
  <si>
    <t>90天</t>
    <phoneticPr fontId="1" type="noConversion"/>
  </si>
  <si>
    <t>坏账提取比例</t>
    <phoneticPr fontId="1" type="noConversion"/>
  </si>
  <si>
    <t>逾期天数</t>
    <phoneticPr fontId="1" type="noConversion"/>
  </si>
  <si>
    <t>提取比例</t>
    <phoneticPr fontId="1" type="noConversion"/>
  </si>
  <si>
    <t>30天以下</t>
    <phoneticPr fontId="1" type="noConversion"/>
  </si>
  <si>
    <t>31～60</t>
    <phoneticPr fontId="1" type="noConversion"/>
  </si>
  <si>
    <t>61～90</t>
    <phoneticPr fontId="1" type="noConversion"/>
  </si>
  <si>
    <t>90以上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</si>
</sst>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\-00\-00"/>
    <numFmt numFmtId="177" formatCode="&quot;￥&quot;#,##0_);[Red]\(&quot;￥&quot;#,##0\)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theme="0"/>
      <name val="宋体"/>
      <family val="2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6"/>
      <color theme="1"/>
      <name val="楷体_GB2312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E8D1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4" fontId="2" fillId="2" borderId="1" xfId="0" applyNumberFormat="1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177" fontId="2" fillId="2" borderId="1" xfId="0" applyNumberFormat="1" applyFont="1" applyFill="1" applyBorder="1">
      <alignment vertical="center"/>
    </xf>
    <xf numFmtId="0" fontId="4" fillId="3" borderId="1" xfId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4" borderId="1" xfId="3" applyFon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</cellXfs>
  <cellStyles count="4">
    <cellStyle name="百分比" xfId="2" builtinId="5"/>
    <cellStyle name="常规" xfId="0" builtinId="0"/>
    <cellStyle name="着色 1" xfId="1" builtinId="29"/>
    <cellStyle name="着色 2" xfId="3" builtinId="33"/>
  </cellStyles>
  <dxfs count="0"/>
  <tableStyles count="0" defaultTableStyle="TableStyleMedium9" defaultPivotStyle="PivotStyleLight16"/>
  <colors>
    <mruColors>
      <color rgb="FFFFE8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2"/>
  <sheetViews>
    <sheetView workbookViewId="0">
      <selection activeCell="F10" sqref="F10"/>
    </sheetView>
  </sheetViews>
  <sheetFormatPr defaultRowHeight="13.5"/>
  <cols>
    <col min="1" max="1" width="11.75" customWidth="1"/>
    <col min="2" max="3" width="8.125" bestFit="1" customWidth="1"/>
    <col min="4" max="4" width="11.125" bestFit="1" customWidth="1"/>
    <col min="5" max="5" width="8.75" customWidth="1"/>
    <col min="6" max="6" width="9" customWidth="1"/>
    <col min="7" max="7" width="10.25" customWidth="1"/>
    <col min="8" max="8" width="11.25" customWidth="1"/>
    <col min="9" max="9" width="8.125" bestFit="1" customWidth="1"/>
    <col min="10" max="10" width="11" customWidth="1"/>
    <col min="11" max="11" width="9.5" customWidth="1"/>
    <col min="12" max="12" width="8.125" bestFit="1" customWidth="1"/>
    <col min="13" max="13" width="10.5" customWidth="1"/>
    <col min="14" max="14" width="8.125" bestFit="1" customWidth="1"/>
    <col min="15" max="15" width="9" bestFit="1" customWidth="1"/>
    <col min="16" max="16" width="8.75" customWidth="1"/>
    <col min="17" max="17" width="8.5" customWidth="1"/>
    <col min="18" max="18" width="9.375" customWidth="1"/>
    <col min="19" max="19" width="10.25" customWidth="1"/>
  </cols>
  <sheetData>
    <row r="1" spans="1:19" ht="33" customHeight="1">
      <c r="A1" s="6" t="s">
        <v>0</v>
      </c>
      <c r="B1" s="6" t="s">
        <v>12</v>
      </c>
      <c r="C1" s="6" t="s">
        <v>1</v>
      </c>
      <c r="D1" s="6" t="s">
        <v>71</v>
      </c>
      <c r="E1" s="6" t="s">
        <v>13</v>
      </c>
      <c r="F1" s="6" t="s">
        <v>14</v>
      </c>
      <c r="G1" s="6" t="s">
        <v>15</v>
      </c>
      <c r="H1" s="6" t="s">
        <v>2</v>
      </c>
      <c r="I1" s="6" t="s">
        <v>3</v>
      </c>
      <c r="J1" s="6" t="s">
        <v>4</v>
      </c>
      <c r="K1" s="6" t="s">
        <v>5</v>
      </c>
      <c r="L1" s="6" t="s">
        <v>6</v>
      </c>
      <c r="M1" s="6" t="s">
        <v>7</v>
      </c>
      <c r="N1" s="6" t="s">
        <v>16</v>
      </c>
      <c r="O1" s="6" t="s">
        <v>17</v>
      </c>
      <c r="P1" s="6" t="s">
        <v>8</v>
      </c>
      <c r="Q1" s="6" t="s">
        <v>9</v>
      </c>
      <c r="R1" s="6" t="s">
        <v>10</v>
      </c>
      <c r="S1" s="6" t="s">
        <v>11</v>
      </c>
    </row>
    <row r="2" spans="1:19" ht="16.5">
      <c r="A2" s="1">
        <v>43221</v>
      </c>
      <c r="B2" s="2" t="s">
        <v>18</v>
      </c>
      <c r="C2" s="3" t="s">
        <v>23</v>
      </c>
      <c r="D2" s="1">
        <v>43221</v>
      </c>
      <c r="E2" s="3" t="s">
        <v>30</v>
      </c>
      <c r="F2" s="4">
        <v>180501</v>
      </c>
      <c r="G2" s="5">
        <v>50000</v>
      </c>
      <c r="H2" s="5">
        <v>200000</v>
      </c>
      <c r="I2" s="7">
        <v>5</v>
      </c>
      <c r="J2" s="5">
        <v>220000</v>
      </c>
      <c r="K2" s="5">
        <f>G2+H2-J2</f>
        <v>30000</v>
      </c>
      <c r="L2" s="3" t="s">
        <v>72</v>
      </c>
      <c r="M2" s="1">
        <f>D2+30</f>
        <v>43251</v>
      </c>
      <c r="N2" s="3" t="str">
        <f ca="1">IF(TODAY()&gt;M2,"是","否")</f>
        <v>是</v>
      </c>
      <c r="O2" s="5">
        <f ca="1">IF(TODAY()-$M2&lt;0,$K2,0)</f>
        <v>0</v>
      </c>
      <c r="P2" s="5">
        <f ca="1">IF(AND(TODAY()-$M2&gt;0,TODAY()-$M2&lt;=30),$K2,0)</f>
        <v>0</v>
      </c>
      <c r="Q2" s="5">
        <f ca="1">IF(AND(TODAY()-$M2&gt;30,TODAY()-$M2&lt;=60),$K2,0)</f>
        <v>0</v>
      </c>
      <c r="R2" s="5">
        <f ca="1">IF(AND(TODAY()-$M2&gt;60,TODAY()-$M2&lt;=90),$K2,0)</f>
        <v>30000</v>
      </c>
      <c r="S2" s="5">
        <f ca="1">IF(TODAY()-$M2&gt;90,K2,0)</f>
        <v>0</v>
      </c>
    </row>
    <row r="3" spans="1:19" ht="16.5">
      <c r="A3" s="1">
        <v>43221</v>
      </c>
      <c r="B3" s="2" t="s">
        <v>19</v>
      </c>
      <c r="C3" s="3" t="s">
        <v>24</v>
      </c>
      <c r="D3" s="1">
        <v>43221</v>
      </c>
      <c r="E3" s="3" t="s">
        <v>31</v>
      </c>
      <c r="F3" s="4">
        <v>180501</v>
      </c>
      <c r="G3" s="5">
        <v>30000</v>
      </c>
      <c r="H3" s="5">
        <v>450000</v>
      </c>
      <c r="I3" s="7">
        <v>5</v>
      </c>
      <c r="J3" s="5">
        <v>440000</v>
      </c>
      <c r="K3" s="5">
        <f t="shared" ref="K3:K42" si="0">G3+H3-J3</f>
        <v>40000</v>
      </c>
      <c r="L3" s="3" t="s">
        <v>79</v>
      </c>
      <c r="M3" s="1">
        <f t="shared" ref="M3:M42" si="1">D3+30</f>
        <v>43251</v>
      </c>
      <c r="N3" s="3" t="str">
        <f t="shared" ref="N3:N42" ca="1" si="2">IF(TODAY()&gt;M3,"是","否")</f>
        <v>是</v>
      </c>
      <c r="O3" s="5">
        <f t="shared" ref="O3:O42" ca="1" si="3">IF(TODAY()-$M3&lt;0,$K3,0)</f>
        <v>0</v>
      </c>
      <c r="P3" s="5">
        <f t="shared" ref="P3:P42" ca="1" si="4">IF(AND(TODAY()-$M3&gt;0,TODAY()-$M3&lt;=30),$K3,0)</f>
        <v>0</v>
      </c>
      <c r="Q3" s="5">
        <f t="shared" ref="Q3:Q42" ca="1" si="5">IF(AND(TODAY()-$M3&gt;30,TODAY()-$M3&lt;=60),$K3,0)</f>
        <v>0</v>
      </c>
      <c r="R3" s="5">
        <f t="shared" ref="R3:R42" ca="1" si="6">IF(AND(TODAY()-$M3&gt;60,TODAY()-$M3&lt;=90),$K3,0)</f>
        <v>40000</v>
      </c>
      <c r="S3" s="5">
        <f t="shared" ref="S3:S42" ca="1" si="7">IF(TODAY()-$M3&gt;90,K3,0)</f>
        <v>0</v>
      </c>
    </row>
    <row r="4" spans="1:19" ht="16.5">
      <c r="A4" s="1">
        <v>43221</v>
      </c>
      <c r="B4" s="2" t="s">
        <v>20</v>
      </c>
      <c r="C4" s="3" t="s">
        <v>25</v>
      </c>
      <c r="D4" s="1">
        <v>43221</v>
      </c>
      <c r="E4" s="3" t="s">
        <v>32</v>
      </c>
      <c r="F4" s="4">
        <v>180501</v>
      </c>
      <c r="G4" s="5">
        <v>20000</v>
      </c>
      <c r="H4" s="5">
        <v>420000</v>
      </c>
      <c r="I4" s="7">
        <v>5</v>
      </c>
      <c r="J4" s="5">
        <v>440000</v>
      </c>
      <c r="K4" s="5">
        <f t="shared" si="0"/>
        <v>0</v>
      </c>
      <c r="L4" s="3" t="s">
        <v>73</v>
      </c>
      <c r="M4" s="1">
        <f t="shared" si="1"/>
        <v>43251</v>
      </c>
      <c r="N4" s="3" t="str">
        <f t="shared" ca="1" si="2"/>
        <v>是</v>
      </c>
      <c r="O4" s="5">
        <f t="shared" ca="1" si="3"/>
        <v>0</v>
      </c>
      <c r="P4" s="5">
        <f t="shared" ca="1" si="4"/>
        <v>0</v>
      </c>
      <c r="Q4" s="5">
        <f t="shared" ca="1" si="5"/>
        <v>0</v>
      </c>
      <c r="R4" s="5">
        <f t="shared" ca="1" si="6"/>
        <v>0</v>
      </c>
      <c r="S4" s="5">
        <f t="shared" ca="1" si="7"/>
        <v>0</v>
      </c>
    </row>
    <row r="5" spans="1:19" ht="16.5">
      <c r="A5" s="1">
        <v>43228</v>
      </c>
      <c r="B5" s="2" t="s">
        <v>18</v>
      </c>
      <c r="C5" s="3" t="s">
        <v>23</v>
      </c>
      <c r="D5" s="1">
        <v>43228</v>
      </c>
      <c r="E5" s="3" t="s">
        <v>33</v>
      </c>
      <c r="F5" s="4">
        <v>180508</v>
      </c>
      <c r="G5" s="5">
        <v>80000</v>
      </c>
      <c r="H5" s="5">
        <v>100000</v>
      </c>
      <c r="I5" s="7">
        <v>6</v>
      </c>
      <c r="J5" s="5">
        <v>150000</v>
      </c>
      <c r="K5" s="5">
        <f t="shared" si="0"/>
        <v>30000</v>
      </c>
      <c r="L5" s="3" t="s">
        <v>72</v>
      </c>
      <c r="M5" s="1">
        <f t="shared" si="1"/>
        <v>43258</v>
      </c>
      <c r="N5" s="3" t="str">
        <f t="shared" ca="1" si="2"/>
        <v>是</v>
      </c>
      <c r="O5" s="5">
        <f t="shared" ca="1" si="3"/>
        <v>0</v>
      </c>
      <c r="P5" s="5">
        <f t="shared" ca="1" si="4"/>
        <v>0</v>
      </c>
      <c r="Q5" s="5">
        <f t="shared" ca="1" si="5"/>
        <v>0</v>
      </c>
      <c r="R5" s="5">
        <f t="shared" ca="1" si="6"/>
        <v>30000</v>
      </c>
      <c r="S5" s="5">
        <f t="shared" ca="1" si="7"/>
        <v>0</v>
      </c>
    </row>
    <row r="6" spans="1:19" ht="16.5">
      <c r="A6" s="1">
        <v>43228</v>
      </c>
      <c r="B6" s="2" t="s">
        <v>21</v>
      </c>
      <c r="C6" s="3" t="s">
        <v>24</v>
      </c>
      <c r="D6" s="1">
        <v>43228</v>
      </c>
      <c r="E6" s="3" t="s">
        <v>34</v>
      </c>
      <c r="F6" s="4">
        <v>180508</v>
      </c>
      <c r="G6" s="5">
        <v>50000</v>
      </c>
      <c r="H6" s="5">
        <v>100000</v>
      </c>
      <c r="I6" s="7">
        <v>6</v>
      </c>
      <c r="J6" s="5">
        <v>130000</v>
      </c>
      <c r="K6" s="5">
        <f t="shared" si="0"/>
        <v>20000</v>
      </c>
      <c r="L6" s="3" t="s">
        <v>72</v>
      </c>
      <c r="M6" s="1">
        <f t="shared" si="1"/>
        <v>43258</v>
      </c>
      <c r="N6" s="3" t="str">
        <f t="shared" ca="1" si="2"/>
        <v>是</v>
      </c>
      <c r="O6" s="5">
        <f t="shared" ca="1" si="3"/>
        <v>0</v>
      </c>
      <c r="P6" s="5">
        <f t="shared" ca="1" si="4"/>
        <v>0</v>
      </c>
      <c r="Q6" s="5">
        <f t="shared" ca="1" si="5"/>
        <v>0</v>
      </c>
      <c r="R6" s="5">
        <f t="shared" ca="1" si="6"/>
        <v>20000</v>
      </c>
      <c r="S6" s="5">
        <f t="shared" ca="1" si="7"/>
        <v>0</v>
      </c>
    </row>
    <row r="7" spans="1:19" ht="16.5">
      <c r="A7" s="1">
        <v>43228</v>
      </c>
      <c r="B7" s="2" t="s">
        <v>22</v>
      </c>
      <c r="C7" s="3" t="s">
        <v>25</v>
      </c>
      <c r="D7" s="1">
        <v>43228</v>
      </c>
      <c r="E7" s="3" t="s">
        <v>35</v>
      </c>
      <c r="F7" s="4">
        <v>180508</v>
      </c>
      <c r="G7" s="5">
        <v>10000</v>
      </c>
      <c r="H7" s="5">
        <v>52000</v>
      </c>
      <c r="I7" s="7">
        <v>6</v>
      </c>
      <c r="J7" s="5">
        <v>60000</v>
      </c>
      <c r="K7" s="5">
        <f t="shared" si="0"/>
        <v>2000</v>
      </c>
      <c r="L7" s="3" t="s">
        <v>73</v>
      </c>
      <c r="M7" s="1">
        <f t="shared" si="1"/>
        <v>43258</v>
      </c>
      <c r="N7" s="3" t="str">
        <f t="shared" ca="1" si="2"/>
        <v>是</v>
      </c>
      <c r="O7" s="5">
        <f t="shared" ca="1" si="3"/>
        <v>0</v>
      </c>
      <c r="P7" s="5">
        <f t="shared" ca="1" si="4"/>
        <v>0</v>
      </c>
      <c r="Q7" s="5">
        <f t="shared" ca="1" si="5"/>
        <v>0</v>
      </c>
      <c r="R7" s="5">
        <f t="shared" ca="1" si="6"/>
        <v>2000</v>
      </c>
      <c r="S7" s="5">
        <f t="shared" ca="1" si="7"/>
        <v>0</v>
      </c>
    </row>
    <row r="8" spans="1:19" ht="16.5">
      <c r="A8" s="1">
        <v>43228</v>
      </c>
      <c r="B8" s="2" t="s">
        <v>20</v>
      </c>
      <c r="C8" s="3" t="s">
        <v>26</v>
      </c>
      <c r="D8" s="1">
        <v>43228</v>
      </c>
      <c r="E8" s="3" t="s">
        <v>36</v>
      </c>
      <c r="F8" s="4">
        <v>180508</v>
      </c>
      <c r="G8" s="5">
        <v>20000</v>
      </c>
      <c r="H8" s="5">
        <v>3520000</v>
      </c>
      <c r="I8" s="7">
        <v>6</v>
      </c>
      <c r="J8" s="5">
        <v>3500000</v>
      </c>
      <c r="K8" s="5">
        <f t="shared" si="0"/>
        <v>40000</v>
      </c>
      <c r="L8" s="3" t="s">
        <v>74</v>
      </c>
      <c r="M8" s="1">
        <f t="shared" si="1"/>
        <v>43258</v>
      </c>
      <c r="N8" s="3" t="str">
        <f t="shared" ca="1" si="2"/>
        <v>是</v>
      </c>
      <c r="O8" s="5">
        <f t="shared" ca="1" si="3"/>
        <v>0</v>
      </c>
      <c r="P8" s="5">
        <f t="shared" ca="1" si="4"/>
        <v>0</v>
      </c>
      <c r="Q8" s="5">
        <f t="shared" ca="1" si="5"/>
        <v>0</v>
      </c>
      <c r="R8" s="5">
        <f t="shared" ca="1" si="6"/>
        <v>40000</v>
      </c>
      <c r="S8" s="5">
        <f t="shared" ca="1" si="7"/>
        <v>0</v>
      </c>
    </row>
    <row r="9" spans="1:19" ht="16.5">
      <c r="A9" s="1">
        <v>43231</v>
      </c>
      <c r="B9" s="2" t="s">
        <v>18</v>
      </c>
      <c r="C9" s="3" t="s">
        <v>23</v>
      </c>
      <c r="D9" s="1">
        <v>43231</v>
      </c>
      <c r="E9" s="3" t="s">
        <v>37</v>
      </c>
      <c r="F9" s="4">
        <v>180511</v>
      </c>
      <c r="G9" s="5">
        <v>13560</v>
      </c>
      <c r="H9" s="5">
        <v>120010</v>
      </c>
      <c r="I9" s="7">
        <v>6</v>
      </c>
      <c r="J9" s="5">
        <v>120000</v>
      </c>
      <c r="K9" s="5">
        <f>G9+H9-J9</f>
        <v>13570</v>
      </c>
      <c r="L9" s="3" t="s">
        <v>72</v>
      </c>
      <c r="M9" s="1">
        <f t="shared" si="1"/>
        <v>43261</v>
      </c>
      <c r="N9" s="3" t="str">
        <f t="shared" ca="1" si="2"/>
        <v>是</v>
      </c>
      <c r="O9" s="5">
        <f t="shared" ca="1" si="3"/>
        <v>0</v>
      </c>
      <c r="P9" s="5">
        <f t="shared" ca="1" si="4"/>
        <v>0</v>
      </c>
      <c r="Q9" s="5">
        <f t="shared" ca="1" si="5"/>
        <v>0</v>
      </c>
      <c r="R9" s="5">
        <f t="shared" ca="1" si="6"/>
        <v>13570</v>
      </c>
      <c r="S9" s="5">
        <f t="shared" ca="1" si="7"/>
        <v>0</v>
      </c>
    </row>
    <row r="10" spans="1:19" ht="16.5">
      <c r="A10" s="1">
        <v>43231</v>
      </c>
      <c r="B10" s="2" t="s">
        <v>19</v>
      </c>
      <c r="C10" s="3" t="s">
        <v>24</v>
      </c>
      <c r="D10" s="1">
        <v>43231</v>
      </c>
      <c r="E10" s="3" t="s">
        <v>38</v>
      </c>
      <c r="F10" s="4">
        <v>180511</v>
      </c>
      <c r="G10" s="5">
        <v>20000</v>
      </c>
      <c r="H10" s="5">
        <v>522000</v>
      </c>
      <c r="I10" s="7">
        <v>6</v>
      </c>
      <c r="J10" s="5">
        <v>520000</v>
      </c>
      <c r="K10" s="5">
        <f t="shared" si="0"/>
        <v>22000</v>
      </c>
      <c r="L10" s="3" t="s">
        <v>72</v>
      </c>
      <c r="M10" s="1">
        <f t="shared" si="1"/>
        <v>43261</v>
      </c>
      <c r="N10" s="3" t="str">
        <f t="shared" ca="1" si="2"/>
        <v>是</v>
      </c>
      <c r="O10" s="5">
        <f t="shared" ca="1" si="3"/>
        <v>0</v>
      </c>
      <c r="P10" s="5">
        <f t="shared" ca="1" si="4"/>
        <v>0</v>
      </c>
      <c r="Q10" s="5">
        <f t="shared" ca="1" si="5"/>
        <v>0</v>
      </c>
      <c r="R10" s="5">
        <f t="shared" ca="1" si="6"/>
        <v>22000</v>
      </c>
      <c r="S10" s="5">
        <f t="shared" ca="1" si="7"/>
        <v>0</v>
      </c>
    </row>
    <row r="11" spans="1:19" ht="16.5">
      <c r="A11" s="1">
        <v>43261</v>
      </c>
      <c r="B11" s="2" t="s">
        <v>22</v>
      </c>
      <c r="C11" s="3" t="s">
        <v>25</v>
      </c>
      <c r="D11" s="1">
        <v>43261</v>
      </c>
      <c r="E11" s="3" t="s">
        <v>39</v>
      </c>
      <c r="F11" s="4">
        <v>180610</v>
      </c>
      <c r="G11" s="5"/>
      <c r="H11" s="5">
        <v>522000</v>
      </c>
      <c r="I11" s="7">
        <v>7</v>
      </c>
      <c r="J11" s="5">
        <v>522000</v>
      </c>
      <c r="K11" s="5">
        <f t="shared" si="0"/>
        <v>0</v>
      </c>
      <c r="L11" s="3" t="s">
        <v>75</v>
      </c>
      <c r="M11" s="1">
        <f t="shared" si="1"/>
        <v>43291</v>
      </c>
      <c r="N11" s="3" t="str">
        <f t="shared" ca="1" si="2"/>
        <v>是</v>
      </c>
      <c r="O11" s="5">
        <f t="shared" ca="1" si="3"/>
        <v>0</v>
      </c>
      <c r="P11" s="5">
        <f t="shared" ca="1" si="4"/>
        <v>0</v>
      </c>
      <c r="Q11" s="5">
        <f t="shared" ca="1" si="5"/>
        <v>0</v>
      </c>
      <c r="R11" s="5">
        <f t="shared" ca="1" si="6"/>
        <v>0</v>
      </c>
      <c r="S11" s="5">
        <f t="shared" ca="1" si="7"/>
        <v>0</v>
      </c>
    </row>
    <row r="12" spans="1:19" ht="16.5">
      <c r="A12" s="1">
        <v>43261</v>
      </c>
      <c r="B12" s="2" t="s">
        <v>18</v>
      </c>
      <c r="C12" s="3" t="s">
        <v>23</v>
      </c>
      <c r="D12" s="1">
        <v>43261</v>
      </c>
      <c r="E12" s="3" t="s">
        <v>40</v>
      </c>
      <c r="F12" s="4">
        <v>180610</v>
      </c>
      <c r="G12" s="5">
        <v>10000</v>
      </c>
      <c r="H12" s="5">
        <v>120000</v>
      </c>
      <c r="I12" s="7">
        <v>7</v>
      </c>
      <c r="J12" s="5">
        <v>130000</v>
      </c>
      <c r="K12" s="5">
        <f t="shared" si="0"/>
        <v>0</v>
      </c>
      <c r="L12" s="3" t="s">
        <v>72</v>
      </c>
      <c r="M12" s="1">
        <f>D12+30</f>
        <v>43291</v>
      </c>
      <c r="N12" s="3" t="str">
        <f t="shared" ca="1" si="2"/>
        <v>是</v>
      </c>
      <c r="O12" s="5">
        <f t="shared" ca="1" si="3"/>
        <v>0</v>
      </c>
      <c r="P12" s="5">
        <f t="shared" ca="1" si="4"/>
        <v>0</v>
      </c>
      <c r="Q12" s="5">
        <f t="shared" ca="1" si="5"/>
        <v>0</v>
      </c>
      <c r="R12" s="5">
        <f t="shared" ca="1" si="6"/>
        <v>0</v>
      </c>
      <c r="S12" s="5">
        <f t="shared" ca="1" si="7"/>
        <v>0</v>
      </c>
    </row>
    <row r="13" spans="1:19" ht="16.5">
      <c r="A13" s="1">
        <v>43261</v>
      </c>
      <c r="B13" s="2" t="s">
        <v>19</v>
      </c>
      <c r="C13" s="3" t="s">
        <v>24</v>
      </c>
      <c r="D13" s="1">
        <v>43261</v>
      </c>
      <c r="E13" s="3" t="s">
        <v>41</v>
      </c>
      <c r="F13" s="4">
        <v>180610</v>
      </c>
      <c r="G13" s="5">
        <v>2000</v>
      </c>
      <c r="H13" s="5">
        <v>12000</v>
      </c>
      <c r="I13" s="7">
        <v>7</v>
      </c>
      <c r="J13" s="5">
        <v>12000</v>
      </c>
      <c r="K13" s="5">
        <f t="shared" si="0"/>
        <v>2000</v>
      </c>
      <c r="L13" s="3" t="s">
        <v>72</v>
      </c>
      <c r="M13" s="1">
        <f t="shared" si="1"/>
        <v>43291</v>
      </c>
      <c r="N13" s="3" t="str">
        <f t="shared" ca="1" si="2"/>
        <v>是</v>
      </c>
      <c r="O13" s="5">
        <f t="shared" ca="1" si="3"/>
        <v>0</v>
      </c>
      <c r="P13" s="5">
        <f t="shared" ca="1" si="4"/>
        <v>0</v>
      </c>
      <c r="Q13" s="5">
        <f t="shared" ca="1" si="5"/>
        <v>2000</v>
      </c>
      <c r="R13" s="5">
        <f t="shared" ca="1" si="6"/>
        <v>0</v>
      </c>
      <c r="S13" s="5">
        <f t="shared" ca="1" si="7"/>
        <v>0</v>
      </c>
    </row>
    <row r="14" spans="1:19" ht="16.5">
      <c r="A14" s="1">
        <v>43261</v>
      </c>
      <c r="B14" s="2" t="s">
        <v>21</v>
      </c>
      <c r="C14" s="3" t="s">
        <v>27</v>
      </c>
      <c r="D14" s="1">
        <v>43261</v>
      </c>
      <c r="E14" s="3" t="s">
        <v>42</v>
      </c>
      <c r="F14" s="4">
        <v>180610</v>
      </c>
      <c r="G14" s="5">
        <v>10000</v>
      </c>
      <c r="H14" s="5">
        <v>820000</v>
      </c>
      <c r="I14" s="7">
        <v>7</v>
      </c>
      <c r="J14" s="5">
        <v>800000</v>
      </c>
      <c r="K14" s="5">
        <f t="shared" si="0"/>
        <v>30000</v>
      </c>
      <c r="L14" s="3" t="s">
        <v>76</v>
      </c>
      <c r="M14" s="1">
        <f t="shared" si="1"/>
        <v>43291</v>
      </c>
      <c r="N14" s="3" t="str">
        <f t="shared" ca="1" si="2"/>
        <v>是</v>
      </c>
      <c r="O14" s="5">
        <f t="shared" ca="1" si="3"/>
        <v>0</v>
      </c>
      <c r="P14" s="5">
        <f t="shared" ca="1" si="4"/>
        <v>0</v>
      </c>
      <c r="Q14" s="5">
        <f t="shared" ca="1" si="5"/>
        <v>30000</v>
      </c>
      <c r="R14" s="5">
        <f t="shared" ca="1" si="6"/>
        <v>0</v>
      </c>
      <c r="S14" s="5">
        <f t="shared" ca="1" si="7"/>
        <v>0</v>
      </c>
    </row>
    <row r="15" spans="1:19" ht="16.5">
      <c r="A15" s="1">
        <v>43261</v>
      </c>
      <c r="B15" s="2" t="s">
        <v>22</v>
      </c>
      <c r="C15" s="3" t="s">
        <v>25</v>
      </c>
      <c r="D15" s="1">
        <v>43261</v>
      </c>
      <c r="E15" s="3" t="s">
        <v>43</v>
      </c>
      <c r="F15" s="4">
        <v>180610</v>
      </c>
      <c r="G15" s="5"/>
      <c r="H15" s="5">
        <v>365200</v>
      </c>
      <c r="I15" s="7">
        <v>7</v>
      </c>
      <c r="J15" s="5">
        <v>365200</v>
      </c>
      <c r="K15" s="5">
        <f t="shared" si="0"/>
        <v>0</v>
      </c>
      <c r="L15" s="3" t="s">
        <v>78</v>
      </c>
      <c r="M15" s="1">
        <f t="shared" si="1"/>
        <v>43291</v>
      </c>
      <c r="N15" s="3" t="str">
        <f t="shared" ca="1" si="2"/>
        <v>是</v>
      </c>
      <c r="O15" s="5">
        <f t="shared" ca="1" si="3"/>
        <v>0</v>
      </c>
      <c r="P15" s="5">
        <f t="shared" ca="1" si="4"/>
        <v>0</v>
      </c>
      <c r="Q15" s="5">
        <f t="shared" ca="1" si="5"/>
        <v>0</v>
      </c>
      <c r="R15" s="5">
        <f t="shared" ca="1" si="6"/>
        <v>0</v>
      </c>
      <c r="S15" s="5">
        <f t="shared" ca="1" si="7"/>
        <v>0</v>
      </c>
    </row>
    <row r="16" spans="1:19" ht="16.5">
      <c r="A16" s="1">
        <v>43262</v>
      </c>
      <c r="B16" s="2" t="s">
        <v>18</v>
      </c>
      <c r="C16" s="3" t="s">
        <v>23</v>
      </c>
      <c r="D16" s="1">
        <v>43262</v>
      </c>
      <c r="E16" s="3" t="s">
        <v>44</v>
      </c>
      <c r="F16" s="4">
        <v>180611</v>
      </c>
      <c r="G16" s="5">
        <v>2000</v>
      </c>
      <c r="H16" s="5">
        <v>1552000</v>
      </c>
      <c r="I16" s="7">
        <v>7</v>
      </c>
      <c r="J16" s="5">
        <v>1500000</v>
      </c>
      <c r="K16" s="5">
        <f t="shared" si="0"/>
        <v>54000</v>
      </c>
      <c r="L16" s="3" t="s">
        <v>72</v>
      </c>
      <c r="M16" s="1">
        <f t="shared" si="1"/>
        <v>43292</v>
      </c>
      <c r="N16" s="3" t="str">
        <f t="shared" ca="1" si="2"/>
        <v>是</v>
      </c>
      <c r="O16" s="5">
        <f t="shared" ca="1" si="3"/>
        <v>0</v>
      </c>
      <c r="P16" s="5">
        <f t="shared" ca="1" si="4"/>
        <v>0</v>
      </c>
      <c r="Q16" s="5">
        <f t="shared" ca="1" si="5"/>
        <v>54000</v>
      </c>
      <c r="R16" s="5">
        <f t="shared" ca="1" si="6"/>
        <v>0</v>
      </c>
      <c r="S16" s="5">
        <f t="shared" ca="1" si="7"/>
        <v>0</v>
      </c>
    </row>
    <row r="17" spans="1:19" ht="16.5">
      <c r="A17" s="1">
        <v>43262</v>
      </c>
      <c r="B17" s="2" t="s">
        <v>19</v>
      </c>
      <c r="C17" s="3" t="s">
        <v>24</v>
      </c>
      <c r="D17" s="1">
        <v>43262</v>
      </c>
      <c r="E17" s="3" t="s">
        <v>45</v>
      </c>
      <c r="F17" s="4">
        <v>180611</v>
      </c>
      <c r="G17" s="5"/>
      <c r="H17" s="5">
        <v>523400</v>
      </c>
      <c r="I17" s="7">
        <v>7</v>
      </c>
      <c r="J17" s="5">
        <v>520000</v>
      </c>
      <c r="K17" s="5">
        <f t="shared" si="0"/>
        <v>3400</v>
      </c>
      <c r="L17" s="3" t="s">
        <v>72</v>
      </c>
      <c r="M17" s="1">
        <f t="shared" si="1"/>
        <v>43292</v>
      </c>
      <c r="N17" s="3" t="str">
        <f t="shared" ca="1" si="2"/>
        <v>是</v>
      </c>
      <c r="O17" s="5">
        <f t="shared" ca="1" si="3"/>
        <v>0</v>
      </c>
      <c r="P17" s="5">
        <f t="shared" ca="1" si="4"/>
        <v>0</v>
      </c>
      <c r="Q17" s="5">
        <f t="shared" ca="1" si="5"/>
        <v>3400</v>
      </c>
      <c r="R17" s="5">
        <f t="shared" ca="1" si="6"/>
        <v>0</v>
      </c>
      <c r="S17" s="5">
        <f t="shared" ca="1" si="7"/>
        <v>0</v>
      </c>
    </row>
    <row r="18" spans="1:19" ht="16.5">
      <c r="A18" s="1">
        <v>43292</v>
      </c>
      <c r="B18" s="2" t="s">
        <v>20</v>
      </c>
      <c r="C18" s="3" t="s">
        <v>26</v>
      </c>
      <c r="D18" s="1">
        <v>43292</v>
      </c>
      <c r="E18" s="3" t="s">
        <v>46</v>
      </c>
      <c r="F18" s="4">
        <v>180711</v>
      </c>
      <c r="G18" s="5">
        <v>2000</v>
      </c>
      <c r="H18" s="5">
        <v>536000</v>
      </c>
      <c r="I18" s="7">
        <v>8</v>
      </c>
      <c r="J18" s="5">
        <v>530000</v>
      </c>
      <c r="K18" s="5">
        <f t="shared" si="0"/>
        <v>8000</v>
      </c>
      <c r="L18" s="3" t="s">
        <v>72</v>
      </c>
      <c r="M18" s="1">
        <f t="shared" si="1"/>
        <v>43322</v>
      </c>
      <c r="N18" s="3" t="str">
        <f ca="1">IF(TODAY()&gt;M18,"是","否")</f>
        <v>是</v>
      </c>
      <c r="O18" s="5">
        <f t="shared" ca="1" si="3"/>
        <v>0</v>
      </c>
      <c r="P18" s="5">
        <f t="shared" ca="1" si="4"/>
        <v>8000</v>
      </c>
      <c r="Q18" s="5">
        <f t="shared" ca="1" si="5"/>
        <v>0</v>
      </c>
      <c r="R18" s="5">
        <f t="shared" ca="1" si="6"/>
        <v>0</v>
      </c>
      <c r="S18" s="5">
        <f t="shared" ca="1" si="7"/>
        <v>0</v>
      </c>
    </row>
    <row r="19" spans="1:19" ht="16.5">
      <c r="A19" s="1">
        <v>43292</v>
      </c>
      <c r="B19" s="2" t="s">
        <v>22</v>
      </c>
      <c r="C19" s="3" t="s">
        <v>23</v>
      </c>
      <c r="D19" s="1">
        <v>43292</v>
      </c>
      <c r="E19" s="3" t="s">
        <v>47</v>
      </c>
      <c r="F19" s="4">
        <v>180711</v>
      </c>
      <c r="G19" s="5">
        <v>10000</v>
      </c>
      <c r="H19" s="5">
        <v>255800</v>
      </c>
      <c r="I19" s="7">
        <v>8</v>
      </c>
      <c r="J19" s="5">
        <v>250000</v>
      </c>
      <c r="K19" s="5">
        <f>G19+H19-J19</f>
        <v>15800</v>
      </c>
      <c r="L19" s="3" t="s">
        <v>72</v>
      </c>
      <c r="M19" s="1">
        <f t="shared" si="1"/>
        <v>43322</v>
      </c>
      <c r="N19" s="3" t="str">
        <f t="shared" ca="1" si="2"/>
        <v>是</v>
      </c>
      <c r="O19" s="5">
        <f t="shared" ca="1" si="3"/>
        <v>0</v>
      </c>
      <c r="P19" s="5">
        <f t="shared" ca="1" si="4"/>
        <v>15800</v>
      </c>
      <c r="Q19" s="5">
        <f t="shared" ca="1" si="5"/>
        <v>0</v>
      </c>
      <c r="R19" s="5">
        <f t="shared" ca="1" si="6"/>
        <v>0</v>
      </c>
      <c r="S19" s="5">
        <f t="shared" ca="1" si="7"/>
        <v>0</v>
      </c>
    </row>
    <row r="20" spans="1:19" ht="16.5">
      <c r="A20" s="1">
        <v>43293</v>
      </c>
      <c r="B20" s="2" t="s">
        <v>18</v>
      </c>
      <c r="C20" s="3" t="s">
        <v>25</v>
      </c>
      <c r="D20" s="1">
        <v>43293</v>
      </c>
      <c r="E20" s="3" t="s">
        <v>48</v>
      </c>
      <c r="F20" s="4">
        <v>180712</v>
      </c>
      <c r="G20" s="5">
        <v>10000</v>
      </c>
      <c r="H20" s="5">
        <v>554400</v>
      </c>
      <c r="I20" s="7">
        <v>8</v>
      </c>
      <c r="J20" s="5">
        <v>550000</v>
      </c>
      <c r="K20" s="5">
        <f t="shared" si="0"/>
        <v>14400</v>
      </c>
      <c r="L20" s="3" t="s">
        <v>77</v>
      </c>
      <c r="M20" s="1">
        <f t="shared" si="1"/>
        <v>43323</v>
      </c>
      <c r="N20" s="3" t="str">
        <f t="shared" ca="1" si="2"/>
        <v>是</v>
      </c>
      <c r="O20" s="5">
        <f t="shared" ca="1" si="3"/>
        <v>0</v>
      </c>
      <c r="P20" s="5">
        <f t="shared" ca="1" si="4"/>
        <v>14400</v>
      </c>
      <c r="Q20" s="5">
        <f t="shared" ca="1" si="5"/>
        <v>0</v>
      </c>
      <c r="R20" s="5">
        <f t="shared" ca="1" si="6"/>
        <v>0</v>
      </c>
      <c r="S20" s="5">
        <f t="shared" ca="1" si="7"/>
        <v>0</v>
      </c>
    </row>
    <row r="21" spans="1:19" ht="16.5">
      <c r="A21" s="1">
        <v>43293</v>
      </c>
      <c r="B21" s="2" t="s">
        <v>19</v>
      </c>
      <c r="C21" s="3" t="s">
        <v>26</v>
      </c>
      <c r="D21" s="1">
        <v>43293</v>
      </c>
      <c r="E21" s="3" t="s">
        <v>49</v>
      </c>
      <c r="F21" s="4">
        <v>180712</v>
      </c>
      <c r="G21" s="5"/>
      <c r="H21" s="5">
        <v>552200</v>
      </c>
      <c r="I21" s="7">
        <v>8</v>
      </c>
      <c r="J21" s="5">
        <v>552200</v>
      </c>
      <c r="K21" s="5">
        <f t="shared" si="0"/>
        <v>0</v>
      </c>
      <c r="L21" s="3" t="s">
        <v>72</v>
      </c>
      <c r="M21" s="1">
        <f t="shared" si="1"/>
        <v>43323</v>
      </c>
      <c r="N21" s="3" t="str">
        <f t="shared" ca="1" si="2"/>
        <v>是</v>
      </c>
      <c r="O21" s="5">
        <f t="shared" ca="1" si="3"/>
        <v>0</v>
      </c>
      <c r="P21" s="5">
        <f t="shared" ca="1" si="4"/>
        <v>0</v>
      </c>
      <c r="Q21" s="5">
        <f t="shared" ca="1" si="5"/>
        <v>0</v>
      </c>
      <c r="R21" s="5">
        <f t="shared" ca="1" si="6"/>
        <v>0</v>
      </c>
      <c r="S21" s="5">
        <f t="shared" ca="1" si="7"/>
        <v>0</v>
      </c>
    </row>
    <row r="22" spans="1:19" ht="16.5">
      <c r="A22" s="1">
        <v>43293</v>
      </c>
      <c r="B22" s="2" t="s">
        <v>22</v>
      </c>
      <c r="C22" s="3" t="s">
        <v>23</v>
      </c>
      <c r="D22" s="1">
        <v>43293</v>
      </c>
      <c r="E22" s="3" t="s">
        <v>50</v>
      </c>
      <c r="F22" s="4">
        <v>180712</v>
      </c>
      <c r="G22" s="5"/>
      <c r="H22" s="5">
        <v>156200</v>
      </c>
      <c r="I22" s="7">
        <v>8</v>
      </c>
      <c r="J22" s="5">
        <v>156200</v>
      </c>
      <c r="K22" s="5">
        <f t="shared" si="0"/>
        <v>0</v>
      </c>
      <c r="L22" s="3" t="s">
        <v>80</v>
      </c>
      <c r="M22" s="1">
        <f t="shared" si="1"/>
        <v>43323</v>
      </c>
      <c r="N22" s="3" t="str">
        <f t="shared" ca="1" si="2"/>
        <v>是</v>
      </c>
      <c r="O22" s="5">
        <f t="shared" ca="1" si="3"/>
        <v>0</v>
      </c>
      <c r="P22" s="5">
        <f t="shared" ca="1" si="4"/>
        <v>0</v>
      </c>
      <c r="Q22" s="5">
        <f t="shared" ca="1" si="5"/>
        <v>0</v>
      </c>
      <c r="R22" s="5">
        <f t="shared" ca="1" si="6"/>
        <v>0</v>
      </c>
      <c r="S22" s="5">
        <f t="shared" ca="1" si="7"/>
        <v>0</v>
      </c>
    </row>
    <row r="23" spans="1:19" ht="16.5">
      <c r="A23" s="1">
        <v>43294</v>
      </c>
      <c r="B23" s="2" t="s">
        <v>20</v>
      </c>
      <c r="C23" s="3" t="s">
        <v>23</v>
      </c>
      <c r="D23" s="1">
        <v>43294</v>
      </c>
      <c r="E23" s="3" t="s">
        <v>51</v>
      </c>
      <c r="F23" s="4">
        <v>180713</v>
      </c>
      <c r="G23" s="5"/>
      <c r="H23" s="5">
        <v>1744400</v>
      </c>
      <c r="I23" s="7">
        <v>8</v>
      </c>
      <c r="J23" s="5">
        <v>1740000</v>
      </c>
      <c r="K23" s="5">
        <f t="shared" si="0"/>
        <v>4400</v>
      </c>
      <c r="L23" s="3" t="s">
        <v>72</v>
      </c>
      <c r="M23" s="1">
        <f t="shared" si="1"/>
        <v>43324</v>
      </c>
      <c r="N23" s="3" t="str">
        <f t="shared" ca="1" si="2"/>
        <v>是</v>
      </c>
      <c r="O23" s="5">
        <f t="shared" ca="1" si="3"/>
        <v>0</v>
      </c>
      <c r="P23" s="5">
        <f t="shared" ca="1" si="4"/>
        <v>4400</v>
      </c>
      <c r="Q23" s="5">
        <f t="shared" ca="1" si="5"/>
        <v>0</v>
      </c>
      <c r="R23" s="5">
        <f t="shared" ca="1" si="6"/>
        <v>0</v>
      </c>
      <c r="S23" s="5">
        <f t="shared" ca="1" si="7"/>
        <v>0</v>
      </c>
    </row>
    <row r="24" spans="1:19" ht="16.5">
      <c r="A24" s="1">
        <v>43294</v>
      </c>
      <c r="B24" s="2" t="s">
        <v>22</v>
      </c>
      <c r="C24" s="3" t="s">
        <v>27</v>
      </c>
      <c r="D24" s="1">
        <v>43294</v>
      </c>
      <c r="E24" s="3" t="s">
        <v>52</v>
      </c>
      <c r="F24" s="4">
        <v>180713</v>
      </c>
      <c r="G24" s="5"/>
      <c r="H24" s="5">
        <v>258580</v>
      </c>
      <c r="I24" s="7">
        <v>8</v>
      </c>
      <c r="J24" s="5">
        <v>258500</v>
      </c>
      <c r="K24" s="5">
        <f t="shared" si="0"/>
        <v>80</v>
      </c>
      <c r="L24" s="3" t="s">
        <v>72</v>
      </c>
      <c r="M24" s="1">
        <f t="shared" si="1"/>
        <v>43324</v>
      </c>
      <c r="N24" s="3" t="str">
        <f t="shared" ca="1" si="2"/>
        <v>是</v>
      </c>
      <c r="O24" s="5">
        <f t="shared" ca="1" si="3"/>
        <v>0</v>
      </c>
      <c r="P24" s="5">
        <f t="shared" ca="1" si="4"/>
        <v>80</v>
      </c>
      <c r="Q24" s="5">
        <f t="shared" ca="1" si="5"/>
        <v>0</v>
      </c>
      <c r="R24" s="5">
        <f t="shared" ca="1" si="6"/>
        <v>0</v>
      </c>
      <c r="S24" s="5">
        <f t="shared" ca="1" si="7"/>
        <v>0</v>
      </c>
    </row>
    <row r="25" spans="1:19" ht="16.5">
      <c r="A25" s="1">
        <v>43295</v>
      </c>
      <c r="B25" s="2" t="s">
        <v>20</v>
      </c>
      <c r="C25" s="3" t="s">
        <v>24</v>
      </c>
      <c r="D25" s="1">
        <v>43295</v>
      </c>
      <c r="E25" s="3" t="s">
        <v>53</v>
      </c>
      <c r="F25" s="4">
        <v>180714</v>
      </c>
      <c r="G25" s="5"/>
      <c r="H25" s="5">
        <v>2588780</v>
      </c>
      <c r="I25" s="7">
        <v>8</v>
      </c>
      <c r="J25" s="5">
        <v>2588000</v>
      </c>
      <c r="K25" s="5">
        <f t="shared" si="0"/>
        <v>780</v>
      </c>
      <c r="L25" s="3" t="s">
        <v>72</v>
      </c>
      <c r="M25" s="1">
        <f t="shared" si="1"/>
        <v>43325</v>
      </c>
      <c r="N25" s="3" t="str">
        <f t="shared" ca="1" si="2"/>
        <v>是</v>
      </c>
      <c r="O25" s="5">
        <f t="shared" ca="1" si="3"/>
        <v>0</v>
      </c>
      <c r="P25" s="5">
        <f t="shared" ca="1" si="4"/>
        <v>780</v>
      </c>
      <c r="Q25" s="5">
        <f t="shared" ca="1" si="5"/>
        <v>0</v>
      </c>
      <c r="R25" s="5">
        <f t="shared" ca="1" si="6"/>
        <v>0</v>
      </c>
      <c r="S25" s="5">
        <f t="shared" ca="1" si="7"/>
        <v>0</v>
      </c>
    </row>
    <row r="26" spans="1:19" ht="16.5">
      <c r="A26" s="1">
        <v>43295</v>
      </c>
      <c r="B26" s="2" t="s">
        <v>21</v>
      </c>
      <c r="C26" s="3" t="s">
        <v>27</v>
      </c>
      <c r="D26" s="1">
        <v>43295</v>
      </c>
      <c r="E26" s="3" t="s">
        <v>54</v>
      </c>
      <c r="F26" s="4">
        <v>180714</v>
      </c>
      <c r="G26" s="5">
        <v>50000</v>
      </c>
      <c r="H26" s="5">
        <v>653980</v>
      </c>
      <c r="I26" s="7">
        <v>8</v>
      </c>
      <c r="J26" s="5">
        <v>650000</v>
      </c>
      <c r="K26" s="5">
        <f t="shared" si="0"/>
        <v>53980</v>
      </c>
      <c r="L26" s="3" t="s">
        <v>78</v>
      </c>
      <c r="M26" s="1">
        <f t="shared" si="1"/>
        <v>43325</v>
      </c>
      <c r="N26" s="3" t="str">
        <f t="shared" ca="1" si="2"/>
        <v>是</v>
      </c>
      <c r="O26" s="5">
        <f t="shared" ca="1" si="3"/>
        <v>0</v>
      </c>
      <c r="P26" s="5">
        <f t="shared" ca="1" si="4"/>
        <v>53980</v>
      </c>
      <c r="Q26" s="5">
        <f t="shared" ca="1" si="5"/>
        <v>0</v>
      </c>
      <c r="R26" s="5">
        <f t="shared" ca="1" si="6"/>
        <v>0</v>
      </c>
      <c r="S26" s="5">
        <f t="shared" ca="1" si="7"/>
        <v>0</v>
      </c>
    </row>
    <row r="27" spans="1:19" ht="16.5">
      <c r="A27" s="1">
        <v>43326</v>
      </c>
      <c r="B27" s="2" t="s">
        <v>22</v>
      </c>
      <c r="C27" s="3" t="s">
        <v>28</v>
      </c>
      <c r="D27" s="1">
        <v>43326</v>
      </c>
      <c r="E27" s="3" t="s">
        <v>55</v>
      </c>
      <c r="F27" s="4">
        <v>180714</v>
      </c>
      <c r="G27" s="5">
        <v>10000</v>
      </c>
      <c r="H27" s="5">
        <v>689950</v>
      </c>
      <c r="I27" s="7">
        <v>9</v>
      </c>
      <c r="J27" s="5">
        <v>689000</v>
      </c>
      <c r="K27" s="5">
        <f t="shared" si="0"/>
        <v>10950</v>
      </c>
      <c r="L27" s="3" t="s">
        <v>72</v>
      </c>
      <c r="M27" s="1">
        <f t="shared" si="1"/>
        <v>43356</v>
      </c>
      <c r="N27" s="3" t="str">
        <f t="shared" ca="1" si="2"/>
        <v>否</v>
      </c>
      <c r="O27" s="5">
        <f t="shared" ca="1" si="3"/>
        <v>10950</v>
      </c>
      <c r="P27" s="5">
        <f t="shared" ca="1" si="4"/>
        <v>0</v>
      </c>
      <c r="Q27" s="5">
        <f t="shared" ca="1" si="5"/>
        <v>0</v>
      </c>
      <c r="R27" s="5">
        <f t="shared" ca="1" si="6"/>
        <v>0</v>
      </c>
      <c r="S27" s="5">
        <f t="shared" ca="1" si="7"/>
        <v>0</v>
      </c>
    </row>
    <row r="28" spans="1:19" ht="16.5">
      <c r="A28" s="1">
        <v>43329</v>
      </c>
      <c r="B28" s="2" t="s">
        <v>18</v>
      </c>
      <c r="C28" s="3" t="s">
        <v>23</v>
      </c>
      <c r="D28" s="1">
        <v>43329</v>
      </c>
      <c r="E28" s="3" t="s">
        <v>56</v>
      </c>
      <c r="F28" s="4">
        <v>180717</v>
      </c>
      <c r="G28" s="5"/>
      <c r="H28" s="5">
        <v>477850</v>
      </c>
      <c r="I28" s="7">
        <v>9</v>
      </c>
      <c r="J28" s="5">
        <v>470000</v>
      </c>
      <c r="K28" s="5">
        <f t="shared" si="0"/>
        <v>7850</v>
      </c>
      <c r="L28" s="3" t="s">
        <v>72</v>
      </c>
      <c r="M28" s="1">
        <f t="shared" si="1"/>
        <v>43359</v>
      </c>
      <c r="N28" s="3" t="str">
        <f t="shared" ca="1" si="2"/>
        <v>否</v>
      </c>
      <c r="O28" s="5">
        <f t="shared" ca="1" si="3"/>
        <v>7850</v>
      </c>
      <c r="P28" s="5">
        <f t="shared" ca="1" si="4"/>
        <v>0</v>
      </c>
      <c r="Q28" s="5">
        <f t="shared" ca="1" si="5"/>
        <v>0</v>
      </c>
      <c r="R28" s="5">
        <f t="shared" ca="1" si="6"/>
        <v>0</v>
      </c>
      <c r="S28" s="5">
        <f t="shared" ca="1" si="7"/>
        <v>0</v>
      </c>
    </row>
    <row r="29" spans="1:19" ht="16.5">
      <c r="A29" s="1">
        <v>43329</v>
      </c>
      <c r="B29" s="2" t="s">
        <v>19</v>
      </c>
      <c r="C29" s="3" t="s">
        <v>26</v>
      </c>
      <c r="D29" s="1">
        <v>43329</v>
      </c>
      <c r="E29" s="3" t="s">
        <v>57</v>
      </c>
      <c r="F29" s="4">
        <v>180717</v>
      </c>
      <c r="G29" s="5">
        <v>52200</v>
      </c>
      <c r="H29" s="5">
        <v>668800</v>
      </c>
      <c r="I29" s="7">
        <v>9</v>
      </c>
      <c r="J29" s="5">
        <v>660000</v>
      </c>
      <c r="K29" s="5">
        <f>G29+H29-J29</f>
        <v>61000</v>
      </c>
      <c r="L29" s="3" t="s">
        <v>72</v>
      </c>
      <c r="M29" s="1">
        <f t="shared" si="1"/>
        <v>43359</v>
      </c>
      <c r="N29" s="3" t="str">
        <f t="shared" ca="1" si="2"/>
        <v>否</v>
      </c>
      <c r="O29" s="5">
        <f t="shared" ca="1" si="3"/>
        <v>61000</v>
      </c>
      <c r="P29" s="5">
        <f t="shared" ca="1" si="4"/>
        <v>0</v>
      </c>
      <c r="Q29" s="5">
        <f t="shared" ca="1" si="5"/>
        <v>0</v>
      </c>
      <c r="R29" s="5">
        <f t="shared" ca="1" si="6"/>
        <v>0</v>
      </c>
      <c r="S29" s="5">
        <f t="shared" ca="1" si="7"/>
        <v>0</v>
      </c>
    </row>
    <row r="30" spans="1:19" ht="16.5">
      <c r="A30" s="1">
        <v>43329</v>
      </c>
      <c r="B30" s="2" t="s">
        <v>22</v>
      </c>
      <c r="C30" s="3" t="s">
        <v>23</v>
      </c>
      <c r="D30" s="1">
        <v>43329</v>
      </c>
      <c r="E30" s="3" t="s">
        <v>58</v>
      </c>
      <c r="F30" s="4">
        <v>180717</v>
      </c>
      <c r="G30" s="5">
        <v>11100</v>
      </c>
      <c r="H30" s="5">
        <v>288740</v>
      </c>
      <c r="I30" s="7">
        <v>9</v>
      </c>
      <c r="J30" s="5">
        <v>280000</v>
      </c>
      <c r="K30" s="5">
        <f t="shared" si="0"/>
        <v>19840</v>
      </c>
      <c r="L30" s="3" t="s">
        <v>72</v>
      </c>
      <c r="M30" s="1">
        <f t="shared" si="1"/>
        <v>43359</v>
      </c>
      <c r="N30" s="3" t="str">
        <f ca="1">IF(TODAY()&gt;M30,"是","否")</f>
        <v>否</v>
      </c>
      <c r="O30" s="5">
        <f t="shared" ca="1" si="3"/>
        <v>19840</v>
      </c>
      <c r="P30" s="5">
        <f t="shared" ca="1" si="4"/>
        <v>0</v>
      </c>
      <c r="Q30" s="5">
        <f t="shared" ca="1" si="5"/>
        <v>0</v>
      </c>
      <c r="R30" s="5">
        <f t="shared" ca="1" si="6"/>
        <v>0</v>
      </c>
      <c r="S30" s="5">
        <f t="shared" ca="1" si="7"/>
        <v>0</v>
      </c>
    </row>
    <row r="31" spans="1:19" ht="16.5">
      <c r="A31" s="1">
        <v>43340</v>
      </c>
      <c r="B31" s="2" t="s">
        <v>20</v>
      </c>
      <c r="C31" s="3" t="s">
        <v>26</v>
      </c>
      <c r="D31" s="1">
        <v>43340</v>
      </c>
      <c r="E31" s="3" t="s">
        <v>59</v>
      </c>
      <c r="F31" s="4">
        <v>180728</v>
      </c>
      <c r="G31" s="5">
        <v>2200</v>
      </c>
      <c r="H31" s="5">
        <v>255770</v>
      </c>
      <c r="I31" s="7">
        <v>9</v>
      </c>
      <c r="J31" s="5">
        <v>250000</v>
      </c>
      <c r="K31" s="5">
        <f t="shared" si="0"/>
        <v>7970</v>
      </c>
      <c r="L31" s="3" t="s">
        <v>81</v>
      </c>
      <c r="M31" s="1">
        <f t="shared" si="1"/>
        <v>43370</v>
      </c>
      <c r="N31" s="3" t="str">
        <f t="shared" ca="1" si="2"/>
        <v>否</v>
      </c>
      <c r="O31" s="5">
        <f t="shared" ca="1" si="3"/>
        <v>7970</v>
      </c>
      <c r="P31" s="5">
        <f t="shared" ca="1" si="4"/>
        <v>0</v>
      </c>
      <c r="Q31" s="5">
        <f t="shared" ca="1" si="5"/>
        <v>0</v>
      </c>
      <c r="R31" s="5">
        <f t="shared" ca="1" si="6"/>
        <v>0</v>
      </c>
      <c r="S31" s="5">
        <f t="shared" ca="1" si="7"/>
        <v>0</v>
      </c>
    </row>
    <row r="32" spans="1:19" ht="16.5">
      <c r="A32" s="1">
        <v>43340</v>
      </c>
      <c r="B32" s="2" t="s">
        <v>22</v>
      </c>
      <c r="C32" s="3" t="s">
        <v>29</v>
      </c>
      <c r="D32" s="1">
        <v>43340</v>
      </c>
      <c r="E32" s="3" t="s">
        <v>60</v>
      </c>
      <c r="F32" s="4">
        <v>180728</v>
      </c>
      <c r="G32" s="5">
        <v>20000</v>
      </c>
      <c r="H32" s="5">
        <v>255580</v>
      </c>
      <c r="I32" s="7">
        <v>9</v>
      </c>
      <c r="J32" s="5">
        <v>255000</v>
      </c>
      <c r="K32" s="5">
        <f t="shared" si="0"/>
        <v>20580</v>
      </c>
      <c r="L32" s="3" t="s">
        <v>72</v>
      </c>
      <c r="M32" s="1">
        <f t="shared" si="1"/>
        <v>43370</v>
      </c>
      <c r="N32" s="3" t="str">
        <f t="shared" ca="1" si="2"/>
        <v>否</v>
      </c>
      <c r="O32" s="5">
        <f t="shared" ca="1" si="3"/>
        <v>20580</v>
      </c>
      <c r="P32" s="5">
        <f t="shared" ca="1" si="4"/>
        <v>0</v>
      </c>
      <c r="Q32" s="5">
        <f t="shared" ca="1" si="5"/>
        <v>0</v>
      </c>
      <c r="R32" s="5">
        <f t="shared" ca="1" si="6"/>
        <v>0</v>
      </c>
      <c r="S32" s="5">
        <f t="shared" ca="1" si="7"/>
        <v>0</v>
      </c>
    </row>
    <row r="33" spans="1:19" ht="16.5">
      <c r="A33" s="1">
        <v>43351</v>
      </c>
      <c r="B33" s="2" t="s">
        <v>21</v>
      </c>
      <c r="C33" s="3" t="s">
        <v>25</v>
      </c>
      <c r="D33" s="1">
        <v>43351</v>
      </c>
      <c r="E33" s="3" t="s">
        <v>61</v>
      </c>
      <c r="F33" s="4">
        <v>180908</v>
      </c>
      <c r="G33" s="5">
        <v>22000</v>
      </c>
      <c r="H33" s="5">
        <v>563320</v>
      </c>
      <c r="I33" s="7">
        <v>10</v>
      </c>
      <c r="J33" s="5">
        <v>563000</v>
      </c>
      <c r="K33" s="5">
        <f t="shared" si="0"/>
        <v>22320</v>
      </c>
      <c r="L33" s="3" t="s">
        <v>72</v>
      </c>
      <c r="M33" s="1">
        <f t="shared" si="1"/>
        <v>43381</v>
      </c>
      <c r="N33" s="3" t="str">
        <f t="shared" ca="1" si="2"/>
        <v>否</v>
      </c>
      <c r="O33" s="5">
        <f t="shared" ca="1" si="3"/>
        <v>22320</v>
      </c>
      <c r="P33" s="5">
        <f t="shared" ca="1" si="4"/>
        <v>0</v>
      </c>
      <c r="Q33" s="5">
        <f t="shared" ca="1" si="5"/>
        <v>0</v>
      </c>
      <c r="R33" s="5">
        <f t="shared" ca="1" si="6"/>
        <v>0</v>
      </c>
      <c r="S33" s="5">
        <f t="shared" ca="1" si="7"/>
        <v>0</v>
      </c>
    </row>
    <row r="34" spans="1:19" ht="16.5">
      <c r="A34" s="1">
        <v>43351</v>
      </c>
      <c r="B34" s="2" t="s">
        <v>22</v>
      </c>
      <c r="C34" s="3" t="s">
        <v>24</v>
      </c>
      <c r="D34" s="1">
        <v>43351</v>
      </c>
      <c r="E34" s="3" t="s">
        <v>62</v>
      </c>
      <c r="F34" s="4">
        <v>180908</v>
      </c>
      <c r="G34" s="5">
        <v>10000</v>
      </c>
      <c r="H34" s="5">
        <v>533880</v>
      </c>
      <c r="I34" s="7">
        <v>10</v>
      </c>
      <c r="J34" s="5">
        <v>530000</v>
      </c>
      <c r="K34" s="5">
        <f>G34+H34-J34</f>
        <v>13880</v>
      </c>
      <c r="L34" s="3" t="s">
        <v>72</v>
      </c>
      <c r="M34" s="1">
        <f t="shared" si="1"/>
        <v>43381</v>
      </c>
      <c r="N34" s="3" t="str">
        <f t="shared" ca="1" si="2"/>
        <v>否</v>
      </c>
      <c r="O34" s="5">
        <f t="shared" ca="1" si="3"/>
        <v>13880</v>
      </c>
      <c r="P34" s="5">
        <f t="shared" ca="1" si="4"/>
        <v>0</v>
      </c>
      <c r="Q34" s="5">
        <f t="shared" ca="1" si="5"/>
        <v>0</v>
      </c>
      <c r="R34" s="5">
        <f t="shared" ca="1" si="6"/>
        <v>0</v>
      </c>
      <c r="S34" s="5">
        <f t="shared" ca="1" si="7"/>
        <v>0</v>
      </c>
    </row>
    <row r="35" spans="1:19" ht="16.5">
      <c r="A35" s="1">
        <v>43351</v>
      </c>
      <c r="B35" s="2" t="s">
        <v>18</v>
      </c>
      <c r="C35" s="3" t="s">
        <v>23</v>
      </c>
      <c r="D35" s="1">
        <v>43351</v>
      </c>
      <c r="E35" s="3" t="s">
        <v>63</v>
      </c>
      <c r="F35" s="4">
        <v>180908</v>
      </c>
      <c r="G35" s="5">
        <v>10000</v>
      </c>
      <c r="H35" s="5">
        <v>587820</v>
      </c>
      <c r="I35" s="7">
        <v>10</v>
      </c>
      <c r="J35" s="5">
        <v>580000</v>
      </c>
      <c r="K35" s="5">
        <f t="shared" si="0"/>
        <v>17820</v>
      </c>
      <c r="L35" s="3" t="s">
        <v>78</v>
      </c>
      <c r="M35" s="1">
        <f t="shared" si="1"/>
        <v>43381</v>
      </c>
      <c r="N35" s="3" t="str">
        <f t="shared" ca="1" si="2"/>
        <v>否</v>
      </c>
      <c r="O35" s="5">
        <f t="shared" ca="1" si="3"/>
        <v>17820</v>
      </c>
      <c r="P35" s="5">
        <f t="shared" ca="1" si="4"/>
        <v>0</v>
      </c>
      <c r="Q35" s="5">
        <f t="shared" ca="1" si="5"/>
        <v>0</v>
      </c>
      <c r="R35" s="5">
        <f t="shared" ca="1" si="6"/>
        <v>0</v>
      </c>
      <c r="S35" s="5">
        <f t="shared" ca="1" si="7"/>
        <v>0</v>
      </c>
    </row>
    <row r="36" spans="1:19" ht="16.5">
      <c r="A36" s="1">
        <v>43351</v>
      </c>
      <c r="B36" s="2" t="s">
        <v>20</v>
      </c>
      <c r="C36" s="3" t="s">
        <v>26</v>
      </c>
      <c r="D36" s="1">
        <v>43351</v>
      </c>
      <c r="E36" s="3" t="s">
        <v>64</v>
      </c>
      <c r="F36" s="4">
        <v>180908</v>
      </c>
      <c r="G36" s="5"/>
      <c r="H36" s="5">
        <v>569860</v>
      </c>
      <c r="I36" s="7">
        <v>10</v>
      </c>
      <c r="J36" s="5">
        <v>569000</v>
      </c>
      <c r="K36" s="5">
        <f t="shared" si="0"/>
        <v>860</v>
      </c>
      <c r="L36" s="3" t="s">
        <v>72</v>
      </c>
      <c r="M36" s="1">
        <f t="shared" si="1"/>
        <v>43381</v>
      </c>
      <c r="N36" s="3" t="str">
        <f t="shared" ca="1" si="2"/>
        <v>否</v>
      </c>
      <c r="O36" s="5">
        <f t="shared" ca="1" si="3"/>
        <v>860</v>
      </c>
      <c r="P36" s="5">
        <f t="shared" ca="1" si="4"/>
        <v>0</v>
      </c>
      <c r="Q36" s="5">
        <f t="shared" ca="1" si="5"/>
        <v>0</v>
      </c>
      <c r="R36" s="5">
        <f t="shared" ca="1" si="6"/>
        <v>0</v>
      </c>
      <c r="S36" s="5">
        <f t="shared" ca="1" si="7"/>
        <v>0</v>
      </c>
    </row>
    <row r="37" spans="1:19" ht="16.5">
      <c r="A37" s="1">
        <v>43359</v>
      </c>
      <c r="B37" s="2" t="s">
        <v>19</v>
      </c>
      <c r="C37" s="3" t="s">
        <v>27</v>
      </c>
      <c r="D37" s="1">
        <v>43359</v>
      </c>
      <c r="E37" s="3" t="s">
        <v>65</v>
      </c>
      <c r="F37" s="4">
        <v>180916</v>
      </c>
      <c r="G37" s="5"/>
      <c r="H37" s="5">
        <v>782800</v>
      </c>
      <c r="I37" s="7">
        <v>10</v>
      </c>
      <c r="J37" s="5">
        <v>780000</v>
      </c>
      <c r="K37" s="5">
        <f t="shared" si="0"/>
        <v>2800</v>
      </c>
      <c r="L37" s="3" t="s">
        <v>72</v>
      </c>
      <c r="M37" s="1">
        <f t="shared" si="1"/>
        <v>43389</v>
      </c>
      <c r="N37" s="3" t="str">
        <f t="shared" ca="1" si="2"/>
        <v>否</v>
      </c>
      <c r="O37" s="5">
        <f t="shared" ca="1" si="3"/>
        <v>2800</v>
      </c>
      <c r="P37" s="5">
        <f t="shared" ca="1" si="4"/>
        <v>0</v>
      </c>
      <c r="Q37" s="5">
        <f t="shared" ca="1" si="5"/>
        <v>0</v>
      </c>
      <c r="R37" s="5">
        <f t="shared" ca="1" si="6"/>
        <v>0</v>
      </c>
      <c r="S37" s="5">
        <f t="shared" ca="1" si="7"/>
        <v>0</v>
      </c>
    </row>
    <row r="38" spans="1:19" ht="16.5">
      <c r="A38" s="1">
        <v>43359</v>
      </c>
      <c r="B38" s="2" t="s">
        <v>20</v>
      </c>
      <c r="C38" s="3" t="s">
        <v>26</v>
      </c>
      <c r="D38" s="1">
        <v>43359</v>
      </c>
      <c r="E38" s="3" t="s">
        <v>66</v>
      </c>
      <c r="F38" s="4">
        <v>180916</v>
      </c>
      <c r="G38" s="5"/>
      <c r="H38" s="5">
        <v>788922</v>
      </c>
      <c r="I38" s="7">
        <v>10</v>
      </c>
      <c r="J38" s="5">
        <v>788000</v>
      </c>
      <c r="K38" s="5">
        <f t="shared" si="0"/>
        <v>922</v>
      </c>
      <c r="L38" s="3" t="s">
        <v>72</v>
      </c>
      <c r="M38" s="1">
        <f t="shared" si="1"/>
        <v>43389</v>
      </c>
      <c r="N38" s="3" t="str">
        <f ca="1">IF(TODAY()&gt;M38,"是","否")</f>
        <v>否</v>
      </c>
      <c r="O38" s="5">
        <f t="shared" ca="1" si="3"/>
        <v>922</v>
      </c>
      <c r="P38" s="5">
        <f t="shared" ca="1" si="4"/>
        <v>0</v>
      </c>
      <c r="Q38" s="5">
        <f t="shared" ca="1" si="5"/>
        <v>0</v>
      </c>
      <c r="R38" s="5">
        <f t="shared" ca="1" si="6"/>
        <v>0</v>
      </c>
      <c r="S38" s="5">
        <f t="shared" ca="1" si="7"/>
        <v>0</v>
      </c>
    </row>
    <row r="39" spans="1:19" ht="16.5">
      <c r="A39" s="1">
        <v>43359</v>
      </c>
      <c r="B39" s="2" t="s">
        <v>21</v>
      </c>
      <c r="C39" s="3" t="s">
        <v>25</v>
      </c>
      <c r="D39" s="1">
        <v>43359</v>
      </c>
      <c r="E39" s="3" t="s">
        <v>67</v>
      </c>
      <c r="F39" s="4">
        <v>180916</v>
      </c>
      <c r="G39" s="5">
        <v>10000</v>
      </c>
      <c r="H39" s="5">
        <v>775870</v>
      </c>
      <c r="I39" s="7">
        <v>10</v>
      </c>
      <c r="J39" s="5">
        <v>775870</v>
      </c>
      <c r="K39" s="5">
        <f t="shared" si="0"/>
        <v>10000</v>
      </c>
      <c r="L39" s="3" t="s">
        <v>72</v>
      </c>
      <c r="M39" s="1">
        <f t="shared" si="1"/>
        <v>43389</v>
      </c>
      <c r="N39" s="3" t="str">
        <f t="shared" ca="1" si="2"/>
        <v>否</v>
      </c>
      <c r="O39" s="5">
        <f t="shared" ca="1" si="3"/>
        <v>10000</v>
      </c>
      <c r="P39" s="5">
        <f t="shared" ca="1" si="4"/>
        <v>0</v>
      </c>
      <c r="Q39" s="5">
        <f t="shared" ca="1" si="5"/>
        <v>0</v>
      </c>
      <c r="R39" s="5">
        <f t="shared" ca="1" si="6"/>
        <v>0</v>
      </c>
      <c r="S39" s="5">
        <f t="shared" ca="1" si="7"/>
        <v>0</v>
      </c>
    </row>
    <row r="40" spans="1:19" ht="16.5">
      <c r="A40" s="1">
        <v>43359</v>
      </c>
      <c r="B40" s="2" t="s">
        <v>18</v>
      </c>
      <c r="C40" s="3" t="s">
        <v>23</v>
      </c>
      <c r="D40" s="1">
        <v>43359</v>
      </c>
      <c r="E40" s="3" t="s">
        <v>68</v>
      </c>
      <c r="F40" s="4">
        <v>180916</v>
      </c>
      <c r="G40" s="5">
        <v>52000</v>
      </c>
      <c r="H40" s="5">
        <v>588870</v>
      </c>
      <c r="I40" s="7">
        <v>10</v>
      </c>
      <c r="J40" s="5">
        <v>588000</v>
      </c>
      <c r="K40" s="5">
        <f t="shared" si="0"/>
        <v>52870</v>
      </c>
      <c r="L40" s="3" t="s">
        <v>72</v>
      </c>
      <c r="M40" s="1">
        <f t="shared" si="1"/>
        <v>43389</v>
      </c>
      <c r="N40" s="3" t="str">
        <f t="shared" ca="1" si="2"/>
        <v>否</v>
      </c>
      <c r="O40" s="5">
        <f t="shared" ca="1" si="3"/>
        <v>52870</v>
      </c>
      <c r="P40" s="5">
        <f t="shared" ca="1" si="4"/>
        <v>0</v>
      </c>
      <c r="Q40" s="5">
        <f t="shared" ca="1" si="5"/>
        <v>0</v>
      </c>
      <c r="R40" s="5">
        <f t="shared" ca="1" si="6"/>
        <v>0</v>
      </c>
      <c r="S40" s="5">
        <f t="shared" ca="1" si="7"/>
        <v>0</v>
      </c>
    </row>
    <row r="41" spans="1:19" ht="16.5">
      <c r="A41" s="1">
        <v>43359</v>
      </c>
      <c r="B41" s="2" t="s">
        <v>22</v>
      </c>
      <c r="C41" s="3" t="s">
        <v>26</v>
      </c>
      <c r="D41" s="1">
        <v>43359</v>
      </c>
      <c r="E41" s="3" t="s">
        <v>69</v>
      </c>
      <c r="F41" s="4">
        <v>180916</v>
      </c>
      <c r="G41" s="5">
        <v>30000</v>
      </c>
      <c r="H41" s="5">
        <v>358741</v>
      </c>
      <c r="I41" s="7">
        <v>10</v>
      </c>
      <c r="J41" s="5">
        <v>380000</v>
      </c>
      <c r="K41" s="5">
        <f t="shared" si="0"/>
        <v>8741</v>
      </c>
      <c r="L41" s="3" t="s">
        <v>72</v>
      </c>
      <c r="M41" s="1">
        <f t="shared" si="1"/>
        <v>43389</v>
      </c>
      <c r="N41" s="3" t="str">
        <f t="shared" ca="1" si="2"/>
        <v>否</v>
      </c>
      <c r="O41" s="5">
        <f t="shared" ca="1" si="3"/>
        <v>8741</v>
      </c>
      <c r="P41" s="5">
        <f t="shared" ca="1" si="4"/>
        <v>0</v>
      </c>
      <c r="Q41" s="5">
        <f t="shared" ca="1" si="5"/>
        <v>0</v>
      </c>
      <c r="R41" s="5">
        <f t="shared" ca="1" si="6"/>
        <v>0</v>
      </c>
      <c r="S41" s="5">
        <f t="shared" ca="1" si="7"/>
        <v>0</v>
      </c>
    </row>
    <row r="42" spans="1:19" ht="16.5">
      <c r="A42" s="1">
        <v>43359</v>
      </c>
      <c r="B42" s="2" t="s">
        <v>18</v>
      </c>
      <c r="C42" s="3" t="s">
        <v>23</v>
      </c>
      <c r="D42" s="1">
        <v>43359</v>
      </c>
      <c r="E42" s="3" t="s">
        <v>70</v>
      </c>
      <c r="F42" s="4">
        <v>180916</v>
      </c>
      <c r="G42" s="5"/>
      <c r="H42" s="5">
        <v>458770</v>
      </c>
      <c r="I42" s="7">
        <v>10</v>
      </c>
      <c r="J42" s="5">
        <v>458000</v>
      </c>
      <c r="K42" s="5">
        <f t="shared" si="0"/>
        <v>770</v>
      </c>
      <c r="L42" s="3" t="s">
        <v>72</v>
      </c>
      <c r="M42" s="1">
        <f t="shared" si="1"/>
        <v>43389</v>
      </c>
      <c r="N42" s="3" t="str">
        <f t="shared" ca="1" si="2"/>
        <v>否</v>
      </c>
      <c r="O42" s="5">
        <f t="shared" ca="1" si="3"/>
        <v>770</v>
      </c>
      <c r="P42" s="5">
        <f t="shared" ca="1" si="4"/>
        <v>0</v>
      </c>
      <c r="Q42" s="5">
        <f t="shared" ca="1" si="5"/>
        <v>0</v>
      </c>
      <c r="R42" s="5">
        <f t="shared" ca="1" si="6"/>
        <v>0</v>
      </c>
      <c r="S42" s="5">
        <f t="shared" ca="1" si="7"/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6"/>
  <sheetViews>
    <sheetView tabSelected="1" topLeftCell="A2" workbookViewId="0">
      <selection activeCell="M18" sqref="M18"/>
    </sheetView>
  </sheetViews>
  <sheetFormatPr defaultRowHeight="13.5"/>
  <cols>
    <col min="1" max="1" width="14.75" customWidth="1"/>
    <col min="2" max="2" width="16.875" customWidth="1"/>
  </cols>
  <sheetData>
    <row r="1" spans="1:2" ht="20.25">
      <c r="A1" s="8" t="s">
        <v>82</v>
      </c>
      <c r="B1" s="8"/>
    </row>
    <row r="2" spans="1:2" ht="16.5" customHeight="1">
      <c r="A2" s="10" t="s">
        <v>83</v>
      </c>
      <c r="B2" s="10" t="s">
        <v>84</v>
      </c>
    </row>
    <row r="3" spans="1:2" ht="16.5" customHeight="1">
      <c r="A3" s="9" t="s">
        <v>85</v>
      </c>
      <c r="B3" s="11">
        <v>0.02</v>
      </c>
    </row>
    <row r="4" spans="1:2" ht="16.5" customHeight="1">
      <c r="A4" s="9" t="s">
        <v>86</v>
      </c>
      <c r="B4" s="11">
        <v>0.03</v>
      </c>
    </row>
    <row r="5" spans="1:2" ht="16.5" customHeight="1">
      <c r="A5" s="9" t="s">
        <v>87</v>
      </c>
      <c r="B5" s="11">
        <v>0.05</v>
      </c>
    </row>
    <row r="6" spans="1:2" ht="16.5" customHeight="1">
      <c r="A6" s="9" t="s">
        <v>88</v>
      </c>
      <c r="B6" s="11">
        <v>7.0000000000000007E-2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记录</vt:lpstr>
      <vt:lpstr>坏账提取比例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gl</cp:lastModifiedBy>
  <dcterms:created xsi:type="dcterms:W3CDTF">2008-11-27T06:28:21Z</dcterms:created>
  <dcterms:modified xsi:type="dcterms:W3CDTF">2018-08-14T06:16:36Z</dcterms:modified>
</cp:coreProperties>
</file>