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ção" sheetId="1" r:id="rId3"/>
    <sheet state="visible" name="Despesas" sheetId="2" r:id="rId4"/>
    <sheet state="visible" name="Renda" sheetId="3" r:id="rId5"/>
    <sheet state="visible" name="Resumo" sheetId="4" r:id="rId6"/>
  </sheets>
  <definedNames>
    <definedName name="StartingBalance">'Configuração'!$C$13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">
      <text>
        <t xml:space="preserve">Renda total - Despesas</t>
      </text>
    </comment>
    <comment authorId="0" ref="C26">
      <text>
        <t xml:space="preserve">Esse total inclui o "Saldo inicial" da guia "Configuração".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<sst xmlns="http://schemas.openxmlformats.org/spreadsheetml/2006/main" count="65" uniqueCount="45">
  <si>
    <t>Despesas</t>
  </si>
  <si>
    <t>Total</t>
  </si>
  <si>
    <t>Média</t>
  </si>
  <si>
    <t>Controle de orçamento anual</t>
  </si>
  <si>
    <t>Renda</t>
  </si>
  <si>
    <t>Salários</t>
  </si>
  <si>
    <t>Total mensal:</t>
  </si>
  <si>
    <t>Débito</t>
  </si>
  <si>
    <t>Pagamento</t>
  </si>
  <si>
    <t xml:space="preserve">Planeje e controle seus gastos mensais durante o ano inteiro. </t>
  </si>
  <si>
    <t>Cartões de crédito</t>
  </si>
  <si>
    <t>Disney - Dólares</t>
  </si>
  <si>
    <t>Disney - Parques</t>
  </si>
  <si>
    <t>Educação</t>
  </si>
  <si>
    <t>Como usar este modelo</t>
  </si>
  <si>
    <t>Mensalidade Faculdade</t>
  </si>
  <si>
    <t>Entretenimento</t>
  </si>
  <si>
    <t>1.</t>
  </si>
  <si>
    <t>Primeiro digite seu saldo inicial na linha 13 abaixo.</t>
  </si>
  <si>
    <t>2.</t>
  </si>
  <si>
    <t xml:space="preserve">Em seguida, preencha as guias "Despesas" e "Renda". </t>
  </si>
  <si>
    <t>Dia a Dia</t>
  </si>
  <si>
    <t>3.</t>
  </si>
  <si>
    <t>Se você quiser, renomeie ou exclua as categorias nessas guias. Suas alterações serão refletidas automaticamente na guia "Resumo", que mostra uma visão geral dos gastos projetados/reais.</t>
  </si>
  <si>
    <t>Configurar</t>
  </si>
  <si>
    <t>Saldo inicial:</t>
  </si>
  <si>
    <t>Transporte</t>
  </si>
  <si>
    <t>Combustível</t>
  </si>
  <si>
    <t>IPVA</t>
  </si>
  <si>
    <t>Consertos/Revisão</t>
  </si>
  <si>
    <t>Viagens</t>
  </si>
  <si>
    <t>Passagem aérea</t>
  </si>
  <si>
    <t>Hotéis</t>
  </si>
  <si>
    <t>Alimentação</t>
  </si>
  <si>
    <t>Outros</t>
  </si>
  <si>
    <t>SOBRE ESTA PÁGINA</t>
  </si>
  <si>
    <t>OBSERVAÇÃO</t>
  </si>
  <si>
    <t>Esta página gera um resumo dos seus gastos com base nos dados nas guias "Despesas" e "Renda".</t>
  </si>
  <si>
    <t>Não edite esta página.</t>
  </si>
  <si>
    <t>Defina um saldo inicial na guia "Configurar" antes de começar.</t>
  </si>
  <si>
    <t>Ela contém fórmulas e será atualizada automaticamente.</t>
  </si>
  <si>
    <t>Resumo</t>
  </si>
  <si>
    <t>Economia líquida</t>
  </si>
  <si>
    <t>Saldo final</t>
  </si>
  <si>
    <t>Nº da linha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</si>
</sst>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mm"/>
    <numFmt numFmtId="166" formatCode="[$R$]#,##0"/>
    <numFmt numFmtId="167" formatCode="mmm&quot; '&quot;yy"/>
  </numFmts>
  <fonts count="51">
    <font>
      <sz val="10.0"/>
      <color rgb="FF000000"/>
      <name val="Arial"/>
    </font>
    <font>
      <b/>
      <i/>
      <sz val="11.0"/>
      <color rgb="FF334960"/>
      <name val="Lato"/>
    </font>
    <font>
      <sz val="10.0"/>
      <color rgb="FF576475"/>
      <name val="Lato"/>
    </font>
    <font>
      <sz val="10.0"/>
      <color rgb="FF334960"/>
      <name val="Lato"/>
    </font>
    <font>
      <b/>
      <color rgb="FF576475"/>
      <name val="Lato"/>
    </font>
    <font>
      <b/>
      <i/>
      <sz val="9.0"/>
      <color rgb="FF334960"/>
      <name val="Lato"/>
    </font>
    <font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sz val="18.0"/>
      <color rgb="FF576475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0.0"/>
      <color rgb="FFFFFFFF"/>
      <name val="Lato"/>
    </font>
    <font>
      <sz val="9.0"/>
      <color rgb="FF576475"/>
      <name val="Lato"/>
    </font>
    <font>
      <i/>
      <sz val="9.0"/>
      <color rgb="FFA7B0BF"/>
      <name val="Lato"/>
    </font>
    <font>
      <i/>
      <sz val="9.0"/>
      <color rgb="FF334960"/>
      <name val="Lato"/>
    </font>
    <font>
      <b/>
      <sz val="10.0"/>
      <color rgb="FFFFFFFF"/>
      <name val="Lato"/>
    </font>
    <font>
      <sz val="18.0"/>
      <color rgb="FFFF3800"/>
      <name val="Lato"/>
    </font>
    <font>
      <sz val="9.0"/>
      <color rgb="FFD9D9D9"/>
      <name val="Lato"/>
    </font>
    <font>
      <i/>
      <sz val="9.0"/>
      <color rgb="FF6C7687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6C7687"/>
        <bgColor rgb="FF6C768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0">
    <border/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bottom style="dotted">
        <color rgb="FFA7B0B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1" fillId="2" fontId="2" numFmtId="0" xfId="0" applyAlignment="1" applyBorder="1" applyFont="1">
      <alignment horizontal="left" vertical="center"/>
    </xf>
    <xf borderId="1" fillId="2" fontId="3" numFmtId="164" xfId="0" applyAlignment="1" applyBorder="1" applyFont="1" applyNumberFormat="1">
      <alignment horizontal="right" vertical="center"/>
    </xf>
    <xf borderId="0" fillId="2" fontId="4" numFmtId="49" xfId="0" applyAlignment="1" applyFont="1" applyNumberFormat="1">
      <alignment horizontal="left" vertical="top"/>
    </xf>
    <xf borderId="1" fillId="2" fontId="5" numFmtId="164" xfId="0" applyAlignment="1" applyBorder="1" applyFont="1" applyNumberFormat="1">
      <alignment horizontal="right" vertical="center"/>
    </xf>
    <xf borderId="1" fillId="2" fontId="5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left"/>
    </xf>
    <xf borderId="2" fillId="0" fontId="7" numFmtId="0" xfId="0" applyAlignment="1" applyBorder="1" applyFont="1">
      <alignment horizontal="left" readingOrder="0" vertical="bottom"/>
    </xf>
    <xf borderId="0" fillId="2" fontId="6" numFmtId="0" xfId="0" applyAlignment="1" applyFont="1">
      <alignment horizontal="center"/>
    </xf>
    <xf borderId="2" fillId="0" fontId="8" numFmtId="165" xfId="0" applyAlignment="1" applyBorder="1" applyFont="1" applyNumberFormat="1">
      <alignment horizontal="right" readingOrder="0" vertical="bottom"/>
    </xf>
    <xf borderId="0" fillId="0" fontId="9" numFmtId="49" xfId="0" applyAlignment="1" applyFont="1" applyNumberFormat="1">
      <alignment horizontal="left" vertical="top"/>
    </xf>
    <xf borderId="2" fillId="0" fontId="10" numFmtId="164" xfId="0" applyAlignment="1" applyBorder="1" applyFont="1" applyNumberFormat="1">
      <alignment horizontal="right" readingOrder="0" vertical="bottom"/>
    </xf>
    <xf borderId="2" fillId="0" fontId="10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right" readingOrder="0" vertical="center"/>
    </xf>
    <xf borderId="4" fillId="0" fontId="1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left" readingOrder="0" vertical="center"/>
    </xf>
    <xf borderId="5" fillId="0" fontId="11" numFmtId="0" xfId="0" applyAlignment="1" applyBorder="1" applyFont="1">
      <alignment horizontal="right" readingOrder="0" vertical="center"/>
    </xf>
    <xf borderId="6" fillId="0" fontId="11" numFmtId="0" xfId="0" applyAlignment="1" applyBorder="1" applyFont="1">
      <alignment horizontal="right" readingOrder="0" vertical="center"/>
    </xf>
    <xf borderId="0" fillId="3" fontId="12" numFmtId="0" xfId="0" applyAlignment="1" applyFill="1" applyFont="1">
      <alignment horizontal="left" readingOrder="0" vertical="center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center" readingOrder="0"/>
    </xf>
    <xf borderId="0" fillId="3" fontId="15" numFmtId="166" xfId="0" applyAlignment="1" applyFont="1" applyNumberFormat="1">
      <alignment horizontal="right" readingOrder="0" vertical="center"/>
    </xf>
    <xf borderId="0" fillId="0" fontId="16" numFmtId="166" xfId="0" applyAlignment="1" applyFont="1" applyNumberFormat="1">
      <alignment horizontal="right" readingOrder="0" vertical="center"/>
    </xf>
    <xf borderId="0" fillId="0" fontId="17" numFmtId="166" xfId="0" applyAlignment="1" applyFont="1" applyNumberFormat="1">
      <alignment horizontal="right" vertical="center"/>
    </xf>
    <xf borderId="7" fillId="0" fontId="18" numFmtId="164" xfId="0" applyAlignment="1" applyBorder="1" applyFont="1" applyNumberFormat="1">
      <alignment horizontal="right" vertical="center"/>
    </xf>
    <xf borderId="0" fillId="3" fontId="19" numFmtId="166" xfId="0" applyAlignment="1" applyFont="1" applyNumberFormat="1">
      <alignment horizontal="right" readingOrder="0" vertical="center"/>
    </xf>
    <xf borderId="0" fillId="0" fontId="20" numFmtId="0" xfId="0" applyAlignment="1" applyFont="1">
      <alignment horizontal="left"/>
    </xf>
    <xf borderId="8" fillId="0" fontId="21" numFmtId="164" xfId="0" applyAlignment="1" applyBorder="1" applyFont="1" applyNumberFormat="1">
      <alignment horizontal="right" readingOrder="0" vertical="center"/>
    </xf>
    <xf borderId="0" fillId="0" fontId="4" numFmtId="49" xfId="0" applyAlignment="1" applyFont="1" applyNumberFormat="1">
      <alignment readingOrder="0" vertical="top"/>
    </xf>
    <xf borderId="0" fillId="0" fontId="22" numFmtId="166" xfId="0" applyAlignment="1" applyFont="1" applyNumberFormat="1">
      <alignment horizontal="right" vertical="center"/>
    </xf>
    <xf borderId="0" fillId="0" fontId="23" numFmtId="0" xfId="0" applyAlignment="1" applyFont="1">
      <alignment readingOrder="0" shrinkToFit="0" vertical="center" wrapText="1"/>
    </xf>
    <xf borderId="9" fillId="0" fontId="1" numFmtId="0" xfId="0" applyAlignment="1" applyBorder="1" applyFont="1">
      <alignment horizontal="right" readingOrder="0" vertical="center"/>
    </xf>
    <xf borderId="0" fillId="0" fontId="24" numFmtId="0" xfId="0" applyFont="1"/>
    <xf borderId="10" fillId="0" fontId="1" numFmtId="0" xfId="0" applyAlignment="1" applyBorder="1" applyFont="1">
      <alignment horizontal="right" readingOrder="0" vertical="center"/>
    </xf>
    <xf borderId="0" fillId="0" fontId="4" numFmtId="49" xfId="0" applyAlignment="1" applyFont="1" applyNumberFormat="1">
      <alignment horizontal="left" vertical="top"/>
    </xf>
    <xf borderId="11" fillId="0" fontId="6" numFmtId="0" xfId="0" applyAlignment="1" applyBorder="1" applyFont="1">
      <alignment horizontal="left"/>
    </xf>
    <xf borderId="11" fillId="0" fontId="6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left" vertical="center"/>
    </xf>
    <xf borderId="0" fillId="0" fontId="16" numFmtId="164" xfId="0" applyAlignment="1" applyFont="1" applyNumberFormat="1">
      <alignment horizontal="right" readingOrder="0" vertical="center"/>
    </xf>
    <xf borderId="0" fillId="0" fontId="16" numFmtId="166" xfId="0" applyAlignment="1" applyFont="1" applyNumberFormat="1">
      <alignment horizontal="right" vertical="center"/>
    </xf>
    <xf borderId="0" fillId="0" fontId="16" numFmtId="164" xfId="0" applyAlignment="1" applyFont="1" applyNumberFormat="1">
      <alignment horizontal="right" vertical="center"/>
    </xf>
    <xf borderId="0" fillId="0" fontId="25" numFmtId="49" xfId="0" applyAlignment="1" applyFont="1" applyNumberFormat="1">
      <alignment horizontal="left" readingOrder="0" vertical="top"/>
    </xf>
    <xf borderId="0" fillId="0" fontId="17" numFmtId="164" xfId="0" applyAlignment="1" applyFont="1" applyNumberFormat="1">
      <alignment horizontal="right" vertical="center"/>
    </xf>
    <xf borderId="0" fillId="0" fontId="26" numFmtId="0" xfId="0" applyAlignment="1" applyFont="1">
      <alignment horizontal="left" readingOrder="0" vertical="center"/>
    </xf>
    <xf borderId="0" fillId="0" fontId="17" numFmtId="166" xfId="0" applyAlignment="1" applyFont="1" applyNumberFormat="1">
      <alignment horizontal="right" readingOrder="0" vertical="center"/>
    </xf>
    <xf borderId="0" fillId="0" fontId="6" numFmtId="0" xfId="0" applyFont="1"/>
    <xf borderId="0" fillId="0" fontId="4" numFmtId="49" xfId="0" applyAlignment="1" applyFont="1" applyNumberFormat="1">
      <alignment horizontal="right" readingOrder="0" vertical="top"/>
    </xf>
    <xf borderId="0" fillId="4" fontId="2" numFmtId="0" xfId="0" applyAlignment="1" applyFill="1" applyFont="1">
      <alignment horizontal="left" readingOrder="0" shrinkToFit="0" vertical="top" wrapText="1"/>
    </xf>
    <xf borderId="0" fillId="0" fontId="6" numFmtId="0" xfId="0" applyAlignment="1" applyFont="1">
      <alignment horizontal="left" vertical="center"/>
    </xf>
    <xf borderId="0" fillId="0" fontId="4" numFmtId="0" xfId="0" applyAlignment="1" applyFont="1">
      <alignment readingOrder="0" vertical="center"/>
    </xf>
    <xf borderId="3" fillId="0" fontId="1" numFmtId="0" xfId="0" applyAlignment="1" applyBorder="1" applyFont="1">
      <alignment horizontal="right" vertical="center"/>
    </xf>
    <xf borderId="4" fillId="0" fontId="1" numFmtId="0" xfId="0" applyAlignment="1" applyBorder="1" applyFont="1">
      <alignment horizontal="right" vertical="center"/>
    </xf>
    <xf borderId="0" fillId="0" fontId="2" numFmtId="0" xfId="0" applyAlignment="1" applyFont="1">
      <alignment horizontal="left" vertical="center"/>
    </xf>
    <xf borderId="0" fillId="0" fontId="4" numFmtId="166" xfId="0" applyAlignment="1" applyFont="1" applyNumberFormat="1">
      <alignment horizontal="left" readingOrder="0" vertical="center"/>
    </xf>
    <xf borderId="3" fillId="0" fontId="1" numFmtId="0" xfId="0" applyAlignment="1" applyBorder="1" applyFont="1">
      <alignment horizontal="right" vertical="center"/>
    </xf>
    <xf borderId="0" fillId="0" fontId="24" numFmtId="164" xfId="0" applyAlignment="1" applyFont="1" applyNumberFormat="1">
      <alignment horizontal="center" readingOrder="0" vertical="center"/>
    </xf>
    <xf borderId="4" fillId="0" fontId="1" numFmtId="0" xfId="0" applyAlignment="1" applyBorder="1" applyFont="1">
      <alignment horizontal="right" vertical="center"/>
    </xf>
    <xf borderId="0" fillId="0" fontId="24" numFmtId="0" xfId="0" applyAlignment="1" applyFont="1">
      <alignment vertical="center"/>
    </xf>
    <xf borderId="0" fillId="0" fontId="24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7" numFmtId="164" xfId="0" applyAlignment="1" applyFont="1" applyNumberFormat="1">
      <alignment horizontal="right" readingOrder="0" vertical="center"/>
    </xf>
    <xf borderId="0" fillId="0" fontId="18" numFmtId="164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vertical="bottom"/>
    </xf>
    <xf borderId="0" fillId="2" fontId="6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11" fillId="0" fontId="30" numFmtId="0" xfId="0" applyAlignment="1" applyBorder="1" applyFont="1">
      <alignment vertical="bottom"/>
    </xf>
    <xf borderId="11" fillId="0" fontId="29" numFmtId="0" xfId="0" applyAlignment="1" applyBorder="1" applyFont="1">
      <alignment horizontal="right" vertical="center"/>
    </xf>
    <xf borderId="11" fillId="0" fontId="6" numFmtId="0" xfId="0" applyAlignment="1" applyBorder="1" applyFont="1">
      <alignment vertical="center"/>
    </xf>
    <xf borderId="11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readingOrder="0" vertical="bottom"/>
    </xf>
    <xf borderId="0" fillId="0" fontId="33" numFmtId="0" xfId="0" applyAlignment="1" applyFont="1">
      <alignment vertical="bottom"/>
    </xf>
    <xf borderId="0" fillId="0" fontId="33" numFmtId="0" xfId="0" applyFont="1"/>
    <xf borderId="0" fillId="0" fontId="32" numFmtId="0" xfId="0" applyAlignment="1" applyFont="1">
      <alignment horizontal="left" readingOrder="0" vertical="bottom"/>
    </xf>
    <xf borderId="0" fillId="0" fontId="30" numFmtId="0" xfId="0" applyAlignment="1" applyFont="1">
      <alignment vertical="bottom"/>
    </xf>
    <xf borderId="0" fillId="0" fontId="6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4" fontId="30" numFmtId="0" xfId="0" applyAlignment="1" applyFont="1">
      <alignment horizontal="left" readingOrder="0" vertical="top"/>
    </xf>
    <xf borderId="0" fillId="4" fontId="30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0" numFmtId="0" xfId="0" applyFont="1"/>
    <xf borderId="0" fillId="0" fontId="36" numFmtId="0" xfId="0" applyAlignment="1" applyFont="1">
      <alignment horizontal="left" readingOrder="0" vertical="top"/>
    </xf>
    <xf borderId="0" fillId="0" fontId="6" numFmtId="0" xfId="0" applyAlignment="1" applyFont="1">
      <alignment vertical="top"/>
    </xf>
    <xf borderId="0" fillId="0" fontId="31" numFmtId="0" xfId="0" applyAlignment="1" applyFont="1">
      <alignment vertical="top"/>
    </xf>
    <xf borderId="12" fillId="0" fontId="6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31" numFmtId="0" xfId="0" applyAlignment="1" applyBorder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6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4" xfId="0" applyAlignment="1" applyBorder="1" applyFont="1" applyNumberFormat="1">
      <alignment vertical="center"/>
    </xf>
    <xf borderId="14" fillId="4" fontId="8" numFmtId="167" xfId="0" applyAlignment="1" applyBorder="1" applyFont="1" applyNumberFormat="1">
      <alignment horizontal="right" readingOrder="0" vertical="center"/>
    </xf>
    <xf borderId="14" fillId="4" fontId="41" numFmtId="0" xfId="0" applyAlignment="1" applyBorder="1" applyFont="1">
      <alignment horizontal="right" readingOrder="0" vertical="center"/>
    </xf>
    <xf borderId="0" fillId="0" fontId="8" numFmtId="0" xfId="0" applyAlignment="1" applyFont="1">
      <alignment horizontal="right" vertical="center"/>
    </xf>
    <xf borderId="0" fillId="0" fontId="42" numFmtId="0" xfId="0" applyAlignment="1" applyFont="1">
      <alignment readingOrder="0" vertical="center"/>
    </xf>
    <xf borderId="0" fillId="0" fontId="24" numFmtId="166" xfId="0" applyAlignment="1" applyFont="1" applyNumberFormat="1">
      <alignment horizontal="right" readingOrder="0" vertical="center"/>
    </xf>
    <xf borderId="7" fillId="0" fontId="43" numFmtId="166" xfId="0" applyAlignment="1" applyBorder="1" applyFont="1" applyNumberFormat="1">
      <alignment horizontal="right" vertical="center"/>
    </xf>
    <xf borderId="0" fillId="0" fontId="44" numFmtId="164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vertical="top"/>
    </xf>
    <xf borderId="15" fillId="0" fontId="24" numFmtId="166" xfId="0" applyAlignment="1" applyBorder="1" applyFont="1" applyNumberFormat="1">
      <alignment horizontal="right" readingOrder="0" vertical="top"/>
    </xf>
    <xf borderId="16" fillId="0" fontId="43" numFmtId="166" xfId="0" applyAlignment="1" applyBorder="1" applyFont="1" applyNumberFormat="1">
      <alignment horizontal="right" vertical="top"/>
    </xf>
    <xf borderId="17" fillId="0" fontId="43" numFmtId="166" xfId="0" applyAlignment="1" applyBorder="1" applyFont="1" applyNumberFormat="1">
      <alignment horizontal="right" vertical="top"/>
    </xf>
    <xf borderId="0" fillId="0" fontId="44" numFmtId="164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vertical="bottom"/>
    </xf>
    <xf borderId="0" fillId="0" fontId="24" numFmtId="166" xfId="0" applyAlignment="1" applyFont="1" applyNumberFormat="1">
      <alignment horizontal="right" readingOrder="0" vertical="bottom"/>
    </xf>
    <xf borderId="5" fillId="0" fontId="43" numFmtId="166" xfId="0" applyAlignment="1" applyBorder="1" applyFont="1" applyNumberFormat="1">
      <alignment horizontal="right" vertical="bottom"/>
    </xf>
    <xf borderId="0" fillId="0" fontId="42" numFmtId="164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center"/>
    </xf>
    <xf borderId="0" fillId="0" fontId="46" numFmtId="166" xfId="0" applyAlignment="1" applyFont="1" applyNumberFormat="1">
      <alignment horizontal="right" readingOrder="0" vertical="center"/>
    </xf>
    <xf borderId="5" fillId="0" fontId="43" numFmtId="166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readingOrder="0" vertical="center"/>
    </xf>
    <xf borderId="0" fillId="0" fontId="48" numFmtId="0" xfId="0" applyAlignment="1" applyFont="1">
      <alignment horizontal="right" readingOrder="0" vertical="center"/>
    </xf>
    <xf borderId="0" fillId="4" fontId="49" numFmtId="167" xfId="0" applyAlignment="1" applyFont="1" applyNumberFormat="1">
      <alignment horizontal="right" readingOrder="0" vertical="center"/>
    </xf>
    <xf borderId="7" fillId="0" fontId="29" numFmtId="0" xfId="0" applyAlignment="1" applyBorder="1" applyFont="1">
      <alignment horizontal="right" vertical="center"/>
    </xf>
    <xf borderId="5" fillId="0" fontId="40" numFmtId="164" xfId="0" applyAlignment="1" applyBorder="1" applyFont="1" applyNumberFormat="1">
      <alignment readingOrder="0" vertical="center"/>
    </xf>
    <xf borderId="7" fillId="0" fontId="2" numFmtId="166" xfId="0" applyAlignment="1" applyBorder="1" applyFont="1" applyNumberFormat="1">
      <alignment horizontal="right" vertical="center"/>
    </xf>
    <xf borderId="7" fillId="0" fontId="44" numFmtId="164" xfId="0" applyAlignment="1" applyBorder="1" applyFont="1" applyNumberFormat="1">
      <alignment horizontal="right" vertical="center"/>
    </xf>
    <xf borderId="7" fillId="0" fontId="29" numFmtId="0" xfId="0" applyAlignment="1" applyBorder="1" applyFont="1">
      <alignment horizontal="right" vertical="center"/>
    </xf>
    <xf borderId="7" fillId="0" fontId="40" numFmtId="164" xfId="0" applyAlignment="1" applyBorder="1" applyFont="1" applyNumberFormat="1">
      <alignment readingOrder="0" vertical="center"/>
    </xf>
    <xf borderId="7" fillId="0" fontId="40" numFmtId="164" xfId="0" applyAlignment="1" applyBorder="1" applyFont="1" applyNumberFormat="1">
      <alignment vertical="center"/>
    </xf>
    <xf borderId="7" fillId="0" fontId="2" numFmtId="164" xfId="0" applyAlignment="1" applyBorder="1" applyFont="1" applyNumberFormat="1">
      <alignment horizontal="right" vertical="center"/>
    </xf>
    <xf borderId="7" fillId="0" fontId="43" numFmtId="164" xfId="0" applyAlignment="1" applyBorder="1" applyFont="1" applyNumberFormat="1">
      <alignment horizontal="right" vertical="center"/>
    </xf>
    <xf borderId="0" fillId="0" fontId="9" numFmtId="0" xfId="0" applyAlignment="1" applyFont="1">
      <alignment horizontal="left" readingOrder="0" vertical="center"/>
    </xf>
    <xf borderId="0" fillId="4" fontId="50" numFmtId="167" xfId="0" applyAlignment="1" applyFont="1" applyNumberFormat="1">
      <alignment horizontal="right" readingOrder="0" vertical="center"/>
    </xf>
    <xf borderId="0" fillId="0" fontId="24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24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18" fillId="0" fontId="40" numFmtId="164" xfId="0" applyAlignment="1" applyBorder="1" applyFont="1" applyNumberFormat="1">
      <alignment readingOrder="0" vertical="center"/>
    </xf>
    <xf borderId="18" fillId="0" fontId="2" numFmtId="166" xfId="0" applyAlignment="1" applyBorder="1" applyFont="1" applyNumberFormat="1">
      <alignment horizontal="right" vertical="center"/>
    </xf>
    <xf borderId="18" fillId="0" fontId="43" numFmtId="166" xfId="0" applyAlignment="1" applyBorder="1" applyFont="1" applyNumberFormat="1">
      <alignment horizontal="right" vertical="center"/>
    </xf>
    <xf borderId="7" fillId="0" fontId="44" numFmtId="0" xfId="0" applyAlignment="1" applyBorder="1" applyFont="1">
      <alignment horizontal="right" vertical="center"/>
    </xf>
    <xf borderId="19" fillId="0" fontId="40" numFmtId="164" xfId="0" applyAlignment="1" applyBorder="1" applyFont="1" applyNumberFormat="1">
      <alignment readingOrder="0" vertical="center"/>
    </xf>
    <xf borderId="19" fillId="0" fontId="2" numFmtId="166" xfId="0" applyAlignment="1" applyBorder="1" applyFont="1" applyNumberFormat="1">
      <alignment horizontal="right" vertical="center"/>
    </xf>
    <xf borderId="19" fillId="0" fontId="43" numFmtId="166" xfId="0" applyAlignment="1" applyBorder="1" applyFont="1" applyNumberFormat="1">
      <alignment horizontal="right" vertical="center"/>
    </xf>
    <xf borderId="7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readingOrder="0" vertical="center"/>
    </xf>
    <xf borderId="5" fillId="0" fontId="44" numFmtId="164" xfId="0" applyAlignment="1" applyBorder="1" applyFont="1" applyNumberFormat="1">
      <alignment vertical="center"/>
    </xf>
    <xf borderId="5" fillId="0" fontId="2" numFmtId="166" xfId="0" applyAlignment="1" applyBorder="1" applyFont="1" applyNumberFormat="1">
      <alignment horizontal="right" vertical="center"/>
    </xf>
    <xf borderId="7" fillId="0" fontId="44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vertical="center"/>
    </xf>
    <xf borderId="0" fillId="0" fontId="43" numFmtId="166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2" numFmtId="164" xfId="0" applyAlignment="1" applyFont="1" applyNumberFormat="1">
      <alignment horizontal="right" vertical="center"/>
    </xf>
    <xf borderId="0" fillId="0" fontId="43" numFmtId="164" xfId="0" applyAlignment="1" applyFont="1" applyNumberFormat="1">
      <alignment horizontal="right" vertical="center"/>
    </xf>
    <xf borderId="0" fillId="0" fontId="24" numFmtId="164" xfId="0" applyFont="1" applyNumberFormat="1"/>
    <xf borderId="0" fillId="0" fontId="24" numFmtId="164" xfId="0" applyAlignment="1" applyFont="1" applyNumberFormat="1">
      <alignment vertical="center"/>
    </xf>
    <xf borderId="0" fillId="4" fontId="2" numFmtId="164" xfId="0" applyAlignment="1" applyFont="1" applyNumberFormat="1">
      <alignment vertical="center"/>
    </xf>
    <xf borderId="0" fillId="0" fontId="47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lineChart>
        <c:ser>
          <c:idx val="0"/>
          <c:order val="0"/>
          <c:tx>
            <c:strRef>
              <c:f>Resumo!$C$23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Resumo!$D$22:$O$22</c:f>
            </c:strRef>
          </c:cat>
          <c:val>
            <c:numRef>
              <c:f>Resumo!$D$23:$O$23</c:f>
            </c:numRef>
          </c:val>
          <c:smooth val="0"/>
        </c:ser>
        <c:ser>
          <c:idx val="1"/>
          <c:order val="1"/>
          <c:tx>
            <c:strRef>
              <c:f>Resumo!$C$24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Resumo!$D$22:$O$22</c:f>
            </c:strRef>
          </c:cat>
          <c:val>
            <c:numRef>
              <c:f>Resumo!$D$24:$O$24</c:f>
            </c:numRef>
          </c:val>
          <c:smooth val="0"/>
        </c:ser>
        <c:axId val="290421921"/>
        <c:axId val="1893037587"/>
      </c:lineChart>
      <c:areaChart>
        <c:ser>
          <c:idx val="2"/>
          <c:order val="2"/>
          <c:tx>
            <c:strRef>
              <c:f>Resumo!$C$26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/>
              </a:solidFill>
            </a:ln>
          </c:spPr>
          <c:cat>
            <c:strRef>
              <c:f>Resumo!$D$22:$O$22</c:f>
            </c:strRef>
          </c:cat>
          <c:val>
            <c:numRef>
              <c:f>Resumo!$D$26:$O$26</c:f>
            </c:numRef>
          </c:val>
        </c:ser>
        <c:axId val="290421921"/>
        <c:axId val="1893037587"/>
      </c:areaChart>
      <c:catAx>
        <c:axId val="290421921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1893037587"/>
      </c:catAx>
      <c:valAx>
        <c:axId val="189303758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</a:defRPr>
            </a:pPr>
          </a:p>
        </c:txPr>
        <c:crossAx val="290421921"/>
      </c:valAx>
    </c:plotArea>
    <c:legend>
      <c:legendPos val="t"/>
      <c:overlay val="0"/>
      <c:txPr>
        <a:bodyPr/>
        <a:lstStyle/>
        <a:p>
          <a:pPr lvl="0">
            <a:defRPr sz="1100">
              <a:solidFill>
                <a:srgbClr val="434343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</a:defRPr>
            </a:pPr>
            <a:r>
              <a:t>Valor médio gasto por categoria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DD7E6B"/>
            </a:solidFill>
          </c:spPr>
          <c:cat>
            <c:strRef>
              <c:f>Resumo!$C$44:$C$58</c:f>
            </c:strRef>
          </c:cat>
          <c:val>
            <c:numRef>
              <c:f>Resumo!$Q$44:$Q$58</c:f>
            </c:numRef>
          </c:val>
        </c:ser>
        <c:axId val="1605298442"/>
        <c:axId val="375108963"/>
      </c:barChart>
      <c:catAx>
        <c:axId val="1605298442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900">
                <a:solidFill>
                  <a:srgbClr val="434343"/>
                </a:solidFill>
              </a:defRPr>
            </a:pPr>
          </a:p>
        </c:txPr>
        <c:crossAx val="375108963"/>
      </c:catAx>
      <c:valAx>
        <c:axId val="37510896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1605298442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1.57"/>
    <col customWidth="1" min="3" max="3" width="29.71"/>
    <col customWidth="1" min="4" max="5" width="13.0"/>
    <col customWidth="1" min="6" max="7" width="5.86"/>
  </cols>
  <sheetData>
    <row r="1" ht="6.0" customHeight="1">
      <c r="A1" s="4"/>
      <c r="B1" s="8"/>
      <c r="C1" s="8"/>
      <c r="D1" s="10"/>
      <c r="E1" s="10"/>
      <c r="F1" s="10"/>
      <c r="G1" s="8"/>
    </row>
    <row r="2" ht="42.0" customHeight="1">
      <c r="A2" s="12"/>
      <c r="B2" s="21" t="s">
        <v>3</v>
      </c>
      <c r="F2" s="22"/>
      <c r="G2" s="28"/>
    </row>
    <row r="3" ht="30.0" customHeight="1">
      <c r="A3" s="30"/>
      <c r="B3" s="32" t="s">
        <v>9</v>
      </c>
      <c r="G3" s="34"/>
    </row>
    <row r="4" ht="12.0" customHeight="1">
      <c r="A4" s="36"/>
      <c r="B4" s="37"/>
      <c r="C4" s="37"/>
      <c r="D4" s="38"/>
      <c r="E4" s="38"/>
      <c r="F4" s="38"/>
      <c r="G4" s="39"/>
    </row>
    <row r="5" ht="12.0" customHeight="1">
      <c r="A5" s="36"/>
      <c r="B5" s="39"/>
      <c r="C5" s="39"/>
      <c r="D5" s="40"/>
      <c r="E5" s="40"/>
      <c r="F5" s="40"/>
      <c r="G5" s="39"/>
    </row>
    <row r="6" ht="30.0" customHeight="1">
      <c r="A6" s="45"/>
      <c r="B6" s="47" t="s">
        <v>14</v>
      </c>
      <c r="D6" s="40"/>
      <c r="E6" s="40"/>
      <c r="F6" s="40"/>
      <c r="G6" s="49"/>
    </row>
    <row r="7" ht="22.5" customHeight="1">
      <c r="A7" s="50" t="s">
        <v>17</v>
      </c>
      <c r="B7" s="51" t="s">
        <v>18</v>
      </c>
      <c r="G7" s="52"/>
    </row>
    <row r="8" ht="22.5" customHeight="1">
      <c r="A8" s="50" t="s">
        <v>19</v>
      </c>
      <c r="B8" s="51" t="s">
        <v>20</v>
      </c>
      <c r="G8" s="52"/>
    </row>
    <row r="9" ht="22.5" customHeight="1">
      <c r="A9" s="50" t="s">
        <v>22</v>
      </c>
      <c r="B9" s="51" t="s">
        <v>23</v>
      </c>
      <c r="G9" s="52"/>
    </row>
    <row r="10" ht="18.0" customHeight="1">
      <c r="A10" s="36"/>
      <c r="B10" s="37"/>
      <c r="C10" s="37"/>
      <c r="D10" s="38"/>
      <c r="E10" s="38"/>
      <c r="F10" s="38"/>
      <c r="G10" s="39"/>
    </row>
    <row r="11" ht="18.0" customHeight="1">
      <c r="A11" s="36"/>
      <c r="B11" s="39"/>
      <c r="C11" s="39"/>
      <c r="D11" s="40"/>
      <c r="E11" s="40"/>
      <c r="F11" s="40"/>
      <c r="G11" s="39"/>
    </row>
    <row r="12" ht="30.0" customHeight="1">
      <c r="A12" s="45"/>
      <c r="B12" s="47" t="s">
        <v>24</v>
      </c>
      <c r="D12" s="40"/>
      <c r="E12" s="40"/>
      <c r="F12" s="40"/>
      <c r="G12" s="49"/>
    </row>
    <row r="13" ht="18.0" customHeight="1">
      <c r="A13" s="30"/>
      <c r="B13" s="53" t="s">
        <v>25</v>
      </c>
      <c r="C13" s="57">
        <v>1980.0</v>
      </c>
      <c r="D13" s="59"/>
      <c r="E13" s="59"/>
      <c r="F13" s="59"/>
      <c r="G13" s="34"/>
    </row>
    <row r="14" ht="18.0" customHeight="1">
      <c r="A14" s="30"/>
      <c r="B14" s="61"/>
      <c r="C14" s="34"/>
      <c r="D14" s="62"/>
      <c r="E14" s="62"/>
      <c r="F14" s="62"/>
      <c r="G14" s="34"/>
    </row>
  </sheetData>
  <mergeCells count="7">
    <mergeCell ref="B8:F8"/>
    <mergeCell ref="B7:F7"/>
    <mergeCell ref="B3:F3"/>
    <mergeCell ref="B9:F9"/>
    <mergeCell ref="B2:E2"/>
    <mergeCell ref="B6:C6"/>
    <mergeCell ref="B12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14.29"/>
    <col customWidth="1" min="2" max="2" width="2.29"/>
    <col customWidth="1" min="3" max="3" width="28.71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  <c r="R1" s="6"/>
    </row>
    <row r="2" ht="38.25" customHeight="1">
      <c r="A2" s="7"/>
      <c r="B2" s="7"/>
      <c r="C2" s="9" t="s">
        <v>0</v>
      </c>
      <c r="D2" s="11">
        <v>36526.0</v>
      </c>
      <c r="E2" s="11">
        <v>36557.0</v>
      </c>
      <c r="F2" s="11">
        <v>36586.0</v>
      </c>
      <c r="G2" s="11">
        <v>36617.0</v>
      </c>
      <c r="H2" s="11">
        <v>36647.0</v>
      </c>
      <c r="I2" s="11">
        <v>36678.0</v>
      </c>
      <c r="J2" s="11">
        <v>36708.0</v>
      </c>
      <c r="K2" s="11">
        <v>36739.0</v>
      </c>
      <c r="L2" s="11">
        <v>36770.0</v>
      </c>
      <c r="M2" s="11">
        <v>36800.0</v>
      </c>
      <c r="N2" s="11">
        <v>36831.0</v>
      </c>
      <c r="O2" s="11">
        <v>36861.0</v>
      </c>
      <c r="P2" s="13" t="s">
        <v>1</v>
      </c>
      <c r="Q2" s="14" t="s">
        <v>2</v>
      </c>
      <c r="R2" s="14"/>
    </row>
    <row r="3" ht="19.5" hidden="1" customHeight="1">
      <c r="A3" s="15"/>
      <c r="B3" s="16"/>
      <c r="C3" s="17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25"/>
      <c r="R3" s="26"/>
    </row>
    <row r="4" ht="24.0" customHeight="1">
      <c r="A4" s="18" t="s">
        <v>7</v>
      </c>
      <c r="B4" s="19"/>
      <c r="C4" s="20" t="s">
        <v>6</v>
      </c>
      <c r="D4" s="23">
        <f t="shared" ref="D4:O4" si="1">sum(D5:D9)</f>
        <v>865.27</v>
      </c>
      <c r="E4" s="23">
        <f t="shared" si="1"/>
        <v>747.05</v>
      </c>
      <c r="F4" s="23">
        <f t="shared" si="1"/>
        <v>598.05</v>
      </c>
      <c r="G4" s="23">
        <f t="shared" si="1"/>
        <v>598.05</v>
      </c>
      <c r="H4" s="23">
        <f t="shared" si="1"/>
        <v>1098.4</v>
      </c>
      <c r="I4" s="23">
        <f t="shared" si="1"/>
        <v>1098.4</v>
      </c>
      <c r="J4" s="23">
        <f t="shared" si="1"/>
        <v>98.4</v>
      </c>
      <c r="K4" s="23">
        <f t="shared" si="1"/>
        <v>98.4</v>
      </c>
      <c r="L4" s="23">
        <f t="shared" si="1"/>
        <v>98.4</v>
      </c>
      <c r="M4" s="23">
        <f t="shared" si="1"/>
        <v>98.4</v>
      </c>
      <c r="N4" s="23">
        <f t="shared" si="1"/>
        <v>8.5</v>
      </c>
      <c r="O4" s="23">
        <f t="shared" si="1"/>
        <v>8.5</v>
      </c>
      <c r="P4" s="27">
        <f t="shared" ref="P4:P7" si="2">sum(D4:O4)</f>
        <v>5415.82</v>
      </c>
      <c r="Q4" s="27">
        <f>iferror(average(D4:O4))</f>
        <v>451.3183333</v>
      </c>
      <c r="R4" s="29"/>
    </row>
    <row r="5" ht="19.5" customHeight="1" outlineLevel="1">
      <c r="A5" s="33"/>
      <c r="B5" s="35"/>
      <c r="C5" s="17" t="s">
        <v>10</v>
      </c>
      <c r="D5" s="24">
        <v>716.27</v>
      </c>
      <c r="E5" s="24">
        <v>598.05</v>
      </c>
      <c r="F5" s="24">
        <v>598.05</v>
      </c>
      <c r="G5" s="24">
        <v>598.05</v>
      </c>
      <c r="H5" s="24">
        <v>98.4</v>
      </c>
      <c r="I5" s="24">
        <v>98.4</v>
      </c>
      <c r="J5" s="24">
        <v>98.4</v>
      </c>
      <c r="K5" s="24">
        <v>98.4</v>
      </c>
      <c r="L5" s="24">
        <v>98.4</v>
      </c>
      <c r="M5" s="24">
        <v>98.4</v>
      </c>
      <c r="N5" s="24">
        <v>8.5</v>
      </c>
      <c r="O5" s="24">
        <v>8.5</v>
      </c>
      <c r="P5" s="31">
        <f t="shared" si="2"/>
        <v>3117.82</v>
      </c>
      <c r="Q5" s="31">
        <f t="shared" ref="Q5:Q7" si="3">iferror(average(D5:O5),0)</f>
        <v>259.8183333</v>
      </c>
      <c r="R5" s="26"/>
    </row>
    <row r="6" ht="19.5" customHeight="1" outlineLevel="1">
      <c r="A6" s="33"/>
      <c r="B6" s="35"/>
      <c r="C6" s="17" t="s">
        <v>11</v>
      </c>
      <c r="D6" s="24">
        <v>0.0</v>
      </c>
      <c r="E6" s="24">
        <v>0.0</v>
      </c>
      <c r="F6" s="24">
        <v>0.0</v>
      </c>
      <c r="G6" s="24">
        <v>0.0</v>
      </c>
      <c r="H6" s="24">
        <v>1000.0</v>
      </c>
      <c r="I6" s="24">
        <v>1000.0</v>
      </c>
      <c r="J6" s="24">
        <v>0.0</v>
      </c>
      <c r="K6" s="24">
        <v>0.0</v>
      </c>
      <c r="L6" s="24">
        <v>0.0</v>
      </c>
      <c r="M6" s="24">
        <v>0.0</v>
      </c>
      <c r="N6" s="24">
        <v>0.0</v>
      </c>
      <c r="O6" s="24">
        <v>0.0</v>
      </c>
      <c r="P6" s="31">
        <f t="shared" si="2"/>
        <v>2000</v>
      </c>
      <c r="Q6" s="31">
        <f t="shared" si="3"/>
        <v>166.6666667</v>
      </c>
      <c r="R6" s="26"/>
    </row>
    <row r="7" ht="19.5" customHeight="1" outlineLevel="1">
      <c r="A7" s="33"/>
      <c r="B7" s="35"/>
      <c r="C7" s="17" t="s">
        <v>12</v>
      </c>
      <c r="D7" s="24">
        <v>149.0</v>
      </c>
      <c r="E7" s="24">
        <v>149.0</v>
      </c>
      <c r="F7" s="24">
        <v>0.0</v>
      </c>
      <c r="G7" s="24">
        <v>0.0</v>
      </c>
      <c r="H7" s="24">
        <v>0.0</v>
      </c>
      <c r="I7" s="24">
        <v>0.0</v>
      </c>
      <c r="J7" s="24">
        <v>0.0</v>
      </c>
      <c r="K7" s="24">
        <v>0.0</v>
      </c>
      <c r="L7" s="24">
        <v>0.0</v>
      </c>
      <c r="M7" s="24">
        <v>0.0</v>
      </c>
      <c r="N7" s="24">
        <v>0.0</v>
      </c>
      <c r="O7" s="24">
        <v>0.0</v>
      </c>
      <c r="P7" s="31">
        <f t="shared" si="2"/>
        <v>298</v>
      </c>
      <c r="Q7" s="31">
        <f t="shared" si="3"/>
        <v>24.83333333</v>
      </c>
      <c r="R7" s="26"/>
    </row>
    <row r="8" ht="19.5" customHeight="1">
      <c r="A8" s="33"/>
      <c r="B8" s="35"/>
      <c r="C8" s="41"/>
      <c r="D8" s="24"/>
      <c r="E8" s="24"/>
      <c r="F8" s="24"/>
      <c r="G8" s="24"/>
      <c r="H8" s="24"/>
      <c r="I8" s="24"/>
      <c r="J8" s="43"/>
      <c r="K8" s="43"/>
      <c r="L8" s="24"/>
      <c r="M8" s="24"/>
      <c r="N8" s="24"/>
      <c r="O8" s="24"/>
      <c r="P8" s="31"/>
      <c r="Q8" s="31"/>
      <c r="R8" s="26"/>
    </row>
    <row r="9" ht="19.5" hidden="1" customHeight="1">
      <c r="A9" s="15"/>
      <c r="B9" s="16"/>
      <c r="C9" s="41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  <c r="Q9" s="25"/>
      <c r="R9" s="26"/>
    </row>
    <row r="10" ht="24.0" customHeight="1">
      <c r="A10" s="18" t="s">
        <v>13</v>
      </c>
      <c r="B10" s="19"/>
      <c r="C10" s="20" t="s">
        <v>6</v>
      </c>
      <c r="D10" s="23">
        <f t="shared" ref="D10:O10" si="4">sum(D11:D13)</f>
        <v>362.22</v>
      </c>
      <c r="E10" s="23">
        <f t="shared" si="4"/>
        <v>362.22</v>
      </c>
      <c r="F10" s="23">
        <f t="shared" si="4"/>
        <v>362.22</v>
      </c>
      <c r="G10" s="23">
        <f t="shared" si="4"/>
        <v>362.22</v>
      </c>
      <c r="H10" s="23">
        <f t="shared" si="4"/>
        <v>362.22</v>
      </c>
      <c r="I10" s="23">
        <f t="shared" si="4"/>
        <v>362.22</v>
      </c>
      <c r="J10" s="23">
        <f t="shared" si="4"/>
        <v>362.22</v>
      </c>
      <c r="K10" s="23">
        <f t="shared" si="4"/>
        <v>362.22</v>
      </c>
      <c r="L10" s="23">
        <f t="shared" si="4"/>
        <v>362.22</v>
      </c>
      <c r="M10" s="23">
        <f t="shared" si="4"/>
        <v>362.22</v>
      </c>
      <c r="N10" s="23">
        <f t="shared" si="4"/>
        <v>362.22</v>
      </c>
      <c r="O10" s="23">
        <f t="shared" si="4"/>
        <v>362.22</v>
      </c>
      <c r="P10" s="27">
        <f t="shared" ref="P10:P11" si="5">sum(D10:O10)</f>
        <v>4346.64</v>
      </c>
      <c r="Q10" s="27">
        <f>iferror(average(D10:O10))</f>
        <v>362.22</v>
      </c>
      <c r="R10" s="29"/>
    </row>
    <row r="11" ht="19.5" customHeight="1" outlineLevel="1">
      <c r="A11" s="33"/>
      <c r="B11" s="35"/>
      <c r="C11" s="17" t="s">
        <v>15</v>
      </c>
      <c r="D11" s="24">
        <v>362.22</v>
      </c>
      <c r="E11" s="24">
        <v>362.22</v>
      </c>
      <c r="F11" s="24">
        <v>362.22</v>
      </c>
      <c r="G11" s="24">
        <v>362.22</v>
      </c>
      <c r="H11" s="24">
        <v>362.22</v>
      </c>
      <c r="I11" s="24">
        <v>362.22</v>
      </c>
      <c r="J11" s="24">
        <v>362.22</v>
      </c>
      <c r="K11" s="24">
        <v>362.22</v>
      </c>
      <c r="L11" s="24">
        <v>362.22</v>
      </c>
      <c r="M11" s="24">
        <v>362.22</v>
      </c>
      <c r="N11" s="24">
        <v>362.22</v>
      </c>
      <c r="O11" s="24">
        <v>362.22</v>
      </c>
      <c r="P11" s="31">
        <f t="shared" si="5"/>
        <v>4346.64</v>
      </c>
      <c r="Q11" s="31">
        <f>iferror(average(D11:O11),0)</f>
        <v>362.22</v>
      </c>
      <c r="R11" s="26"/>
    </row>
    <row r="12" ht="19.5" customHeight="1">
      <c r="A12" s="33"/>
      <c r="B12" s="35"/>
      <c r="C12" s="41"/>
      <c r="D12" s="24"/>
      <c r="E12" s="24"/>
      <c r="F12" s="24"/>
      <c r="G12" s="24"/>
      <c r="H12" s="24"/>
      <c r="I12" s="24"/>
      <c r="J12" s="43"/>
      <c r="K12" s="43"/>
      <c r="L12" s="24"/>
      <c r="M12" s="24"/>
      <c r="N12" s="24"/>
      <c r="O12" s="24"/>
      <c r="P12" s="31"/>
      <c r="Q12" s="31"/>
      <c r="R12" s="26"/>
    </row>
    <row r="13" ht="19.5" hidden="1" customHeight="1">
      <c r="A13" s="15"/>
      <c r="B13" s="16"/>
      <c r="C13" s="41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48"/>
      <c r="Q13" s="25"/>
      <c r="R13" s="26"/>
    </row>
    <row r="14" ht="24.0" customHeight="1">
      <c r="A14" s="18" t="s">
        <v>16</v>
      </c>
      <c r="B14" s="19"/>
      <c r="C14" s="20" t="s">
        <v>6</v>
      </c>
      <c r="D14" s="23">
        <f t="shared" ref="D14:O14" si="6">sum(D15:D17)</f>
        <v>100</v>
      </c>
      <c r="E14" s="23">
        <f t="shared" si="6"/>
        <v>100</v>
      </c>
      <c r="F14" s="23">
        <f t="shared" si="6"/>
        <v>100</v>
      </c>
      <c r="G14" s="23">
        <f t="shared" si="6"/>
        <v>100</v>
      </c>
      <c r="H14" s="23">
        <f t="shared" si="6"/>
        <v>100</v>
      </c>
      <c r="I14" s="23">
        <f t="shared" si="6"/>
        <v>100</v>
      </c>
      <c r="J14" s="23">
        <f t="shared" si="6"/>
        <v>100</v>
      </c>
      <c r="K14" s="23">
        <f t="shared" si="6"/>
        <v>100</v>
      </c>
      <c r="L14" s="23">
        <f t="shared" si="6"/>
        <v>100</v>
      </c>
      <c r="M14" s="23">
        <f t="shared" si="6"/>
        <v>100</v>
      </c>
      <c r="N14" s="23">
        <f t="shared" si="6"/>
        <v>100</v>
      </c>
      <c r="O14" s="23">
        <f t="shared" si="6"/>
        <v>100</v>
      </c>
      <c r="P14" s="27">
        <f t="shared" ref="P14:P15" si="7">sum(D14:O14)</f>
        <v>1200</v>
      </c>
      <c r="Q14" s="27">
        <f>iferror(average(D14:O14))</f>
        <v>100</v>
      </c>
      <c r="R14" s="29"/>
    </row>
    <row r="15" ht="19.5" customHeight="1" outlineLevel="1">
      <c r="A15" s="33"/>
      <c r="B15" s="35"/>
      <c r="C15" s="17" t="s">
        <v>21</v>
      </c>
      <c r="D15" s="24">
        <v>100.0</v>
      </c>
      <c r="E15" s="24">
        <v>100.0</v>
      </c>
      <c r="F15" s="24">
        <v>100.0</v>
      </c>
      <c r="G15" s="24">
        <v>100.0</v>
      </c>
      <c r="H15" s="24">
        <v>100.0</v>
      </c>
      <c r="I15" s="24">
        <v>100.0</v>
      </c>
      <c r="J15" s="24">
        <v>100.0</v>
      </c>
      <c r="K15" s="24">
        <v>100.0</v>
      </c>
      <c r="L15" s="24">
        <v>100.0</v>
      </c>
      <c r="M15" s="24">
        <v>100.0</v>
      </c>
      <c r="N15" s="24">
        <v>100.0</v>
      </c>
      <c r="O15" s="24">
        <v>100.0</v>
      </c>
      <c r="P15" s="31">
        <f t="shared" si="7"/>
        <v>1200</v>
      </c>
      <c r="Q15" s="31">
        <f>iferror(average(D15:O15),0)</f>
        <v>100</v>
      </c>
      <c r="R15" s="26"/>
    </row>
    <row r="16" ht="19.5" customHeight="1">
      <c r="A16" s="33"/>
      <c r="B16" s="35"/>
      <c r="C16" s="41"/>
      <c r="D16" s="24"/>
      <c r="E16" s="24"/>
      <c r="F16" s="24"/>
      <c r="G16" s="24"/>
      <c r="H16" s="24"/>
      <c r="I16" s="24"/>
      <c r="J16" s="43"/>
      <c r="K16" s="43"/>
      <c r="L16" s="24"/>
      <c r="M16" s="24"/>
      <c r="N16" s="24"/>
      <c r="O16" s="24"/>
      <c r="P16" s="31"/>
      <c r="Q16" s="31"/>
      <c r="R16" s="26"/>
    </row>
    <row r="17" ht="19.5" hidden="1" customHeight="1">
      <c r="A17" s="54"/>
      <c r="B17" s="55"/>
      <c r="C17" s="56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5"/>
      <c r="R17" s="26"/>
    </row>
    <row r="18" ht="19.5" hidden="1" customHeight="1">
      <c r="A18" s="54"/>
      <c r="B18" s="55"/>
      <c r="C18" s="56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5"/>
      <c r="R18" s="26"/>
    </row>
    <row r="19" ht="19.5" hidden="1" customHeight="1">
      <c r="A19" s="58"/>
      <c r="B19" s="60"/>
      <c r="C19" s="5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25"/>
      <c r="R19" s="26"/>
    </row>
    <row r="20" ht="19.5" hidden="1" customHeight="1">
      <c r="A20" s="58"/>
      <c r="B20" s="60"/>
      <c r="C20" s="56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Q20" s="25"/>
      <c r="R20" s="26"/>
    </row>
    <row r="21" ht="19.5" hidden="1" customHeight="1">
      <c r="A21" s="58"/>
      <c r="B21" s="60"/>
      <c r="C21" s="56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Q21" s="25"/>
      <c r="R21" s="26"/>
    </row>
    <row r="22" ht="19.5" hidden="1" customHeight="1">
      <c r="A22" s="58"/>
      <c r="B22" s="60"/>
      <c r="C22" s="41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  <c r="Q22" s="25"/>
      <c r="R22" s="26"/>
    </row>
    <row r="23" ht="19.5" hidden="1" customHeight="1">
      <c r="A23" s="58"/>
      <c r="B23" s="60"/>
      <c r="C23" s="4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5"/>
      <c r="Q23" s="25"/>
      <c r="R23" s="26"/>
    </row>
    <row r="24" ht="19.5" hidden="1" customHeight="1">
      <c r="A24" s="58"/>
      <c r="B24" s="60"/>
      <c r="C24" s="4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  <c r="Q24" s="25"/>
      <c r="R24" s="26"/>
    </row>
    <row r="25" ht="24.0" customHeight="1">
      <c r="A25" s="18" t="s">
        <v>26</v>
      </c>
      <c r="B25" s="19"/>
      <c r="C25" s="20" t="s">
        <v>6</v>
      </c>
      <c r="D25" s="23">
        <f t="shared" ref="D25:O25" si="8">sum(D26:D30)</f>
        <v>37.04</v>
      </c>
      <c r="E25" s="23">
        <f t="shared" si="8"/>
        <v>1537.04</v>
      </c>
      <c r="F25" s="23">
        <f t="shared" si="8"/>
        <v>537.04</v>
      </c>
      <c r="G25" s="23">
        <f t="shared" si="8"/>
        <v>537.04</v>
      </c>
      <c r="H25" s="23">
        <f t="shared" si="8"/>
        <v>537.04</v>
      </c>
      <c r="I25" s="23">
        <f t="shared" si="8"/>
        <v>37.04</v>
      </c>
      <c r="J25" s="23">
        <f t="shared" si="8"/>
        <v>37.04</v>
      </c>
      <c r="K25" s="23">
        <f t="shared" si="8"/>
        <v>37.04</v>
      </c>
      <c r="L25" s="23">
        <f t="shared" si="8"/>
        <v>37.04</v>
      </c>
      <c r="M25" s="23">
        <f t="shared" si="8"/>
        <v>37.04</v>
      </c>
      <c r="N25" s="23">
        <f t="shared" si="8"/>
        <v>37.04</v>
      </c>
      <c r="O25" s="23">
        <f t="shared" si="8"/>
        <v>37.04</v>
      </c>
      <c r="P25" s="27">
        <f t="shared" ref="P25:P28" si="9">sum(D25:O25)</f>
        <v>3444.48</v>
      </c>
      <c r="Q25" s="27">
        <f>iferror(average(D25:O25))</f>
        <v>287.04</v>
      </c>
      <c r="R25" s="29"/>
    </row>
    <row r="26" ht="19.5" customHeight="1" outlineLevel="1">
      <c r="A26" s="33"/>
      <c r="B26" s="35"/>
      <c r="C26" s="17" t="s">
        <v>27</v>
      </c>
      <c r="D26" s="24">
        <v>37.04</v>
      </c>
      <c r="E26" s="24">
        <v>37.04</v>
      </c>
      <c r="F26" s="24">
        <v>37.04</v>
      </c>
      <c r="G26" s="24">
        <v>37.04</v>
      </c>
      <c r="H26" s="24">
        <v>37.04</v>
      </c>
      <c r="I26" s="24">
        <v>37.04</v>
      </c>
      <c r="J26" s="24">
        <v>37.04</v>
      </c>
      <c r="K26" s="24">
        <v>37.04</v>
      </c>
      <c r="L26" s="24">
        <v>37.04</v>
      </c>
      <c r="M26" s="24">
        <v>37.04</v>
      </c>
      <c r="N26" s="24">
        <v>37.04</v>
      </c>
      <c r="O26" s="24">
        <v>37.04</v>
      </c>
      <c r="P26" s="31">
        <f t="shared" si="9"/>
        <v>444.48</v>
      </c>
      <c r="Q26" s="31">
        <f t="shared" ref="Q26:Q28" si="10">iferror(average(D26:O26),0)</f>
        <v>37.04</v>
      </c>
      <c r="R26" s="26"/>
    </row>
    <row r="27" ht="19.5" customHeight="1" outlineLevel="1">
      <c r="A27" s="33"/>
      <c r="B27" s="35"/>
      <c r="C27" s="17" t="s">
        <v>28</v>
      </c>
      <c r="D27" s="24">
        <v>0.0</v>
      </c>
      <c r="E27" s="24">
        <v>500.0</v>
      </c>
      <c r="F27" s="24">
        <v>500.0</v>
      </c>
      <c r="G27" s="24">
        <v>500.0</v>
      </c>
      <c r="H27" s="24">
        <v>500.0</v>
      </c>
      <c r="I27" s="24">
        <v>0.0</v>
      </c>
      <c r="J27" s="24">
        <v>0.0</v>
      </c>
      <c r="K27" s="24">
        <v>0.0</v>
      </c>
      <c r="L27" s="24">
        <v>0.0</v>
      </c>
      <c r="M27" s="24">
        <v>0.0</v>
      </c>
      <c r="N27" s="24">
        <v>0.0</v>
      </c>
      <c r="O27" s="24">
        <v>0.0</v>
      </c>
      <c r="P27" s="31">
        <f t="shared" si="9"/>
        <v>2000</v>
      </c>
      <c r="Q27" s="31">
        <f t="shared" si="10"/>
        <v>166.6666667</v>
      </c>
      <c r="R27" s="26"/>
    </row>
    <row r="28" ht="19.5" customHeight="1" outlineLevel="1">
      <c r="A28" s="33"/>
      <c r="B28" s="35"/>
      <c r="C28" s="17" t="s">
        <v>29</v>
      </c>
      <c r="D28" s="24">
        <v>0.0</v>
      </c>
      <c r="E28" s="24">
        <v>1000.0</v>
      </c>
      <c r="F28" s="24">
        <v>0.0</v>
      </c>
      <c r="G28" s="24">
        <v>0.0</v>
      </c>
      <c r="H28" s="24">
        <v>0.0</v>
      </c>
      <c r="I28" s="24">
        <v>0.0</v>
      </c>
      <c r="J28" s="24">
        <v>0.0</v>
      </c>
      <c r="K28" s="24">
        <v>0.0</v>
      </c>
      <c r="L28" s="24">
        <v>0.0</v>
      </c>
      <c r="M28" s="24">
        <v>0.0</v>
      </c>
      <c r="N28" s="24">
        <v>0.0</v>
      </c>
      <c r="O28" s="24">
        <v>0.0</v>
      </c>
      <c r="P28" s="31">
        <f t="shared" si="9"/>
        <v>1000</v>
      </c>
      <c r="Q28" s="31">
        <f t="shared" si="10"/>
        <v>83.33333333</v>
      </c>
      <c r="R28" s="26"/>
    </row>
    <row r="29" ht="19.5" customHeight="1">
      <c r="A29" s="33"/>
      <c r="B29" s="35"/>
      <c r="C29" s="41"/>
      <c r="D29" s="24"/>
      <c r="E29" s="24"/>
      <c r="F29" s="24"/>
      <c r="G29" s="24"/>
      <c r="H29" s="24"/>
      <c r="I29" s="24"/>
      <c r="J29" s="43"/>
      <c r="K29" s="43"/>
      <c r="L29" s="24"/>
      <c r="M29" s="24"/>
      <c r="N29" s="24"/>
      <c r="O29" s="24"/>
      <c r="P29" s="31"/>
      <c r="Q29" s="31"/>
      <c r="R29" s="26"/>
    </row>
    <row r="30" ht="19.5" hidden="1" customHeight="1">
      <c r="A30" s="54"/>
      <c r="B30" s="55"/>
      <c r="C30" s="41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5"/>
      <c r="R30" s="26"/>
    </row>
    <row r="31" ht="24.0" customHeight="1">
      <c r="A31" s="18" t="s">
        <v>30</v>
      </c>
      <c r="B31" s="19"/>
      <c r="C31" s="20" t="s">
        <v>6</v>
      </c>
      <c r="D31" s="23">
        <f t="shared" ref="D31:O31" si="11">sum(D32:D39)</f>
        <v>0</v>
      </c>
      <c r="E31" s="23">
        <f t="shared" si="11"/>
        <v>0</v>
      </c>
      <c r="F31" s="23">
        <f t="shared" si="11"/>
        <v>0</v>
      </c>
      <c r="G31" s="23">
        <f t="shared" si="11"/>
        <v>0</v>
      </c>
      <c r="H31" s="23">
        <f t="shared" si="11"/>
        <v>0</v>
      </c>
      <c r="I31" s="23">
        <f t="shared" si="11"/>
        <v>0</v>
      </c>
      <c r="J31" s="23">
        <f t="shared" si="11"/>
        <v>0</v>
      </c>
      <c r="K31" s="23">
        <f t="shared" si="11"/>
        <v>0</v>
      </c>
      <c r="L31" s="23">
        <f t="shared" si="11"/>
        <v>0</v>
      </c>
      <c r="M31" s="23">
        <f t="shared" si="11"/>
        <v>0</v>
      </c>
      <c r="N31" s="23">
        <f t="shared" si="11"/>
        <v>0</v>
      </c>
      <c r="O31" s="23">
        <f t="shared" si="11"/>
        <v>0</v>
      </c>
      <c r="P31" s="27">
        <f t="shared" ref="P31:P37" si="12">sum(D31:O31)</f>
        <v>0</v>
      </c>
      <c r="Q31" s="27">
        <f>iferror(average(D31:O31))</f>
        <v>0</v>
      </c>
      <c r="R31" s="29"/>
    </row>
    <row r="32" ht="19.5" customHeight="1" outlineLevel="1">
      <c r="A32" s="33"/>
      <c r="B32" s="35"/>
      <c r="C32" s="17" t="s">
        <v>31</v>
      </c>
      <c r="D32" s="24"/>
      <c r="E32" s="24"/>
      <c r="F32" s="24"/>
      <c r="G32" s="24"/>
      <c r="H32" s="24"/>
      <c r="I32" s="24"/>
      <c r="J32" s="43"/>
      <c r="K32" s="43"/>
      <c r="L32" s="24"/>
      <c r="M32" s="24"/>
      <c r="N32" s="24"/>
      <c r="O32" s="24"/>
      <c r="P32" s="31">
        <f t="shared" si="12"/>
        <v>0</v>
      </c>
      <c r="Q32" s="31">
        <f t="shared" ref="Q32:Q37" si="13">iferror(average(D32:O32),0)</f>
        <v>0</v>
      </c>
      <c r="R32" s="26"/>
    </row>
    <row r="33" ht="19.5" customHeight="1" outlineLevel="1">
      <c r="A33" s="33"/>
      <c r="B33" s="35"/>
      <c r="C33" s="17" t="s">
        <v>32</v>
      </c>
      <c r="D33" s="24"/>
      <c r="E33" s="24"/>
      <c r="F33" s="24"/>
      <c r="G33" s="24"/>
      <c r="H33" s="24"/>
      <c r="I33" s="24"/>
      <c r="J33" s="43"/>
      <c r="K33" s="43"/>
      <c r="L33" s="24"/>
      <c r="M33" s="24"/>
      <c r="N33" s="24"/>
      <c r="O33" s="24"/>
      <c r="P33" s="31">
        <f t="shared" si="12"/>
        <v>0</v>
      </c>
      <c r="Q33" s="31">
        <f t="shared" si="13"/>
        <v>0</v>
      </c>
      <c r="R33" s="26"/>
    </row>
    <row r="34" ht="19.5" customHeight="1" outlineLevel="1">
      <c r="A34" s="33"/>
      <c r="B34" s="35"/>
      <c r="C34" s="17" t="s">
        <v>33</v>
      </c>
      <c r="D34" s="24"/>
      <c r="E34" s="24"/>
      <c r="F34" s="24"/>
      <c r="G34" s="24"/>
      <c r="H34" s="24"/>
      <c r="I34" s="24"/>
      <c r="J34" s="43"/>
      <c r="K34" s="43"/>
      <c r="L34" s="24"/>
      <c r="M34" s="24"/>
      <c r="N34" s="24"/>
      <c r="O34" s="24"/>
      <c r="P34" s="31">
        <f t="shared" si="12"/>
        <v>0</v>
      </c>
      <c r="Q34" s="31">
        <f t="shared" si="13"/>
        <v>0</v>
      </c>
      <c r="R34" s="26"/>
    </row>
    <row r="35" ht="19.5" customHeight="1" outlineLevel="1">
      <c r="A35" s="33"/>
      <c r="B35" s="35"/>
      <c r="C35" s="17" t="s">
        <v>26</v>
      </c>
      <c r="D35" s="24"/>
      <c r="E35" s="24"/>
      <c r="F35" s="24"/>
      <c r="G35" s="24"/>
      <c r="H35" s="24"/>
      <c r="I35" s="24"/>
      <c r="J35" s="43"/>
      <c r="K35" s="43"/>
      <c r="L35" s="24"/>
      <c r="M35" s="24"/>
      <c r="N35" s="24"/>
      <c r="O35" s="24"/>
      <c r="P35" s="31">
        <f t="shared" si="12"/>
        <v>0</v>
      </c>
      <c r="Q35" s="31">
        <f t="shared" si="13"/>
        <v>0</v>
      </c>
      <c r="R35" s="26"/>
    </row>
    <row r="36" ht="19.5" customHeight="1" outlineLevel="1">
      <c r="A36" s="33"/>
      <c r="B36" s="35"/>
      <c r="C36" s="17" t="s">
        <v>16</v>
      </c>
      <c r="D36" s="24"/>
      <c r="E36" s="24"/>
      <c r="F36" s="24"/>
      <c r="G36" s="24"/>
      <c r="H36" s="24"/>
      <c r="I36" s="24"/>
      <c r="J36" s="43"/>
      <c r="K36" s="43"/>
      <c r="L36" s="24"/>
      <c r="M36" s="24"/>
      <c r="N36" s="24"/>
      <c r="O36" s="24"/>
      <c r="P36" s="31">
        <f t="shared" si="12"/>
        <v>0</v>
      </c>
      <c r="Q36" s="31">
        <f t="shared" si="13"/>
        <v>0</v>
      </c>
      <c r="R36" s="26"/>
    </row>
    <row r="37" ht="19.5" customHeight="1" outlineLevel="1">
      <c r="A37" s="33"/>
      <c r="B37" s="35"/>
      <c r="C37" s="17" t="s">
        <v>34</v>
      </c>
      <c r="D37" s="24"/>
      <c r="E37" s="24"/>
      <c r="F37" s="24"/>
      <c r="G37" s="24"/>
      <c r="H37" s="24"/>
      <c r="I37" s="24"/>
      <c r="J37" s="43"/>
      <c r="K37" s="43"/>
      <c r="L37" s="24"/>
      <c r="M37" s="24"/>
      <c r="N37" s="24"/>
      <c r="O37" s="24"/>
      <c r="P37" s="31">
        <f t="shared" si="12"/>
        <v>0</v>
      </c>
      <c r="Q37" s="31">
        <f t="shared" si="13"/>
        <v>0</v>
      </c>
      <c r="R37" s="26"/>
    </row>
    <row r="38" ht="19.5" customHeight="1">
      <c r="A38" s="33"/>
      <c r="B38" s="35"/>
      <c r="C38" s="41"/>
      <c r="D38" s="24"/>
      <c r="E38" s="24"/>
      <c r="F38" s="24"/>
      <c r="G38" s="24"/>
      <c r="H38" s="24"/>
      <c r="I38" s="24"/>
      <c r="J38" s="43"/>
      <c r="K38" s="43"/>
      <c r="L38" s="24"/>
      <c r="M38" s="24"/>
      <c r="N38" s="24"/>
      <c r="O38" s="24"/>
      <c r="P38" s="31"/>
      <c r="Q38" s="31"/>
      <c r="R38" s="26"/>
    </row>
    <row r="39" ht="19.5" hidden="1" customHeight="1">
      <c r="A39" s="54"/>
      <c r="B39" s="55"/>
      <c r="C39" s="41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25"/>
      <c r="R39" s="26"/>
    </row>
    <row r="40" ht="19.5" hidden="1" customHeight="1">
      <c r="A40" s="58"/>
      <c r="B40" s="60"/>
      <c r="C40" s="63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5"/>
      <c r="Q40" s="65"/>
      <c r="R4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 outlineLevelRow="1"/>
  <cols>
    <col customWidth="1" min="1" max="1" width="25.29"/>
    <col customWidth="1" min="2" max="2" width="2.29"/>
    <col customWidth="1" min="3" max="3" width="28.71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  <c r="R1" s="6"/>
    </row>
    <row r="2" ht="38.25" customHeight="1">
      <c r="A2" s="7"/>
      <c r="B2" s="7"/>
      <c r="C2" s="9" t="s">
        <v>4</v>
      </c>
      <c r="D2" s="11">
        <v>36526.0</v>
      </c>
      <c r="E2" s="11">
        <v>36557.0</v>
      </c>
      <c r="F2" s="11">
        <v>36586.0</v>
      </c>
      <c r="G2" s="11">
        <v>36617.0</v>
      </c>
      <c r="H2" s="11">
        <v>36647.0</v>
      </c>
      <c r="I2" s="11">
        <v>36678.0</v>
      </c>
      <c r="J2" s="11">
        <v>36708.0</v>
      </c>
      <c r="K2" s="11">
        <v>36739.0</v>
      </c>
      <c r="L2" s="11">
        <v>36770.0</v>
      </c>
      <c r="M2" s="11">
        <v>36800.0</v>
      </c>
      <c r="N2" s="11">
        <v>36831.0</v>
      </c>
      <c r="O2" s="11">
        <v>36861.0</v>
      </c>
      <c r="P2" s="13" t="s">
        <v>1</v>
      </c>
      <c r="Q2" s="14" t="s">
        <v>2</v>
      </c>
      <c r="R2" s="14"/>
    </row>
    <row r="3" ht="24.0" customHeight="1">
      <c r="A3" s="18" t="s">
        <v>5</v>
      </c>
      <c r="B3" s="19"/>
      <c r="C3" s="20" t="s">
        <v>6</v>
      </c>
      <c r="D3" s="23">
        <f t="shared" ref="D3:O3" si="1">sum(D4)</f>
        <v>1980</v>
      </c>
      <c r="E3" s="23">
        <f t="shared" si="1"/>
        <v>1980</v>
      </c>
      <c r="F3" s="23">
        <f t="shared" si="1"/>
        <v>1980</v>
      </c>
      <c r="G3" s="23">
        <f t="shared" si="1"/>
        <v>1980</v>
      </c>
      <c r="H3" s="23">
        <f t="shared" si="1"/>
        <v>1980</v>
      </c>
      <c r="I3" s="23">
        <f t="shared" si="1"/>
        <v>1980</v>
      </c>
      <c r="J3" s="23">
        <f t="shared" si="1"/>
        <v>1980</v>
      </c>
      <c r="K3" s="23">
        <f t="shared" si="1"/>
        <v>1980</v>
      </c>
      <c r="L3" s="23">
        <f t="shared" si="1"/>
        <v>1980</v>
      </c>
      <c r="M3" s="23">
        <f t="shared" si="1"/>
        <v>1980</v>
      </c>
      <c r="N3" s="23">
        <f t="shared" si="1"/>
        <v>1980</v>
      </c>
      <c r="O3" s="23">
        <f t="shared" si="1"/>
        <v>1980</v>
      </c>
      <c r="P3" s="27">
        <f t="shared" ref="P3:P4" si="2">sum(D3:O3)</f>
        <v>23760</v>
      </c>
      <c r="Q3" s="27">
        <f>iferror(average(D3:O3))</f>
        <v>1980</v>
      </c>
      <c r="R3" s="29"/>
    </row>
    <row r="4" ht="19.5" customHeight="1" outlineLevel="1">
      <c r="A4" s="15"/>
      <c r="B4" s="16"/>
      <c r="C4" s="17" t="s">
        <v>8</v>
      </c>
      <c r="D4" s="24">
        <v>1980.0</v>
      </c>
      <c r="E4" s="24">
        <v>1980.0</v>
      </c>
      <c r="F4" s="24">
        <v>1980.0</v>
      </c>
      <c r="G4" s="24">
        <v>1980.0</v>
      </c>
      <c r="H4" s="24">
        <v>1980.0</v>
      </c>
      <c r="I4" s="24">
        <v>1980.0</v>
      </c>
      <c r="J4" s="24">
        <v>1980.0</v>
      </c>
      <c r="K4" s="24">
        <v>1980.0</v>
      </c>
      <c r="L4" s="24">
        <v>1980.0</v>
      </c>
      <c r="M4" s="24">
        <v>1980.0</v>
      </c>
      <c r="N4" s="24">
        <v>1980.0</v>
      </c>
      <c r="O4" s="24">
        <v>1980.0</v>
      </c>
      <c r="P4" s="31">
        <f t="shared" si="2"/>
        <v>23760</v>
      </c>
      <c r="Q4" s="31">
        <f>iferror(average(D4:O4),0)</f>
        <v>1980</v>
      </c>
      <c r="R4" s="26"/>
    </row>
    <row r="5" ht="19.5" hidden="1" customHeight="1">
      <c r="A5" s="33"/>
      <c r="B5" s="35"/>
      <c r="C5" s="41"/>
      <c r="D5" s="42"/>
      <c r="E5" s="42"/>
      <c r="F5" s="42"/>
      <c r="G5" s="42"/>
      <c r="H5" s="42"/>
      <c r="I5" s="42"/>
      <c r="J5" s="44"/>
      <c r="K5" s="44"/>
      <c r="L5" s="44"/>
      <c r="M5" s="44"/>
      <c r="N5" s="44"/>
      <c r="O5" s="44"/>
      <c r="P5" s="46"/>
      <c r="Q5" s="46"/>
      <c r="R5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hidden="1" min="2" max="2" width="5.86"/>
    <col customWidth="1" min="3" max="3" width="25.43"/>
    <col customWidth="1" min="4" max="15" width="11.57"/>
    <col customWidth="1" min="16" max="16" width="14.43"/>
    <col customWidth="1" min="17" max="17" width="11.57"/>
    <col customWidth="1" min="18" max="18" width="5.86"/>
  </cols>
  <sheetData>
    <row r="1" ht="6.0" customHeight="1">
      <c r="A1" s="66"/>
      <c r="B1" s="67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  <c r="O1" s="69"/>
      <c r="P1" s="70"/>
      <c r="Q1" s="70"/>
      <c r="R1" s="69"/>
    </row>
    <row r="2" ht="30.0" customHeight="1">
      <c r="A2" s="71"/>
      <c r="B2" s="72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3"/>
      <c r="O2" s="73"/>
      <c r="P2" s="74"/>
      <c r="Q2" s="74"/>
      <c r="R2" s="73"/>
    </row>
    <row r="3" ht="24.0" customHeight="1">
      <c r="A3" s="75"/>
      <c r="B3" s="76"/>
      <c r="C3" s="77" t="s">
        <v>35</v>
      </c>
      <c r="D3" s="78"/>
      <c r="E3" s="78"/>
      <c r="F3" s="78"/>
      <c r="G3" s="78"/>
      <c r="H3" s="78"/>
      <c r="I3" s="79"/>
      <c r="J3" s="78"/>
      <c r="K3" s="80" t="s">
        <v>36</v>
      </c>
      <c r="L3" s="81"/>
      <c r="M3" s="81"/>
      <c r="N3" s="82"/>
      <c r="O3" s="82"/>
      <c r="P3" s="83"/>
      <c r="Q3" s="83"/>
      <c r="R3" s="82"/>
    </row>
    <row r="4" ht="18.0" customHeight="1">
      <c r="A4" s="75"/>
      <c r="B4" s="76"/>
      <c r="C4" s="84" t="s">
        <v>37</v>
      </c>
      <c r="D4" s="85"/>
      <c r="E4" s="85"/>
      <c r="F4" s="85"/>
      <c r="G4" s="85"/>
      <c r="H4" s="85"/>
      <c r="I4" s="85"/>
      <c r="J4" s="85"/>
      <c r="K4" s="86" t="s">
        <v>38</v>
      </c>
      <c r="N4" s="87"/>
      <c r="O4" s="82"/>
      <c r="P4" s="83"/>
      <c r="Q4" s="83"/>
      <c r="R4" s="82"/>
    </row>
    <row r="5" ht="24.0" customHeight="1">
      <c r="A5" s="75"/>
      <c r="B5" s="76"/>
      <c r="C5" s="88" t="s">
        <v>39</v>
      </c>
      <c r="D5" s="89"/>
      <c r="E5" s="90"/>
      <c r="F5" s="90"/>
      <c r="G5" s="90"/>
      <c r="H5" s="90"/>
      <c r="I5" s="91"/>
      <c r="J5" s="90"/>
      <c r="K5" s="92" t="s">
        <v>40</v>
      </c>
      <c r="L5" s="90"/>
      <c r="M5" s="90"/>
      <c r="N5" s="93"/>
      <c r="O5" s="93"/>
      <c r="P5" s="94"/>
      <c r="Q5" s="94"/>
      <c r="R5" s="93"/>
    </row>
    <row r="6" ht="30.0" customHeight="1">
      <c r="A6" s="95"/>
      <c r="B6" s="96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7"/>
      <c r="Q6" s="97"/>
      <c r="R6" s="95"/>
    </row>
    <row r="7" ht="18.0" customHeight="1">
      <c r="A7" s="75"/>
      <c r="B7" s="76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  <c r="Q7" s="99"/>
      <c r="R7" s="82"/>
    </row>
    <row r="8" ht="18.0" customHeight="1">
      <c r="A8" s="75"/>
      <c r="B8" s="76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9"/>
      <c r="Q8" s="99"/>
      <c r="R8" s="82"/>
    </row>
    <row r="9" ht="18.0" customHeight="1">
      <c r="A9" s="75"/>
      <c r="B9" s="76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9"/>
      <c r="Q9" s="99"/>
      <c r="R9" s="82"/>
    </row>
    <row r="10" ht="18.0" customHeight="1">
      <c r="A10" s="75"/>
      <c r="B10" s="76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9"/>
      <c r="Q10" s="99"/>
      <c r="R10" s="82"/>
    </row>
    <row r="11" ht="18.0" customHeight="1">
      <c r="A11" s="75"/>
      <c r="B11" s="76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99"/>
      <c r="R11" s="82"/>
    </row>
    <row r="12" ht="18.0" customHeight="1">
      <c r="A12" s="75"/>
      <c r="B12" s="76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9"/>
      <c r="Q12" s="99"/>
      <c r="R12" s="82"/>
    </row>
    <row r="13" ht="18.0" customHeight="1">
      <c r="A13" s="75"/>
      <c r="B13" s="76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9"/>
      <c r="Q13" s="99"/>
      <c r="R13" s="82"/>
    </row>
    <row r="14" ht="18.0" customHeight="1">
      <c r="A14" s="75"/>
      <c r="B14" s="76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9"/>
      <c r="Q14" s="99"/>
      <c r="R14" s="82"/>
    </row>
    <row r="15" ht="18.0" customHeight="1">
      <c r="A15" s="75"/>
      <c r="B15" s="76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99"/>
      <c r="R15" s="82"/>
    </row>
    <row r="16" ht="18.0" customHeight="1">
      <c r="A16" s="75"/>
      <c r="B16" s="76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9"/>
      <c r="Q16" s="99"/>
      <c r="R16" s="82"/>
    </row>
    <row r="17" ht="18.0" customHeight="1">
      <c r="A17" s="75"/>
      <c r="B17" s="76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9"/>
      <c r="Q17" s="99"/>
      <c r="R17" s="82"/>
    </row>
    <row r="18" ht="18.0" customHeight="1">
      <c r="A18" s="75"/>
      <c r="B18" s="76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9"/>
      <c r="Q18" s="99"/>
      <c r="R18" s="82"/>
    </row>
    <row r="19" ht="18.0" customHeight="1">
      <c r="A19" s="75"/>
      <c r="B19" s="76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  <c r="Q19" s="99"/>
      <c r="R19" s="82"/>
    </row>
    <row r="20" ht="30.0" customHeight="1">
      <c r="A20" s="75"/>
      <c r="B20" s="76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100"/>
      <c r="O20" s="82"/>
      <c r="P20" s="83"/>
      <c r="Q20" s="83"/>
      <c r="R20" s="82"/>
    </row>
    <row r="21" ht="19.5" customHeight="1">
      <c r="A21" s="75"/>
      <c r="B21" s="76"/>
      <c r="C21" s="101" t="s">
        <v>41</v>
      </c>
      <c r="D21" s="102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4"/>
      <c r="Q21" s="104"/>
      <c r="R21" s="103"/>
    </row>
    <row r="22" ht="19.5" customHeight="1">
      <c r="A22" s="105"/>
      <c r="B22" s="106"/>
      <c r="C22" s="107"/>
      <c r="D22" s="108">
        <v>36526.0</v>
      </c>
      <c r="E22" s="108">
        <v>36557.0</v>
      </c>
      <c r="F22" s="108">
        <v>36586.0</v>
      </c>
      <c r="G22" s="108">
        <v>36617.0</v>
      </c>
      <c r="H22" s="108">
        <v>36647.0</v>
      </c>
      <c r="I22" s="108">
        <v>36678.0</v>
      </c>
      <c r="J22" s="108">
        <v>36708.0</v>
      </c>
      <c r="K22" s="108">
        <v>36739.0</v>
      </c>
      <c r="L22" s="108">
        <v>36770.0</v>
      </c>
      <c r="M22" s="108">
        <v>36800.0</v>
      </c>
      <c r="N22" s="108">
        <v>36831.0</v>
      </c>
      <c r="O22" s="108">
        <v>36861.0</v>
      </c>
      <c r="P22" s="109" t="s">
        <v>1</v>
      </c>
      <c r="Q22" s="109" t="s">
        <v>2</v>
      </c>
      <c r="R22" s="110"/>
    </row>
    <row r="23" ht="24.0" customHeight="1">
      <c r="A23" s="75"/>
      <c r="B23" s="76"/>
      <c r="C23" s="111" t="s">
        <v>4</v>
      </c>
      <c r="D23" s="112" t="str">
        <f t="shared" ref="D23:O23" si="1">sum(D31:D41)</f>
        <v>#REF!</v>
      </c>
      <c r="E23" s="112">
        <f t="shared" si="1"/>
        <v>0</v>
      </c>
      <c r="F23" s="112">
        <f t="shared" si="1"/>
        <v>0</v>
      </c>
      <c r="G23" s="112">
        <f t="shared" si="1"/>
        <v>0</v>
      </c>
      <c r="H23" s="112">
        <f t="shared" si="1"/>
        <v>0</v>
      </c>
      <c r="I23" s="112">
        <f t="shared" si="1"/>
        <v>0</v>
      </c>
      <c r="J23" s="112">
        <f t="shared" si="1"/>
        <v>0</v>
      </c>
      <c r="K23" s="112">
        <f t="shared" si="1"/>
        <v>0</v>
      </c>
      <c r="L23" s="112">
        <f t="shared" si="1"/>
        <v>0</v>
      </c>
      <c r="M23" s="112">
        <f t="shared" si="1"/>
        <v>0</v>
      </c>
      <c r="N23" s="112">
        <f t="shared" si="1"/>
        <v>0</v>
      </c>
      <c r="O23" s="112">
        <f t="shared" si="1"/>
        <v>0</v>
      </c>
      <c r="P23" s="113" t="str">
        <f t="shared" ref="P23:P25" si="3">sum(D23:O23)</f>
        <v>#REF!</v>
      </c>
      <c r="Q23" s="113">
        <f t="shared" ref="Q23:Q25" si="4">iferror(averageif(D23:O23, "&gt;0", D23:O23), 0)</f>
        <v>0</v>
      </c>
      <c r="R23" s="114"/>
    </row>
    <row r="24" ht="21.0" customHeight="1">
      <c r="A24" s="115"/>
      <c r="B24" s="116"/>
      <c r="C24" s="117" t="s">
        <v>0</v>
      </c>
      <c r="D24" s="118" t="str">
        <f t="shared" ref="D24:O24" si="2">sum(D44:D58)</f>
        <v>#REF!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9" t="str">
        <f t="shared" si="3"/>
        <v>#REF!</v>
      </c>
      <c r="Q24" s="120">
        <f t="shared" si="4"/>
        <v>0</v>
      </c>
      <c r="R24" s="121"/>
    </row>
    <row r="25" ht="21.0" customHeight="1">
      <c r="A25" s="122"/>
      <c r="B25" s="123"/>
      <c r="C25" s="124" t="s">
        <v>42</v>
      </c>
      <c r="D25" s="125" t="str">
        <f t="shared" ref="D25:O25" si="5">D23-D24</f>
        <v>#REF!</v>
      </c>
      <c r="E25" s="125">
        <f t="shared" si="5"/>
        <v>0</v>
      </c>
      <c r="F25" s="125">
        <f t="shared" si="5"/>
        <v>0</v>
      </c>
      <c r="G25" s="125">
        <f t="shared" si="5"/>
        <v>0</v>
      </c>
      <c r="H25" s="125">
        <f t="shared" si="5"/>
        <v>0</v>
      </c>
      <c r="I25" s="125">
        <f t="shared" si="5"/>
        <v>0</v>
      </c>
      <c r="J25" s="125">
        <f t="shared" si="5"/>
        <v>0</v>
      </c>
      <c r="K25" s="125">
        <f t="shared" si="5"/>
        <v>0</v>
      </c>
      <c r="L25" s="125">
        <f t="shared" si="5"/>
        <v>0</v>
      </c>
      <c r="M25" s="125">
        <f t="shared" si="5"/>
        <v>0</v>
      </c>
      <c r="N25" s="125">
        <f t="shared" si="5"/>
        <v>0</v>
      </c>
      <c r="O25" s="125">
        <f t="shared" si="5"/>
        <v>0</v>
      </c>
      <c r="P25" s="126" t="str">
        <f t="shared" si="3"/>
        <v>#REF!</v>
      </c>
      <c r="Q25" s="126">
        <f t="shared" si="4"/>
        <v>0</v>
      </c>
      <c r="R25" s="127"/>
    </row>
    <row r="26" ht="21.0" customHeight="1">
      <c r="A26" s="75"/>
      <c r="B26" s="76"/>
      <c r="C26" s="128" t="s">
        <v>43</v>
      </c>
      <c r="D26" s="129" t="str">
        <f>(StartingBalance+D23)-D24</f>
        <v>#REF!</v>
      </c>
      <c r="E26" s="129" t="str">
        <f t="shared" ref="E26:O26" si="6">(D26+E23)-E24</f>
        <v>#REF!</v>
      </c>
      <c r="F26" s="129" t="str">
        <f t="shared" si="6"/>
        <v>#REF!</v>
      </c>
      <c r="G26" s="129" t="str">
        <f t="shared" si="6"/>
        <v>#REF!</v>
      </c>
      <c r="H26" s="129" t="str">
        <f t="shared" si="6"/>
        <v>#REF!</v>
      </c>
      <c r="I26" s="129" t="str">
        <f t="shared" si="6"/>
        <v>#REF!</v>
      </c>
      <c r="J26" s="129" t="str">
        <f t="shared" si="6"/>
        <v>#REF!</v>
      </c>
      <c r="K26" s="129" t="str">
        <f t="shared" si="6"/>
        <v>#REF!</v>
      </c>
      <c r="L26" s="129" t="str">
        <f t="shared" si="6"/>
        <v>#REF!</v>
      </c>
      <c r="M26" s="129" t="str">
        <f t="shared" si="6"/>
        <v>#REF!</v>
      </c>
      <c r="N26" s="129" t="str">
        <f t="shared" si="6"/>
        <v>#REF!</v>
      </c>
      <c r="O26" s="129" t="str">
        <f t="shared" si="6"/>
        <v>#REF!</v>
      </c>
      <c r="P26" s="113"/>
      <c r="Q26" s="130" t="str">
        <f>iferror(averageif(D26:O26, "&gt;0", D26:O26))</f>
        <v/>
      </c>
      <c r="R26" s="114"/>
    </row>
    <row r="27" ht="19.5" customHeight="1">
      <c r="A27" s="75"/>
      <c r="B27" s="76"/>
      <c r="C27" s="82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31"/>
      <c r="Q27" s="131"/>
      <c r="R27" s="114"/>
    </row>
    <row r="28" ht="19.5" customHeight="1">
      <c r="A28" s="75"/>
      <c r="B28" s="76"/>
      <c r="C28" s="8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3"/>
      <c r="Q28" s="133"/>
      <c r="R28" s="132"/>
    </row>
    <row r="29" ht="19.5" customHeight="1">
      <c r="A29" s="75"/>
      <c r="B29" s="76"/>
      <c r="C29" s="101" t="s">
        <v>4</v>
      </c>
      <c r="D29" s="134"/>
      <c r="E29" s="135"/>
      <c r="F29" s="135"/>
      <c r="G29" s="135"/>
      <c r="H29" s="135"/>
      <c r="I29" s="135"/>
      <c r="J29" s="136"/>
      <c r="K29" s="132"/>
      <c r="L29" s="132"/>
      <c r="M29" s="132"/>
      <c r="N29" s="132"/>
      <c r="O29" s="132"/>
      <c r="P29" s="133"/>
      <c r="Q29" s="133"/>
      <c r="R29" s="132"/>
    </row>
    <row r="30" ht="19.5" customHeight="1">
      <c r="A30" s="105"/>
      <c r="B30" s="106" t="s">
        <v>44</v>
      </c>
      <c r="C30" s="107" t="str">
        <f>IFERROR(__xludf.DUMMYFUNCTION("unique(Renda!A:A)"),"")</f>
        <v/>
      </c>
      <c r="D30" s="108">
        <v>36526.0</v>
      </c>
      <c r="E30" s="108">
        <v>36557.0</v>
      </c>
      <c r="F30" s="108">
        <v>36586.0</v>
      </c>
      <c r="G30" s="108">
        <v>36617.0</v>
      </c>
      <c r="H30" s="108">
        <v>36647.0</v>
      </c>
      <c r="I30" s="108">
        <v>36678.0</v>
      </c>
      <c r="J30" s="108">
        <v>36708.0</v>
      </c>
      <c r="K30" s="108">
        <v>36739.0</v>
      </c>
      <c r="L30" s="108">
        <v>36770.0</v>
      </c>
      <c r="M30" s="108">
        <v>36800.0</v>
      </c>
      <c r="N30" s="108">
        <v>36831.0</v>
      </c>
      <c r="O30" s="108">
        <v>36861.0</v>
      </c>
      <c r="P30" s="109" t="s">
        <v>1</v>
      </c>
      <c r="Q30" s="109" t="s">
        <v>2</v>
      </c>
      <c r="R30" s="110"/>
    </row>
    <row r="31" ht="19.5" customHeight="1">
      <c r="A31" s="75"/>
      <c r="B31" s="137">
        <f t="array" ref="B31:B40">iferror(match(C31:C40,Renda!A:A,0))</f>
        <v>3</v>
      </c>
      <c r="C31" s="138" t="str">
        <f>IFERROR(__xludf.DUMMYFUNCTION("""COMPUTED_VALUE"""),"Salários")</f>
        <v>Salários</v>
      </c>
      <c r="D31" s="139" t="str">
        <f t="shared" ref="D31:D40" si="7">if(not(isblank(B31)), indirect("Income!D"&amp;B31&amp;":Q"&amp;B31),"")</f>
        <v>#REF!</v>
      </c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13"/>
      <c r="Q31" s="113"/>
      <c r="R31" s="140"/>
    </row>
    <row r="32" ht="19.5" customHeight="1">
      <c r="A32" s="75"/>
      <c r="B32" s="141"/>
      <c r="C32" s="142"/>
      <c r="D32" s="139" t="str">
        <f t="shared" si="7"/>
        <v/>
      </c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13"/>
      <c r="Q32" s="113"/>
      <c r="R32" s="140"/>
    </row>
    <row r="33" ht="1.5" customHeight="1">
      <c r="A33" s="75"/>
      <c r="B33" s="76"/>
      <c r="C33" s="143"/>
      <c r="D33" s="144" t="str">
        <f t="shared" si="7"/>
        <v/>
      </c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5"/>
      <c r="Q33" s="145"/>
      <c r="R33" s="114"/>
    </row>
    <row r="34" ht="1.5" customHeight="1">
      <c r="A34" s="75"/>
      <c r="B34" s="76"/>
      <c r="C34" s="143"/>
      <c r="D34" s="144" t="str">
        <f t="shared" si="7"/>
        <v/>
      </c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5"/>
      <c r="Q34" s="145"/>
      <c r="R34" s="114"/>
    </row>
    <row r="35" ht="1.5" customHeight="1">
      <c r="A35" s="75"/>
      <c r="B35" s="76"/>
      <c r="C35" s="143"/>
      <c r="D35" s="144" t="str">
        <f t="shared" si="7"/>
        <v/>
      </c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5"/>
      <c r="Q35" s="145"/>
      <c r="R35" s="114"/>
    </row>
    <row r="36" ht="1.5" customHeight="1">
      <c r="A36" s="75"/>
      <c r="B36" s="76"/>
      <c r="C36" s="143"/>
      <c r="D36" s="144" t="str">
        <f t="shared" si="7"/>
        <v/>
      </c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5"/>
      <c r="Q36" s="145"/>
      <c r="R36" s="114"/>
    </row>
    <row r="37" ht="1.5" customHeight="1">
      <c r="A37" s="75"/>
      <c r="B37" s="76"/>
      <c r="C37" s="143"/>
      <c r="D37" s="144" t="str">
        <f t="shared" si="7"/>
        <v/>
      </c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5"/>
      <c r="R37" s="114"/>
    </row>
    <row r="38" ht="1.5" customHeight="1">
      <c r="A38" s="75"/>
      <c r="B38" s="76"/>
      <c r="C38" s="143"/>
      <c r="D38" s="144" t="str">
        <f t="shared" si="7"/>
        <v/>
      </c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5"/>
      <c r="Q38" s="145"/>
      <c r="R38" s="114"/>
    </row>
    <row r="39" ht="1.5" customHeight="1">
      <c r="A39" s="75"/>
      <c r="B39" s="76"/>
      <c r="C39" s="143"/>
      <c r="D39" s="144" t="str">
        <f t="shared" si="7"/>
        <v/>
      </c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5"/>
      <c r="Q39" s="145"/>
      <c r="R39" s="114"/>
    </row>
    <row r="40" ht="1.5" customHeight="1">
      <c r="A40" s="75"/>
      <c r="B40" s="76"/>
      <c r="C40" s="143"/>
      <c r="D40" s="144" t="str">
        <f t="shared" si="7"/>
        <v/>
      </c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5"/>
      <c r="Q40" s="145"/>
      <c r="R40" s="132"/>
    </row>
    <row r="41" ht="19.5" customHeight="1">
      <c r="A41" s="75"/>
      <c r="B41" s="76"/>
      <c r="C41" s="102"/>
      <c r="D41" s="146"/>
      <c r="E41" s="147"/>
      <c r="F41" s="147"/>
      <c r="G41" s="148"/>
      <c r="H41" s="148"/>
      <c r="I41" s="148"/>
      <c r="J41" s="148"/>
      <c r="K41" s="148"/>
      <c r="L41" s="148"/>
      <c r="M41" s="148"/>
      <c r="N41" s="148"/>
      <c r="O41" s="148"/>
      <c r="P41" s="145"/>
      <c r="Q41" s="145"/>
      <c r="R41" s="132"/>
    </row>
    <row r="42" ht="19.5" customHeight="1">
      <c r="A42" s="75"/>
      <c r="B42" s="76"/>
      <c r="C42" s="101" t="s">
        <v>0</v>
      </c>
      <c r="D42" s="134"/>
      <c r="E42" s="136"/>
      <c r="F42" s="136"/>
      <c r="G42" s="149"/>
      <c r="H42" s="149"/>
      <c r="I42" s="149"/>
      <c r="J42" s="149"/>
      <c r="K42" s="149"/>
      <c r="L42" s="149"/>
      <c r="M42" s="149"/>
      <c r="N42" s="149"/>
      <c r="O42" s="149"/>
      <c r="P42" s="145"/>
      <c r="Q42" s="145"/>
      <c r="R42" s="132"/>
    </row>
    <row r="43" ht="19.5" customHeight="1">
      <c r="A43" s="105"/>
      <c r="B43" s="106" t="s">
        <v>44</v>
      </c>
      <c r="C43" s="150" t="str">
        <f>IFERROR(__xludf.DUMMYFUNCTION("unique(Despesas!A:A)"),"")</f>
        <v/>
      </c>
      <c r="D43" s="108">
        <v>36526.0</v>
      </c>
      <c r="E43" s="108">
        <v>36557.0</v>
      </c>
      <c r="F43" s="108">
        <v>36586.0</v>
      </c>
      <c r="G43" s="108">
        <v>36617.0</v>
      </c>
      <c r="H43" s="108">
        <v>36647.0</v>
      </c>
      <c r="I43" s="108">
        <v>36678.0</v>
      </c>
      <c r="J43" s="108">
        <v>36708.0</v>
      </c>
      <c r="K43" s="108">
        <v>36739.0</v>
      </c>
      <c r="L43" s="108">
        <v>36770.0</v>
      </c>
      <c r="M43" s="108">
        <v>36800.0</v>
      </c>
      <c r="N43" s="108">
        <v>36831.0</v>
      </c>
      <c r="O43" s="108">
        <v>36861.0</v>
      </c>
      <c r="P43" s="109" t="s">
        <v>1</v>
      </c>
      <c r="Q43" s="109" t="s">
        <v>2</v>
      </c>
      <c r="R43" s="110"/>
    </row>
    <row r="44" ht="19.5" customHeight="1">
      <c r="A44" s="151"/>
      <c r="B44" s="137">
        <f t="array" ref="B44:B58">iferror(match(C44:C58,Despesas!A:A,0))</f>
        <v>4</v>
      </c>
      <c r="C44" s="152" t="str">
        <f>IFERROR(__xludf.DUMMYFUNCTION("""COMPUTED_VALUE"""),"Débito")</f>
        <v>Débito</v>
      </c>
      <c r="D44" s="153" t="str">
        <f t="shared" ref="D44:D80" si="8">if(not(isblank(B44)), indirect("Expenses!D"&amp;B44&amp;":Q"&amp;B44),"")</f>
        <v>#REF!</v>
      </c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4"/>
      <c r="Q44" s="154"/>
      <c r="R44" s="155"/>
    </row>
    <row r="45" ht="19.5" customHeight="1">
      <c r="A45" s="75"/>
      <c r="B45" s="141">
        <v>10.0</v>
      </c>
      <c r="C45" s="156" t="str">
        <f>IFERROR(__xludf.DUMMYFUNCTION("""COMPUTED_VALUE"""),"Educação")</f>
        <v>Educação</v>
      </c>
      <c r="D45" s="157" t="str">
        <f t="shared" si="8"/>
        <v>#REF!</v>
      </c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8"/>
      <c r="Q45" s="158"/>
      <c r="R45" s="159"/>
    </row>
    <row r="46" ht="19.5" customHeight="1">
      <c r="A46" s="75"/>
      <c r="B46" s="141">
        <v>14.0</v>
      </c>
      <c r="C46" s="156" t="str">
        <f>IFERROR(__xludf.DUMMYFUNCTION("""COMPUTED_VALUE"""),"Entretenimento")</f>
        <v>Entretenimento</v>
      </c>
      <c r="D46" s="157" t="str">
        <f t="shared" si="8"/>
        <v>#REF!</v>
      </c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8"/>
      <c r="Q46" s="158"/>
      <c r="R46" s="159"/>
    </row>
    <row r="47" ht="19.5" customHeight="1">
      <c r="A47" s="75"/>
      <c r="B47" s="141">
        <v>25.0</v>
      </c>
      <c r="C47" s="156" t="str">
        <f>IFERROR(__xludf.DUMMYFUNCTION("""COMPUTED_VALUE"""),"Transporte")</f>
        <v>Transporte</v>
      </c>
      <c r="D47" s="157" t="str">
        <f t="shared" si="8"/>
        <v>#REF!</v>
      </c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8"/>
      <c r="Q47" s="158"/>
      <c r="R47" s="159"/>
    </row>
    <row r="48" ht="19.5" customHeight="1">
      <c r="A48" s="75"/>
      <c r="B48" s="141">
        <v>31.0</v>
      </c>
      <c r="C48" s="156" t="str">
        <f>IFERROR(__xludf.DUMMYFUNCTION("""COMPUTED_VALUE"""),"Viagens")</f>
        <v>Viagens</v>
      </c>
      <c r="D48" s="157" t="str">
        <f t="shared" si="8"/>
        <v>#REF!</v>
      </c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8"/>
      <c r="Q48" s="158"/>
      <c r="R48" s="159"/>
    </row>
    <row r="49" ht="19.5" customHeight="1">
      <c r="A49" s="75"/>
      <c r="B49" s="141"/>
      <c r="C49" s="156"/>
      <c r="D49" s="157" t="str">
        <f t="shared" si="8"/>
        <v/>
      </c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8"/>
      <c r="Q49" s="158"/>
      <c r="R49" s="159"/>
    </row>
    <row r="50" ht="19.5" customHeight="1">
      <c r="A50" s="75"/>
      <c r="B50" s="141"/>
      <c r="C50" s="156"/>
      <c r="D50" s="157" t="str">
        <f t="shared" si="8"/>
        <v/>
      </c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8"/>
      <c r="Q50" s="158"/>
      <c r="R50" s="159"/>
    </row>
    <row r="51" ht="19.5" customHeight="1">
      <c r="A51" s="75"/>
      <c r="B51" s="141"/>
      <c r="C51" s="156"/>
      <c r="D51" s="157" t="str">
        <f t="shared" si="8"/>
        <v/>
      </c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8"/>
      <c r="Q51" s="158"/>
      <c r="R51" s="159"/>
    </row>
    <row r="52" ht="19.5" customHeight="1">
      <c r="A52" s="75"/>
      <c r="B52" s="141"/>
      <c r="C52" s="156"/>
      <c r="D52" s="157" t="str">
        <f t="shared" si="8"/>
        <v/>
      </c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8"/>
      <c r="Q52" s="158"/>
      <c r="R52" s="159"/>
    </row>
    <row r="53" ht="19.5" customHeight="1">
      <c r="A53" s="75"/>
      <c r="B53" s="141"/>
      <c r="C53" s="156"/>
      <c r="D53" s="157" t="str">
        <f t="shared" si="8"/>
        <v/>
      </c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8"/>
      <c r="Q53" s="158"/>
      <c r="R53" s="159"/>
    </row>
    <row r="54" ht="19.5" customHeight="1">
      <c r="A54" s="75"/>
      <c r="B54" s="141"/>
      <c r="C54" s="156"/>
      <c r="D54" s="157" t="str">
        <f t="shared" si="8"/>
        <v/>
      </c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8"/>
      <c r="Q54" s="158"/>
      <c r="R54" s="159"/>
    </row>
    <row r="55" ht="19.5" customHeight="1">
      <c r="A55" s="75"/>
      <c r="B55" s="141"/>
      <c r="C55" s="156"/>
      <c r="D55" s="157" t="str">
        <f t="shared" si="8"/>
        <v/>
      </c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8"/>
      <c r="Q55" s="158"/>
      <c r="R55" s="159"/>
    </row>
    <row r="56" ht="19.5" customHeight="1">
      <c r="A56" s="75"/>
      <c r="B56" s="141"/>
      <c r="C56" s="156"/>
      <c r="D56" s="157" t="str">
        <f t="shared" si="8"/>
        <v/>
      </c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8"/>
      <c r="Q56" s="158"/>
      <c r="R56" s="159"/>
    </row>
    <row r="57" ht="19.5" customHeight="1">
      <c r="A57" s="75"/>
      <c r="B57" s="141"/>
      <c r="C57" s="160"/>
      <c r="D57" s="157" t="str">
        <f t="shared" si="8"/>
        <v/>
      </c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8"/>
      <c r="Q57" s="158"/>
      <c r="R57" s="159"/>
    </row>
    <row r="58" ht="19.5" customHeight="1">
      <c r="A58" s="75"/>
      <c r="B58" s="141"/>
      <c r="C58" s="156"/>
      <c r="D58" s="157" t="str">
        <f t="shared" si="8"/>
        <v/>
      </c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8"/>
      <c r="Q58" s="158"/>
      <c r="R58" s="159"/>
    </row>
    <row r="59" ht="19.5" customHeight="1">
      <c r="A59" s="75"/>
      <c r="B59" s="141"/>
      <c r="C59" s="161"/>
      <c r="D59" s="162" t="str">
        <f t="shared" si="8"/>
        <v/>
      </c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30"/>
      <c r="Q59" s="130"/>
      <c r="R59" s="163"/>
    </row>
    <row r="60" ht="19.5" customHeight="1">
      <c r="A60" s="75"/>
      <c r="B60" s="76"/>
      <c r="C60" s="82"/>
      <c r="D60" s="139" t="str">
        <f t="shared" si="8"/>
        <v/>
      </c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5"/>
      <c r="Q60" s="165"/>
      <c r="R60" s="166"/>
    </row>
    <row r="61" ht="19.5" customHeight="1">
      <c r="A61" s="75"/>
      <c r="B61" s="76"/>
      <c r="C61" s="49"/>
      <c r="D61" s="144" t="str">
        <f t="shared" si="8"/>
        <v/>
      </c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8"/>
      <c r="Q61" s="168"/>
      <c r="R61" s="82"/>
    </row>
    <row r="62" ht="19.5" customHeight="1">
      <c r="A62" s="75"/>
      <c r="B62" s="76"/>
      <c r="C62" s="49"/>
      <c r="D62" s="144" t="str">
        <f t="shared" si="8"/>
        <v/>
      </c>
      <c r="E62" s="169"/>
      <c r="F62" s="170"/>
      <c r="G62" s="170"/>
      <c r="H62" s="171"/>
      <c r="I62" s="170"/>
      <c r="J62" s="170"/>
      <c r="K62" s="170"/>
      <c r="L62" s="170"/>
      <c r="M62" s="170"/>
      <c r="N62" s="170"/>
      <c r="O62" s="170"/>
      <c r="P62" s="172"/>
      <c r="Q62" s="172"/>
      <c r="R62" s="82"/>
    </row>
    <row r="63" ht="19.5" customHeight="1">
      <c r="A63" s="75"/>
      <c r="B63" s="76"/>
      <c r="C63" s="49"/>
      <c r="D63" s="144" t="str">
        <f t="shared" si="8"/>
        <v/>
      </c>
      <c r="E63" s="169"/>
      <c r="F63" s="170"/>
      <c r="G63" s="170"/>
      <c r="H63" s="171"/>
      <c r="I63" s="170"/>
      <c r="J63" s="170"/>
      <c r="K63" s="170"/>
      <c r="L63" s="170"/>
      <c r="M63" s="170"/>
      <c r="N63" s="170"/>
      <c r="O63" s="170"/>
      <c r="P63" s="172"/>
      <c r="Q63" s="172"/>
      <c r="R63" s="82"/>
    </row>
    <row r="64" ht="19.5" customHeight="1">
      <c r="A64" s="75"/>
      <c r="B64" s="76"/>
      <c r="C64" s="49"/>
      <c r="D64" s="144" t="str">
        <f t="shared" si="8"/>
        <v/>
      </c>
      <c r="E64" s="169"/>
      <c r="F64" s="170"/>
      <c r="G64" s="170"/>
      <c r="H64" s="171"/>
      <c r="I64" s="170"/>
      <c r="J64" s="170"/>
      <c r="K64" s="170"/>
      <c r="L64" s="170"/>
      <c r="M64" s="170"/>
      <c r="N64" s="170"/>
      <c r="O64" s="170"/>
      <c r="P64" s="172"/>
      <c r="Q64" s="172"/>
      <c r="R64" s="82"/>
    </row>
    <row r="65" ht="19.5" customHeight="1">
      <c r="A65" s="75"/>
      <c r="B65" s="76"/>
      <c r="C65" s="49"/>
      <c r="D65" s="144" t="str">
        <f t="shared" si="8"/>
        <v/>
      </c>
      <c r="E65" s="169"/>
      <c r="F65" s="170"/>
      <c r="G65" s="170"/>
      <c r="H65" s="171"/>
      <c r="I65" s="170"/>
      <c r="J65" s="170"/>
      <c r="K65" s="170"/>
      <c r="L65" s="170"/>
      <c r="M65" s="170"/>
      <c r="N65" s="170"/>
      <c r="O65" s="170"/>
      <c r="P65" s="172"/>
      <c r="Q65" s="172"/>
      <c r="R65" s="82"/>
    </row>
    <row r="66" ht="19.5" customHeight="1">
      <c r="A66" s="75"/>
      <c r="B66" s="76"/>
      <c r="C66" s="82"/>
      <c r="D66" s="144" t="str">
        <f t="shared" si="8"/>
        <v/>
      </c>
      <c r="E66" s="170"/>
      <c r="F66" s="170"/>
      <c r="G66" s="170"/>
      <c r="H66" s="171"/>
      <c r="I66" s="170"/>
      <c r="J66" s="170"/>
      <c r="K66" s="170"/>
      <c r="L66" s="170"/>
      <c r="M66" s="170"/>
      <c r="N66" s="170"/>
      <c r="O66" s="170"/>
      <c r="P66" s="172"/>
      <c r="Q66" s="172"/>
      <c r="R66" s="82"/>
    </row>
    <row r="67" ht="19.5" customHeight="1">
      <c r="A67" s="75"/>
      <c r="B67" s="76"/>
      <c r="C67" s="82"/>
      <c r="D67" s="144" t="str">
        <f t="shared" si="8"/>
        <v/>
      </c>
      <c r="E67" s="170"/>
      <c r="F67" s="170"/>
      <c r="G67" s="170"/>
      <c r="H67" s="171"/>
      <c r="I67" s="170"/>
      <c r="J67" s="170"/>
      <c r="K67" s="170"/>
      <c r="L67" s="170"/>
      <c r="M67" s="170"/>
      <c r="N67" s="170"/>
      <c r="O67" s="170"/>
      <c r="P67" s="172"/>
      <c r="Q67" s="172"/>
      <c r="R67" s="82"/>
    </row>
    <row r="68" ht="19.5" customHeight="1">
      <c r="A68" s="75"/>
      <c r="B68" s="76"/>
      <c r="C68" s="82"/>
      <c r="D68" s="144" t="str">
        <f t="shared" si="8"/>
        <v/>
      </c>
      <c r="E68" s="170"/>
      <c r="F68" s="170"/>
      <c r="G68" s="170"/>
      <c r="H68" s="171"/>
      <c r="I68" s="170"/>
      <c r="J68" s="170"/>
      <c r="K68" s="170"/>
      <c r="L68" s="170"/>
      <c r="M68" s="170"/>
      <c r="N68" s="170"/>
      <c r="O68" s="170"/>
      <c r="P68" s="172"/>
      <c r="Q68" s="172"/>
      <c r="R68" s="82"/>
    </row>
    <row r="69" ht="19.5" customHeight="1">
      <c r="A69" s="75"/>
      <c r="B69" s="76"/>
      <c r="C69" s="82"/>
      <c r="D69" s="144" t="str">
        <f t="shared" si="8"/>
        <v/>
      </c>
      <c r="E69" s="170"/>
      <c r="F69" s="170"/>
      <c r="G69" s="170"/>
      <c r="H69" s="171"/>
      <c r="I69" s="170"/>
      <c r="J69" s="170"/>
      <c r="K69" s="170"/>
      <c r="L69" s="170"/>
      <c r="M69" s="170"/>
      <c r="N69" s="170"/>
      <c r="O69" s="170"/>
      <c r="P69" s="172"/>
      <c r="Q69" s="172"/>
      <c r="R69" s="82"/>
    </row>
    <row r="70" ht="19.5" customHeight="1">
      <c r="A70" s="75"/>
      <c r="B70" s="76"/>
      <c r="C70" s="82"/>
      <c r="D70" s="144" t="str">
        <f t="shared" si="8"/>
        <v/>
      </c>
      <c r="E70" s="170"/>
      <c r="F70" s="170"/>
      <c r="G70" s="170"/>
      <c r="H70" s="171"/>
      <c r="I70" s="170"/>
      <c r="J70" s="170"/>
      <c r="K70" s="170"/>
      <c r="L70" s="170"/>
      <c r="M70" s="170"/>
      <c r="N70" s="170"/>
      <c r="O70" s="170"/>
      <c r="P70" s="172"/>
      <c r="Q70" s="172"/>
      <c r="R70" s="82"/>
    </row>
    <row r="71" ht="19.5" customHeight="1">
      <c r="A71" s="75"/>
      <c r="B71" s="76"/>
      <c r="C71" s="82"/>
      <c r="D71" s="144" t="str">
        <f t="shared" si="8"/>
        <v/>
      </c>
      <c r="E71" s="170"/>
      <c r="F71" s="170"/>
      <c r="G71" s="170"/>
      <c r="H71" s="171"/>
      <c r="I71" s="170"/>
      <c r="J71" s="170"/>
      <c r="K71" s="170"/>
      <c r="L71" s="170"/>
      <c r="M71" s="170"/>
      <c r="N71" s="170"/>
      <c r="O71" s="170"/>
      <c r="P71" s="172"/>
      <c r="Q71" s="172"/>
      <c r="R71" s="82"/>
    </row>
    <row r="72" ht="19.5" customHeight="1">
      <c r="A72" s="75"/>
      <c r="B72" s="76"/>
      <c r="C72" s="82"/>
      <c r="D72" s="144" t="str">
        <f t="shared" si="8"/>
        <v/>
      </c>
      <c r="E72" s="170"/>
      <c r="F72" s="170"/>
      <c r="G72" s="170"/>
      <c r="H72" s="171"/>
      <c r="I72" s="170"/>
      <c r="J72" s="170"/>
      <c r="K72" s="170"/>
      <c r="L72" s="170"/>
      <c r="M72" s="170"/>
      <c r="N72" s="170"/>
      <c r="O72" s="170"/>
      <c r="P72" s="172"/>
      <c r="Q72" s="172"/>
      <c r="R72" s="82"/>
    </row>
    <row r="73" ht="19.5" customHeight="1">
      <c r="A73" s="75"/>
      <c r="B73" s="76"/>
      <c r="C73" s="82"/>
      <c r="D73" s="144" t="str">
        <f t="shared" si="8"/>
        <v/>
      </c>
      <c r="E73" s="170"/>
      <c r="F73" s="170"/>
      <c r="G73" s="170"/>
      <c r="H73" s="171"/>
      <c r="I73" s="170"/>
      <c r="J73" s="170"/>
      <c r="K73" s="170"/>
      <c r="L73" s="170"/>
      <c r="M73" s="170"/>
      <c r="N73" s="170"/>
      <c r="O73" s="170"/>
      <c r="P73" s="172"/>
      <c r="Q73" s="172"/>
      <c r="R73" s="82"/>
    </row>
    <row r="74" ht="19.5" customHeight="1">
      <c r="A74" s="75"/>
      <c r="B74" s="76"/>
      <c r="C74" s="82"/>
      <c r="D74" s="144" t="str">
        <f t="shared" si="8"/>
        <v/>
      </c>
      <c r="E74" s="170"/>
      <c r="F74" s="170"/>
      <c r="G74" s="170"/>
      <c r="H74" s="171"/>
      <c r="I74" s="170"/>
      <c r="J74" s="170"/>
      <c r="K74" s="170"/>
      <c r="L74" s="170"/>
      <c r="M74" s="170"/>
      <c r="N74" s="170"/>
      <c r="O74" s="170"/>
      <c r="P74" s="172"/>
      <c r="Q74" s="172"/>
      <c r="R74" s="82"/>
    </row>
    <row r="75" ht="19.5" customHeight="1">
      <c r="A75" s="75"/>
      <c r="B75" s="76"/>
      <c r="C75" s="82"/>
      <c r="D75" s="144" t="str">
        <f t="shared" si="8"/>
        <v/>
      </c>
      <c r="E75" s="170"/>
      <c r="F75" s="170"/>
      <c r="G75" s="170"/>
      <c r="H75" s="171"/>
      <c r="I75" s="170"/>
      <c r="J75" s="170"/>
      <c r="K75" s="170"/>
      <c r="L75" s="170"/>
      <c r="M75" s="170"/>
      <c r="N75" s="170"/>
      <c r="O75" s="170"/>
      <c r="P75" s="172"/>
      <c r="Q75" s="172"/>
      <c r="R75" s="82"/>
    </row>
    <row r="76" ht="19.5" customHeight="1">
      <c r="A76" s="75"/>
      <c r="B76" s="76"/>
      <c r="C76" s="82"/>
      <c r="D76" s="144" t="str">
        <f t="shared" si="8"/>
        <v/>
      </c>
      <c r="E76" s="170"/>
      <c r="F76" s="170"/>
      <c r="G76" s="170"/>
      <c r="H76" s="171"/>
      <c r="I76" s="170"/>
      <c r="J76" s="170"/>
      <c r="K76" s="170"/>
      <c r="L76" s="170"/>
      <c r="M76" s="170"/>
      <c r="N76" s="170"/>
      <c r="O76" s="170"/>
      <c r="P76" s="172"/>
      <c r="Q76" s="172"/>
      <c r="R76" s="82"/>
    </row>
    <row r="77" ht="19.5" customHeight="1">
      <c r="A77" s="75"/>
      <c r="B77" s="76"/>
      <c r="C77" s="82"/>
      <c r="D77" s="144" t="str">
        <f t="shared" si="8"/>
        <v/>
      </c>
      <c r="E77" s="170"/>
      <c r="F77" s="170"/>
      <c r="G77" s="170"/>
      <c r="H77" s="171"/>
      <c r="I77" s="170"/>
      <c r="J77" s="170"/>
      <c r="K77" s="170"/>
      <c r="L77" s="170"/>
      <c r="M77" s="170"/>
      <c r="N77" s="170"/>
      <c r="O77" s="170"/>
      <c r="P77" s="172"/>
      <c r="Q77" s="172"/>
      <c r="R77" s="82"/>
    </row>
    <row r="78" ht="19.5" customHeight="1">
      <c r="A78" s="75"/>
      <c r="B78" s="76"/>
      <c r="C78" s="82"/>
      <c r="D78" s="144" t="str">
        <f t="shared" si="8"/>
        <v/>
      </c>
      <c r="E78" s="170"/>
      <c r="F78" s="170"/>
      <c r="G78" s="170"/>
      <c r="H78" s="171"/>
      <c r="I78" s="170"/>
      <c r="J78" s="170"/>
      <c r="K78" s="170"/>
      <c r="L78" s="170"/>
      <c r="M78" s="170"/>
      <c r="N78" s="170"/>
      <c r="O78" s="170"/>
      <c r="P78" s="172"/>
      <c r="Q78" s="172"/>
      <c r="R78" s="82"/>
    </row>
    <row r="79" ht="19.5" customHeight="1">
      <c r="A79" s="75"/>
      <c r="B79" s="76"/>
      <c r="C79" s="82"/>
      <c r="D79" s="144" t="str">
        <f t="shared" si="8"/>
        <v/>
      </c>
      <c r="E79" s="170"/>
      <c r="F79" s="170"/>
      <c r="G79" s="170"/>
      <c r="H79" s="171"/>
      <c r="I79" s="170"/>
      <c r="J79" s="170"/>
      <c r="K79" s="170"/>
      <c r="L79" s="170"/>
      <c r="M79" s="170"/>
      <c r="N79" s="170"/>
      <c r="O79" s="170"/>
      <c r="P79" s="172"/>
      <c r="Q79" s="172"/>
      <c r="R79" s="82"/>
    </row>
    <row r="80" ht="19.5" customHeight="1">
      <c r="A80" s="75"/>
      <c r="B80" s="76"/>
      <c r="C80" s="82"/>
      <c r="D80" s="144" t="str">
        <f t="shared" si="8"/>
        <v/>
      </c>
      <c r="E80" s="170"/>
      <c r="F80" s="170"/>
      <c r="G80" s="170"/>
      <c r="H80" s="171"/>
      <c r="I80" s="170"/>
      <c r="J80" s="170"/>
      <c r="K80" s="170"/>
      <c r="L80" s="170"/>
      <c r="M80" s="170"/>
      <c r="N80" s="170"/>
      <c r="O80" s="170"/>
      <c r="P80" s="172"/>
      <c r="Q80" s="172"/>
      <c r="R80" s="82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