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munson50/Desktop/1 Github/projects/mlb-win-totals/Excel Model/"/>
    </mc:Choice>
  </mc:AlternateContent>
  <xr:revisionPtr revIDLastSave="0" documentId="13_ncr:1_{02787E28-DEE9-AD43-AE04-6CD2DDC918C8}" xr6:coauthVersionLast="46" xr6:coauthVersionMax="46" xr10:uidLastSave="{00000000-0000-0000-0000-000000000000}"/>
  <bookViews>
    <workbookView xWindow="0" yWindow="460" windowWidth="38400" windowHeight="21140" xr2:uid="{00000000-000D-0000-FFFF-FFFF00000000}"/>
  </bookViews>
  <sheets>
    <sheet name="Main" sheetId="14" r:id="rId1"/>
    <sheet name="Standings" sheetId="1" r:id="rId2"/>
    <sheet name="Calculations" sheetId="2" r:id="rId3"/>
    <sheet name="2019 Results" sheetId="3" r:id="rId4"/>
    <sheet name="2020 Team Pitching Stats" sheetId="4" r:id="rId5"/>
    <sheet name="2020 Team Batting Stats" sheetId="5" r:id="rId6"/>
    <sheet name="2019 Team Batting Stats" sheetId="6" r:id="rId7"/>
    <sheet name="2019 Team Pitching Stats" sheetId="7" r:id="rId8"/>
    <sheet name="2018 Team Batting Stats" sheetId="8" r:id="rId9"/>
    <sheet name="2018 TeamPitching Stats" sheetId="9" r:id="rId10"/>
    <sheet name="2017 Team Batting Stats" sheetId="10" r:id="rId11"/>
    <sheet name="2017 Team Pitching Stats" sheetId="11" r:id="rId12"/>
    <sheet name="2016 Team Batting Stats" sheetId="12" r:id="rId13"/>
    <sheet name="2016 Team Pitching Stats" sheetId="1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4" l="1"/>
  <c r="H7" i="14"/>
  <c r="D3" i="14"/>
  <c r="E3" i="14" s="1"/>
  <c r="C35" i="14"/>
  <c r="C34" i="14"/>
  <c r="F32" i="14"/>
  <c r="D32" i="14"/>
  <c r="E32" i="14" s="1"/>
  <c r="F31" i="14"/>
  <c r="D31" i="14"/>
  <c r="E31" i="14" s="1"/>
  <c r="F30" i="14"/>
  <c r="D30" i="14"/>
  <c r="E30" i="14" s="1"/>
  <c r="H30" i="14" s="1"/>
  <c r="F29" i="14"/>
  <c r="D29" i="14"/>
  <c r="E29" i="14" s="1"/>
  <c r="F28" i="14"/>
  <c r="D28" i="14"/>
  <c r="E28" i="14" s="1"/>
  <c r="F27" i="14"/>
  <c r="D27" i="14"/>
  <c r="E27" i="14" s="1"/>
  <c r="F26" i="14"/>
  <c r="D26" i="14"/>
  <c r="E26" i="14" s="1"/>
  <c r="H26" i="14" s="1"/>
  <c r="F25" i="14"/>
  <c r="D25" i="14"/>
  <c r="E25" i="14" s="1"/>
  <c r="F24" i="14"/>
  <c r="D24" i="14"/>
  <c r="E24" i="14" s="1"/>
  <c r="F23" i="14"/>
  <c r="D23" i="14"/>
  <c r="E23" i="14" s="1"/>
  <c r="F22" i="14"/>
  <c r="E22" i="14"/>
  <c r="H22" i="14" s="1"/>
  <c r="D22" i="14"/>
  <c r="F21" i="14"/>
  <c r="D21" i="14"/>
  <c r="E21" i="14" s="1"/>
  <c r="F20" i="14"/>
  <c r="D20" i="14"/>
  <c r="E20" i="14" s="1"/>
  <c r="F19" i="14"/>
  <c r="D19" i="14"/>
  <c r="E19" i="14" s="1"/>
  <c r="F18" i="14"/>
  <c r="D18" i="14"/>
  <c r="E18" i="14" s="1"/>
  <c r="H18" i="14" s="1"/>
  <c r="F17" i="14"/>
  <c r="D17" i="14"/>
  <c r="E17" i="14" s="1"/>
  <c r="F16" i="14"/>
  <c r="D16" i="14"/>
  <c r="E16" i="14" s="1"/>
  <c r="F15" i="14"/>
  <c r="D15" i="14"/>
  <c r="E15" i="14" s="1"/>
  <c r="F14" i="14"/>
  <c r="D14" i="14"/>
  <c r="E14" i="14" s="1"/>
  <c r="H14" i="14" s="1"/>
  <c r="F13" i="14"/>
  <c r="D13" i="14"/>
  <c r="E13" i="14" s="1"/>
  <c r="F12" i="14"/>
  <c r="D12" i="14"/>
  <c r="E12" i="14" s="1"/>
  <c r="F11" i="14"/>
  <c r="D11" i="14"/>
  <c r="E11" i="14" s="1"/>
  <c r="F10" i="14"/>
  <c r="D10" i="14"/>
  <c r="E10" i="14" s="1"/>
  <c r="H10" i="14" s="1"/>
  <c r="F9" i="14"/>
  <c r="D9" i="14"/>
  <c r="E9" i="14" s="1"/>
  <c r="F8" i="14"/>
  <c r="D8" i="14"/>
  <c r="E8" i="14" s="1"/>
  <c r="F7" i="14"/>
  <c r="D7" i="14"/>
  <c r="E7" i="14" s="1"/>
  <c r="G7" i="14" s="1"/>
  <c r="F6" i="14"/>
  <c r="D6" i="14"/>
  <c r="E6" i="14" s="1"/>
  <c r="F5" i="14"/>
  <c r="D5" i="14"/>
  <c r="E5" i="14" s="1"/>
  <c r="F4" i="14"/>
  <c r="D4" i="14"/>
  <c r="E4" i="14" s="1"/>
  <c r="F3" i="14"/>
  <c r="B40" i="9"/>
  <c r="B39" i="9"/>
  <c r="B38" i="9"/>
  <c r="B37" i="9"/>
  <c r="B36" i="9"/>
  <c r="B38" i="8"/>
  <c r="B37" i="8"/>
  <c r="B36" i="8"/>
  <c r="B35" i="8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3" i="4"/>
  <c r="R2" i="4"/>
  <c r="F36" i="3"/>
  <c r="C36" i="3"/>
  <c r="F35" i="3"/>
  <c r="C35" i="3"/>
  <c r="F34" i="3"/>
  <c r="C34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H5" i="3"/>
  <c r="A5" i="3"/>
  <c r="H4" i="3"/>
  <c r="A4" i="3"/>
  <c r="H3" i="3"/>
  <c r="J31" i="2"/>
  <c r="D32" i="3" s="1"/>
  <c r="I31" i="2"/>
  <c r="H31" i="2"/>
  <c r="G31" i="2"/>
  <c r="E31" i="2"/>
  <c r="F31" i="2" s="1"/>
  <c r="I30" i="2"/>
  <c r="H30" i="2"/>
  <c r="G30" i="2"/>
  <c r="E30" i="2"/>
  <c r="F30" i="2" s="1"/>
  <c r="I29" i="2"/>
  <c r="H29" i="2"/>
  <c r="G29" i="2"/>
  <c r="E29" i="2"/>
  <c r="F29" i="2" s="1"/>
  <c r="J28" i="2"/>
  <c r="I28" i="2"/>
  <c r="H28" i="2"/>
  <c r="G28" i="2"/>
  <c r="E28" i="2"/>
  <c r="F28" i="2" s="1"/>
  <c r="J27" i="2"/>
  <c r="I27" i="2"/>
  <c r="H27" i="2"/>
  <c r="G27" i="2"/>
  <c r="E27" i="2"/>
  <c r="F27" i="2" s="1"/>
  <c r="I26" i="2"/>
  <c r="H26" i="2"/>
  <c r="G26" i="2"/>
  <c r="E26" i="2"/>
  <c r="F26" i="2" s="1"/>
  <c r="I25" i="2"/>
  <c r="H25" i="2"/>
  <c r="G25" i="2"/>
  <c r="E25" i="2"/>
  <c r="F25" i="2" s="1"/>
  <c r="I24" i="2"/>
  <c r="J24" i="2" s="1"/>
  <c r="D25" i="3" s="1"/>
  <c r="H24" i="2"/>
  <c r="G24" i="2"/>
  <c r="E24" i="2"/>
  <c r="F24" i="2" s="1"/>
  <c r="J23" i="2"/>
  <c r="D24" i="3" s="1"/>
  <c r="G24" i="3" s="1"/>
  <c r="I23" i="2"/>
  <c r="H23" i="2"/>
  <c r="G23" i="2"/>
  <c r="E23" i="2"/>
  <c r="F23" i="2" s="1"/>
  <c r="I22" i="2"/>
  <c r="H22" i="2"/>
  <c r="G22" i="2"/>
  <c r="E22" i="2"/>
  <c r="F22" i="2" s="1"/>
  <c r="I21" i="2"/>
  <c r="H21" i="2"/>
  <c r="G21" i="2"/>
  <c r="E21" i="2"/>
  <c r="F21" i="2" s="1"/>
  <c r="J20" i="2"/>
  <c r="D21" i="3" s="1"/>
  <c r="I20" i="2"/>
  <c r="H20" i="2"/>
  <c r="G20" i="2"/>
  <c r="E20" i="2"/>
  <c r="F20" i="2" s="1"/>
  <c r="J19" i="2"/>
  <c r="D20" i="3" s="1"/>
  <c r="G20" i="3" s="1"/>
  <c r="I19" i="2"/>
  <c r="H19" i="2"/>
  <c r="G19" i="2"/>
  <c r="E19" i="2"/>
  <c r="F19" i="2" s="1"/>
  <c r="I18" i="2"/>
  <c r="H18" i="2"/>
  <c r="G18" i="2"/>
  <c r="E18" i="2"/>
  <c r="F18" i="2" s="1"/>
  <c r="I17" i="2"/>
  <c r="H17" i="2"/>
  <c r="G17" i="2"/>
  <c r="E17" i="2"/>
  <c r="F17" i="2" s="1"/>
  <c r="I16" i="2"/>
  <c r="J16" i="2" s="1"/>
  <c r="H16" i="2"/>
  <c r="G16" i="2"/>
  <c r="E16" i="2"/>
  <c r="F16" i="2" s="1"/>
  <c r="J15" i="2"/>
  <c r="D16" i="3" s="1"/>
  <c r="G16" i="3" s="1"/>
  <c r="I15" i="2"/>
  <c r="H15" i="2"/>
  <c r="G15" i="2"/>
  <c r="E15" i="2"/>
  <c r="F15" i="2" s="1"/>
  <c r="I14" i="2"/>
  <c r="H14" i="2"/>
  <c r="G14" i="2"/>
  <c r="E14" i="2"/>
  <c r="F14" i="2" s="1"/>
  <c r="I13" i="2"/>
  <c r="H13" i="2"/>
  <c r="G13" i="2"/>
  <c r="E13" i="2"/>
  <c r="F13" i="2" s="1"/>
  <c r="J12" i="2"/>
  <c r="D13" i="3" s="1"/>
  <c r="I12" i="2"/>
  <c r="H12" i="2"/>
  <c r="G12" i="2"/>
  <c r="E12" i="2"/>
  <c r="F12" i="2" s="1"/>
  <c r="J11" i="2"/>
  <c r="D12" i="3" s="1"/>
  <c r="G12" i="3" s="1"/>
  <c r="I11" i="2"/>
  <c r="H11" i="2"/>
  <c r="G11" i="2"/>
  <c r="F11" i="2"/>
  <c r="E11" i="2"/>
  <c r="I10" i="2"/>
  <c r="H10" i="2"/>
  <c r="G10" i="2"/>
  <c r="E10" i="2"/>
  <c r="F10" i="2" s="1"/>
  <c r="I9" i="2"/>
  <c r="H9" i="2"/>
  <c r="G9" i="2"/>
  <c r="E9" i="2"/>
  <c r="F9" i="2" s="1"/>
  <c r="J8" i="2"/>
  <c r="D9" i="3" s="1"/>
  <c r="I8" i="2"/>
  <c r="H8" i="2"/>
  <c r="G8" i="2"/>
  <c r="E8" i="2"/>
  <c r="F8" i="2" s="1"/>
  <c r="J7" i="2"/>
  <c r="D8" i="3" s="1"/>
  <c r="G8" i="3" s="1"/>
  <c r="I7" i="2"/>
  <c r="H7" i="2"/>
  <c r="G7" i="2"/>
  <c r="E7" i="2"/>
  <c r="F7" i="2" s="1"/>
  <c r="I6" i="2"/>
  <c r="H6" i="2"/>
  <c r="J6" i="2" s="1"/>
  <c r="G6" i="2"/>
  <c r="E6" i="2"/>
  <c r="F6" i="2" s="1"/>
  <c r="I5" i="2"/>
  <c r="H5" i="2"/>
  <c r="G5" i="2"/>
  <c r="E5" i="2"/>
  <c r="F5" i="2" s="1"/>
  <c r="J4" i="2"/>
  <c r="D5" i="3" s="1"/>
  <c r="I4" i="2"/>
  <c r="H4" i="2"/>
  <c r="G4" i="2"/>
  <c r="E4" i="2"/>
  <c r="F4" i="2" s="1"/>
  <c r="J3" i="2"/>
  <c r="D4" i="3" s="1"/>
  <c r="G4" i="3" s="1"/>
  <c r="I3" i="2"/>
  <c r="H3" i="2"/>
  <c r="G3" i="2"/>
  <c r="E3" i="2"/>
  <c r="F3" i="2" s="1"/>
  <c r="J2" i="2"/>
  <c r="I2" i="2"/>
  <c r="H2" i="2"/>
  <c r="G2" i="2"/>
  <c r="E2" i="2"/>
  <c r="F2" i="2" s="1"/>
  <c r="H32" i="1"/>
  <c r="H31" i="1"/>
  <c r="B29" i="2" s="1"/>
  <c r="H30" i="1"/>
  <c r="B11" i="2" s="1"/>
  <c r="H29" i="1"/>
  <c r="B5" i="2" s="1"/>
  <c r="D5" i="2" s="1"/>
  <c r="H28" i="1"/>
  <c r="H27" i="1"/>
  <c r="H26" i="1"/>
  <c r="H25" i="1"/>
  <c r="B14" i="2" s="1"/>
  <c r="D14" i="2" s="1"/>
  <c r="H24" i="1"/>
  <c r="B13" i="2" s="1"/>
  <c r="D13" i="2" s="1"/>
  <c r="H23" i="1"/>
  <c r="B10" i="2" s="1"/>
  <c r="D10" i="2" s="1"/>
  <c r="H22" i="1"/>
  <c r="H21" i="1"/>
  <c r="B26" i="2" s="1"/>
  <c r="D26" i="2" s="1"/>
  <c r="H20" i="1"/>
  <c r="B22" i="2" s="1"/>
  <c r="D22" i="2" s="1"/>
  <c r="H19" i="1"/>
  <c r="B17" i="2" s="1"/>
  <c r="H18" i="1"/>
  <c r="B25" i="2" s="1"/>
  <c r="H17" i="1"/>
  <c r="H16" i="1"/>
  <c r="H15" i="1"/>
  <c r="H14" i="1"/>
  <c r="H13" i="1"/>
  <c r="B30" i="2" s="1"/>
  <c r="D30" i="2" s="1"/>
  <c r="H12" i="1"/>
  <c r="B20" i="2" s="1"/>
  <c r="H11" i="1"/>
  <c r="B6" i="2" s="1"/>
  <c r="D6" i="2" s="1"/>
  <c r="H10" i="1"/>
  <c r="B9" i="2" s="1"/>
  <c r="H9" i="1"/>
  <c r="B7" i="2" s="1"/>
  <c r="D7" i="2" s="1"/>
  <c r="H8" i="1"/>
  <c r="H7" i="1"/>
  <c r="B21" i="2" s="1"/>
  <c r="H6" i="1"/>
  <c r="B18" i="2" s="1"/>
  <c r="D18" i="2" s="1"/>
  <c r="H5" i="1"/>
  <c r="H4" i="1"/>
  <c r="B28" i="2" s="1"/>
  <c r="H3" i="1"/>
  <c r="B15" i="2" s="1"/>
  <c r="H4" i="14" l="1"/>
  <c r="G4" i="14"/>
  <c r="H25" i="14"/>
  <c r="G25" i="14"/>
  <c r="H9" i="14"/>
  <c r="G9" i="14"/>
  <c r="H16" i="14"/>
  <c r="G16" i="14"/>
  <c r="G23" i="14"/>
  <c r="H23" i="14"/>
  <c r="H32" i="14"/>
  <c r="G32" i="14"/>
  <c r="H29" i="14"/>
  <c r="G29" i="14"/>
  <c r="H6" i="14"/>
  <c r="G6" i="14"/>
  <c r="G11" i="14"/>
  <c r="H11" i="14"/>
  <c r="H13" i="14"/>
  <c r="G13" i="14"/>
  <c r="H20" i="14"/>
  <c r="G20" i="14"/>
  <c r="G27" i="14"/>
  <c r="H27" i="14"/>
  <c r="H3" i="14"/>
  <c r="H5" i="14"/>
  <c r="G5" i="14"/>
  <c r="H8" i="14"/>
  <c r="G8" i="14"/>
  <c r="G15" i="14"/>
  <c r="H15" i="14"/>
  <c r="H17" i="14"/>
  <c r="G17" i="14"/>
  <c r="H24" i="14"/>
  <c r="G24" i="14"/>
  <c r="G31" i="14"/>
  <c r="H31" i="14"/>
  <c r="H12" i="14"/>
  <c r="G12" i="14"/>
  <c r="G19" i="14"/>
  <c r="H19" i="14"/>
  <c r="H21" i="14"/>
  <c r="G21" i="14"/>
  <c r="H28" i="14"/>
  <c r="G28" i="14"/>
  <c r="G10" i="14"/>
  <c r="G14" i="14"/>
  <c r="G18" i="14"/>
  <c r="G22" i="14"/>
  <c r="G26" i="14"/>
  <c r="G30" i="14"/>
  <c r="B31" i="2"/>
  <c r="D31" i="2" s="1"/>
  <c r="B12" i="2"/>
  <c r="B19" i="2"/>
  <c r="D19" i="2" s="1"/>
  <c r="B24" i="2"/>
  <c r="D24" i="2" s="1"/>
  <c r="B23" i="2"/>
  <c r="D23" i="2" s="1"/>
  <c r="E24" i="3"/>
  <c r="D15" i="2"/>
  <c r="D17" i="3"/>
  <c r="D20" i="2"/>
  <c r="D11" i="2"/>
  <c r="D17" i="2"/>
  <c r="G9" i="3"/>
  <c r="E9" i="3"/>
  <c r="G13" i="3"/>
  <c r="E13" i="3"/>
  <c r="G25" i="3"/>
  <c r="E25" i="3"/>
  <c r="D28" i="3"/>
  <c r="D28" i="2"/>
  <c r="D7" i="3"/>
  <c r="G21" i="3"/>
  <c r="E21" i="3"/>
  <c r="E4" i="3"/>
  <c r="B3" i="2"/>
  <c r="B4" i="2"/>
  <c r="D21" i="2"/>
  <c r="J21" i="2"/>
  <c r="J26" i="2"/>
  <c r="D29" i="3"/>
  <c r="E8" i="3"/>
  <c r="E12" i="3"/>
  <c r="E16" i="3"/>
  <c r="E20" i="3"/>
  <c r="B2" i="2"/>
  <c r="D3" i="3"/>
  <c r="G5" i="3"/>
  <c r="E5" i="3"/>
  <c r="J13" i="2"/>
  <c r="B8" i="2"/>
  <c r="J10" i="2"/>
  <c r="D12" i="2"/>
  <c r="D9" i="2"/>
  <c r="B27" i="2"/>
  <c r="D25" i="2"/>
  <c r="J5" i="2"/>
  <c r="J32" i="2" s="1"/>
  <c r="B16" i="2"/>
  <c r="J18" i="2"/>
  <c r="D29" i="2"/>
  <c r="J29" i="2"/>
  <c r="H36" i="3"/>
  <c r="J9" i="2"/>
  <c r="J14" i="2"/>
  <c r="J17" i="2"/>
  <c r="J22" i="2"/>
  <c r="J25" i="2"/>
  <c r="J30" i="2"/>
  <c r="E32" i="3"/>
  <c r="G32" i="3"/>
  <c r="H34" i="3"/>
  <c r="H35" i="3"/>
  <c r="D23" i="3" l="1"/>
  <c r="D19" i="3"/>
  <c r="D8" i="2"/>
  <c r="G29" i="3"/>
  <c r="E29" i="3"/>
  <c r="G17" i="3"/>
  <c r="E17" i="3"/>
  <c r="J33" i="2"/>
  <c r="D18" i="3"/>
  <c r="D30" i="3"/>
  <c r="D16" i="2"/>
  <c r="D11" i="3"/>
  <c r="D14" i="3"/>
  <c r="E7" i="3"/>
  <c r="G7" i="3"/>
  <c r="D31" i="3"/>
  <c r="D15" i="3"/>
  <c r="D6" i="3"/>
  <c r="D26" i="3"/>
  <c r="D10" i="3"/>
  <c r="D27" i="2"/>
  <c r="E3" i="3"/>
  <c r="G3" i="3"/>
  <c r="D27" i="3"/>
  <c r="D4" i="2"/>
  <c r="B34" i="2"/>
  <c r="D2" i="2"/>
  <c r="B33" i="2"/>
  <c r="B32" i="2"/>
  <c r="C2" i="2" s="1"/>
  <c r="D22" i="3"/>
  <c r="D3" i="2"/>
  <c r="C3" i="2"/>
  <c r="G28" i="3"/>
  <c r="E28" i="3"/>
  <c r="C16" i="2" l="1"/>
  <c r="E27" i="3"/>
  <c r="G27" i="3"/>
  <c r="E10" i="3"/>
  <c r="G10" i="3"/>
  <c r="E6" i="3"/>
  <c r="G6" i="3"/>
  <c r="G31" i="3"/>
  <c r="E31" i="3"/>
  <c r="E11" i="3"/>
  <c r="G11" i="3"/>
  <c r="E30" i="3"/>
  <c r="G30" i="3"/>
  <c r="E22" i="3"/>
  <c r="G22" i="3"/>
  <c r="E19" i="3"/>
  <c r="G19" i="3"/>
  <c r="C32" i="2"/>
  <c r="C30" i="2"/>
  <c r="C14" i="2"/>
  <c r="C5" i="2"/>
  <c r="C26" i="2"/>
  <c r="C7" i="2"/>
  <c r="C23" i="2"/>
  <c r="C29" i="2"/>
  <c r="C15" i="2"/>
  <c r="C20" i="2"/>
  <c r="C11" i="2"/>
  <c r="C6" i="2"/>
  <c r="C24" i="2"/>
  <c r="C10" i="2"/>
  <c r="C31" i="2"/>
  <c r="C12" i="2"/>
  <c r="C22" i="2"/>
  <c r="C9" i="2"/>
  <c r="C17" i="2"/>
  <c r="C19" i="2"/>
  <c r="C28" i="2"/>
  <c r="C21" i="2"/>
  <c r="C18" i="2"/>
  <c r="C13" i="2"/>
  <c r="C25" i="2"/>
  <c r="C4" i="2"/>
  <c r="E26" i="3"/>
  <c r="G26" i="3"/>
  <c r="E15" i="3"/>
  <c r="G15" i="3"/>
  <c r="G37" i="3" s="1"/>
  <c r="E14" i="3"/>
  <c r="G14" i="3"/>
  <c r="E18" i="3"/>
  <c r="G18" i="3"/>
  <c r="C8" i="2"/>
  <c r="C27" i="2"/>
  <c r="E23" i="3"/>
  <c r="G23" i="3"/>
  <c r="G34" i="3" l="1"/>
  <c r="G36" i="3"/>
  <c r="G35" i="3"/>
</calcChain>
</file>

<file path=xl/sharedStrings.xml><?xml version="1.0" encoding="utf-8"?>
<sst xmlns="http://schemas.openxmlformats.org/spreadsheetml/2006/main" count="2730" uniqueCount="941">
  <si>
    <t>Rk</t>
  </si>
  <si>
    <t>Tm</t>
  </si>
  <si>
    <t>Lg</t>
  </si>
  <si>
    <t>G</t>
  </si>
  <si>
    <t>W</t>
  </si>
  <si>
    <t>L</t>
  </si>
  <si>
    <t>W-L%</t>
  </si>
  <si>
    <t>Adj. W</t>
  </si>
  <si>
    <t>Strk</t>
  </si>
  <si>
    <t>R</t>
  </si>
  <si>
    <t>RA</t>
  </si>
  <si>
    <t>Rdiff</t>
  </si>
  <si>
    <t>SOS</t>
  </si>
  <si>
    <t>SRS</t>
  </si>
  <si>
    <t>pythWL</t>
  </si>
  <si>
    <t>Luck</t>
  </si>
  <si>
    <t>vEast</t>
  </si>
  <si>
    <t>vCent</t>
  </si>
  <si>
    <t>vWest</t>
  </si>
  <si>
    <t>Inter</t>
  </si>
  <si>
    <t>Home</t>
  </si>
  <si>
    <t>Road</t>
  </si>
  <si>
    <t>ExInn</t>
  </si>
  <si>
    <t>1Run</t>
  </si>
  <si>
    <t>vRHP</t>
  </si>
  <si>
    <t>vLHP</t>
  </si>
  <si>
    <t>≥.500</t>
  </si>
  <si>
    <t>&lt;.500</t>
  </si>
  <si>
    <t>last10</t>
  </si>
  <si>
    <t>last20</t>
  </si>
  <si>
    <t>last30</t>
  </si>
  <si>
    <t>LAD</t>
  </si>
  <si>
    <t>NL</t>
  </si>
  <si>
    <t>W 4</t>
  </si>
  <si>
    <t>43-17</t>
  </si>
  <si>
    <t>0-0</t>
  </si>
  <si>
    <t>27-13</t>
  </si>
  <si>
    <t>16-4</t>
  </si>
  <si>
    <t>21-9</t>
  </si>
  <si>
    <t>22-8</t>
  </si>
  <si>
    <t>30-12</t>
  </si>
  <si>
    <t>13-5</t>
  </si>
  <si>
    <t>35-12</t>
  </si>
  <si>
    <t>13-7</t>
  </si>
  <si>
    <t>TBR</t>
  </si>
  <si>
    <t>AL</t>
  </si>
  <si>
    <t>36-24</t>
  </si>
  <si>
    <t>20-9</t>
  </si>
  <si>
    <t>20-11</t>
  </si>
  <si>
    <t>14-5</t>
  </si>
  <si>
    <t>31-12</t>
  </si>
  <si>
    <t>19-11</t>
  </si>
  <si>
    <t>SDP</t>
  </si>
  <si>
    <t>W 3</t>
  </si>
  <si>
    <t>38-22</t>
  </si>
  <si>
    <t>24-16</t>
  </si>
  <si>
    <t>21-11</t>
  </si>
  <si>
    <t>16-12</t>
  </si>
  <si>
    <t>4-0</t>
  </si>
  <si>
    <t>31-16</t>
  </si>
  <si>
    <t>MIN</t>
  </si>
  <si>
    <t>L 1</t>
  </si>
  <si>
    <t>23-17</t>
  </si>
  <si>
    <t>24-7</t>
  </si>
  <si>
    <t>27-17</t>
  </si>
  <si>
    <t>18-12</t>
  </si>
  <si>
    <t>16-14</t>
  </si>
  <si>
    <t>OAK</t>
  </si>
  <si>
    <t>W 1</t>
  </si>
  <si>
    <t>35-25</t>
  </si>
  <si>
    <t>26-14</t>
  </si>
  <si>
    <t>22-10</t>
  </si>
  <si>
    <t>14-14</t>
  </si>
  <si>
    <t>25-21</t>
  </si>
  <si>
    <t>34-20</t>
  </si>
  <si>
    <t>ATL</t>
  </si>
  <si>
    <t>L 2</t>
  </si>
  <si>
    <t>27-21</t>
  </si>
  <si>
    <t>23-16</t>
  </si>
  <si>
    <t>17-13</t>
  </si>
  <si>
    <t>CHW</t>
  </si>
  <si>
    <t>25-15</t>
  </si>
  <si>
    <t>21-25</t>
  </si>
  <si>
    <t>14-0</t>
  </si>
  <si>
    <t>23-5</t>
  </si>
  <si>
    <t>CLE</t>
  </si>
  <si>
    <t>27-20</t>
  </si>
  <si>
    <t>16-15</t>
  </si>
  <si>
    <t>19-10</t>
  </si>
  <si>
    <t>CHC</t>
  </si>
  <si>
    <t>33-27</t>
  </si>
  <si>
    <t>22-18</t>
  </si>
  <si>
    <t>19-14</t>
  </si>
  <si>
    <t>15-12</t>
  </si>
  <si>
    <t>27-22</t>
  </si>
  <si>
    <t>NYY</t>
  </si>
  <si>
    <t>34-26</t>
  </si>
  <si>
    <t>22-9</t>
  </si>
  <si>
    <t>26-19</t>
  </si>
  <si>
    <t>23-10</t>
  </si>
  <si>
    <t>TOR</t>
  </si>
  <si>
    <t>29-31</t>
  </si>
  <si>
    <t>17-9</t>
  </si>
  <si>
    <t>15-19</t>
  </si>
  <si>
    <t>13-10</t>
  </si>
  <si>
    <t>20-20</t>
  </si>
  <si>
    <t>20-13</t>
  </si>
  <si>
    <t>STL</t>
  </si>
  <si>
    <t>30-28</t>
  </si>
  <si>
    <t>14-13</t>
  </si>
  <si>
    <t>26-21</t>
  </si>
  <si>
    <t>15-15</t>
  </si>
  <si>
    <t>15-13</t>
  </si>
  <si>
    <t>MIA</t>
  </si>
  <si>
    <t>26-34</t>
  </si>
  <si>
    <t>21-19</t>
  </si>
  <si>
    <t>20-14</t>
  </si>
  <si>
    <t>24-17</t>
  </si>
  <si>
    <t>22-15</t>
  </si>
  <si>
    <t>CIN</t>
  </si>
  <si>
    <t>30-30</t>
  </si>
  <si>
    <t>16-13</t>
  </si>
  <si>
    <t>15-16</t>
  </si>
  <si>
    <t>2-0</t>
  </si>
  <si>
    <t>24-23</t>
  </si>
  <si>
    <t>13-17</t>
  </si>
  <si>
    <t>HOU</t>
  </si>
  <si>
    <t>L 3</t>
  </si>
  <si>
    <t>19-21</t>
  </si>
  <si>
    <t>20-8</t>
  </si>
  <si>
    <t>17-21</t>
  </si>
  <si>
    <t>25-18</t>
  </si>
  <si>
    <t>SFG</t>
  </si>
  <si>
    <t>18-22</t>
  </si>
  <si>
    <t>15-21</t>
  </si>
  <si>
    <t>14-10</t>
  </si>
  <si>
    <t>22-12</t>
  </si>
  <si>
    <t>MIL</t>
  </si>
  <si>
    <t>28-32</t>
  </si>
  <si>
    <t>15-14</t>
  </si>
  <si>
    <t>14-17</t>
  </si>
  <si>
    <t>18-24</t>
  </si>
  <si>
    <t>19-24</t>
  </si>
  <si>
    <t>PHI</t>
  </si>
  <si>
    <t>19-13</t>
  </si>
  <si>
    <t>15-23</t>
  </si>
  <si>
    <t>13-9</t>
  </si>
  <si>
    <t>13-20</t>
  </si>
  <si>
    <t>SEA</t>
  </si>
  <si>
    <t>25-35</t>
  </si>
  <si>
    <t>13-23</t>
  </si>
  <si>
    <t>NYM</t>
  </si>
  <si>
    <t>17-23</t>
  </si>
  <si>
    <t>18-20</t>
  </si>
  <si>
    <t>14-18</t>
  </si>
  <si>
    <t>COL</t>
  </si>
  <si>
    <t>23-37</t>
  </si>
  <si>
    <t>14-16</t>
  </si>
  <si>
    <t>16-24</t>
  </si>
  <si>
    <t>17-19</t>
  </si>
  <si>
    <t>KCR</t>
  </si>
  <si>
    <t>27-33</t>
  </si>
  <si>
    <t>22-27</t>
  </si>
  <si>
    <t>17-27</t>
  </si>
  <si>
    <t>LAA</t>
  </si>
  <si>
    <t>17-24</t>
  </si>
  <si>
    <t>WSN</t>
  </si>
  <si>
    <t>15-18</t>
  </si>
  <si>
    <t>15-28</t>
  </si>
  <si>
    <t>BAL</t>
  </si>
  <si>
    <t>14-26</t>
  </si>
  <si>
    <t>18-29</t>
  </si>
  <si>
    <t>14-9</t>
  </si>
  <si>
    <t>ARI</t>
  </si>
  <si>
    <t>0-3</t>
  </si>
  <si>
    <t>20-24</t>
  </si>
  <si>
    <t>16-20</t>
  </si>
  <si>
    <t>BOS</t>
  </si>
  <si>
    <t>W 2</t>
  </si>
  <si>
    <t>13-16</t>
  </si>
  <si>
    <t>0-4</t>
  </si>
  <si>
    <t>13-26</t>
  </si>
  <si>
    <t>DET</t>
  </si>
  <si>
    <t>23-35</t>
  </si>
  <si>
    <t>16-31</t>
  </si>
  <si>
    <t>14-27</t>
  </si>
  <si>
    <t>TEX</t>
  </si>
  <si>
    <t>21-39</t>
  </si>
  <si>
    <t>18-25</t>
  </si>
  <si>
    <t>PIT</t>
  </si>
  <si>
    <t>22-38</t>
  </si>
  <si>
    <t>13-19</t>
  </si>
  <si>
    <t>17-31</t>
  </si>
  <si>
    <t>14-30</t>
  </si>
  <si>
    <t>2019 MLB Season</t>
  </si>
  <si>
    <t>107-55</t>
  </si>
  <si>
    <t>21-13</t>
  </si>
  <si>
    <t>56-20</t>
  </si>
  <si>
    <t>60-21</t>
  </si>
  <si>
    <t>47-34</t>
  </si>
  <si>
    <t>24-19</t>
  </si>
  <si>
    <t>69-44</t>
  </si>
  <si>
    <t>38-11</t>
  </si>
  <si>
    <t>35-28</t>
  </si>
  <si>
    <t>72-27</t>
  </si>
  <si>
    <t>22-11</t>
  </si>
  <si>
    <t>51-25</t>
  </si>
  <si>
    <t>59-22</t>
  </si>
  <si>
    <t>76-34</t>
  </si>
  <si>
    <t>30-22</t>
  </si>
  <si>
    <t>45-32</t>
  </si>
  <si>
    <t>61-24</t>
  </si>
  <si>
    <t>99-63</t>
  </si>
  <si>
    <t>54-22</t>
  </si>
  <si>
    <t>18-15</t>
  </si>
  <si>
    <t>57-24</t>
  </si>
  <si>
    <t>46-35</t>
  </si>
  <si>
    <t>18-19</t>
  </si>
  <si>
    <t>70-41</t>
  </si>
  <si>
    <t>33-18</t>
  </si>
  <si>
    <t>43-32</t>
  </si>
  <si>
    <t>60-27</t>
  </si>
  <si>
    <t>97-65</t>
  </si>
  <si>
    <t>20-12</t>
  </si>
  <si>
    <t>50-26</t>
  </si>
  <si>
    <t>23-11</t>
  </si>
  <si>
    <t>55-26</t>
  </si>
  <si>
    <t>23-12</t>
  </si>
  <si>
    <t>79-44</t>
  </si>
  <si>
    <t>22-17</t>
  </si>
  <si>
    <t>32-37</t>
  </si>
  <si>
    <t>69-24</t>
  </si>
  <si>
    <t>91-71</t>
  </si>
  <si>
    <t>46-30</t>
  </si>
  <si>
    <t>50-31</t>
  </si>
  <si>
    <t>28-16</t>
  </si>
  <si>
    <t>74-51</t>
  </si>
  <si>
    <t>23-14</t>
  </si>
  <si>
    <t>52-43</t>
  </si>
  <si>
    <t>45-22</t>
  </si>
  <si>
    <t>17-16</t>
  </si>
  <si>
    <t>25-8</t>
  </si>
  <si>
    <t>44-32</t>
  </si>
  <si>
    <t>52-29</t>
  </si>
  <si>
    <t>45-36</t>
  </si>
  <si>
    <t>62-51</t>
  </si>
  <si>
    <t>35-14</t>
  </si>
  <si>
    <t>35-27</t>
  </si>
  <si>
    <t>62-38</t>
  </si>
  <si>
    <t>93-69</t>
  </si>
  <si>
    <t>14-6</t>
  </si>
  <si>
    <t>48-33</t>
  </si>
  <si>
    <t>64-41</t>
  </si>
  <si>
    <t>32-25</t>
  </si>
  <si>
    <t>38-35</t>
  </si>
  <si>
    <t>58-31</t>
  </si>
  <si>
    <t>18-16</t>
  </si>
  <si>
    <t>48-28</t>
  </si>
  <si>
    <t>49-32</t>
  </si>
  <si>
    <t>44-37</t>
  </si>
  <si>
    <t>60-47</t>
  </si>
  <si>
    <t>33-22</t>
  </si>
  <si>
    <t>25-39</t>
  </si>
  <si>
    <t>68-30</t>
  </si>
  <si>
    <t>95-67</t>
  </si>
  <si>
    <t>17-15</t>
  </si>
  <si>
    <t>43-38</t>
  </si>
  <si>
    <t>69-52</t>
  </si>
  <si>
    <t>48-48</t>
  </si>
  <si>
    <t>45-21</t>
  </si>
  <si>
    <t>92-70</t>
  </si>
  <si>
    <t>41-40</t>
  </si>
  <si>
    <t>25-22</t>
  </si>
  <si>
    <t>73-55</t>
  </si>
  <si>
    <t>42-42</t>
  </si>
  <si>
    <t>49-29</t>
  </si>
  <si>
    <t>81-81</t>
  </si>
  <si>
    <t>45-31</t>
  </si>
  <si>
    <t>40-41</t>
  </si>
  <si>
    <t>27-18</t>
  </si>
  <si>
    <t>64-49</t>
  </si>
  <si>
    <t>25-24</t>
  </si>
  <si>
    <t>48-40</t>
  </si>
  <si>
    <t>41-33</t>
  </si>
  <si>
    <t>86-76</t>
  </si>
  <si>
    <t>40-36</t>
  </si>
  <si>
    <t>14-19</t>
  </si>
  <si>
    <t>15-5</t>
  </si>
  <si>
    <t>38-43</t>
  </si>
  <si>
    <t>68-53</t>
  </si>
  <si>
    <t>18-23</t>
  </si>
  <si>
    <t>47-55</t>
  </si>
  <si>
    <t>39-21</t>
  </si>
  <si>
    <t>88-74</t>
  </si>
  <si>
    <t>17-17</t>
  </si>
  <si>
    <t>16-16</t>
  </si>
  <si>
    <t>38-38</t>
  </si>
  <si>
    <t>24-26</t>
  </si>
  <si>
    <t>60-58</t>
  </si>
  <si>
    <t>25-19</t>
  </si>
  <si>
    <t>35-40</t>
  </si>
  <si>
    <t>50-37</t>
  </si>
  <si>
    <t>87-75</t>
  </si>
  <si>
    <t>35-41</t>
  </si>
  <si>
    <t>23-22</t>
  </si>
  <si>
    <t>60-48</t>
  </si>
  <si>
    <t>24-30</t>
  </si>
  <si>
    <t>28-45</t>
  </si>
  <si>
    <t>56-33</t>
  </si>
  <si>
    <t>90-72</t>
  </si>
  <si>
    <t>37-39</t>
  </si>
  <si>
    <t>18-14</t>
  </si>
  <si>
    <t>51-30</t>
  </si>
  <si>
    <t>33-48</t>
  </si>
  <si>
    <t>19-27</t>
  </si>
  <si>
    <t>70-60</t>
  </si>
  <si>
    <t>39-45</t>
  </si>
  <si>
    <t>45-33</t>
  </si>
  <si>
    <t>79-83</t>
  </si>
  <si>
    <t>36-40</t>
  </si>
  <si>
    <t>36-45</t>
  </si>
  <si>
    <t>63-56</t>
  </si>
  <si>
    <t>48-52</t>
  </si>
  <si>
    <t>33-29</t>
  </si>
  <si>
    <t>75-87</t>
  </si>
  <si>
    <t>33-43</t>
  </si>
  <si>
    <t>52-52</t>
  </si>
  <si>
    <t>26-32</t>
  </si>
  <si>
    <t>31-53</t>
  </si>
  <si>
    <t>47-31</t>
  </si>
  <si>
    <t>71-91</t>
  </si>
  <si>
    <t>35-46</t>
  </si>
  <si>
    <t>42-39</t>
  </si>
  <si>
    <t>13-3</t>
  </si>
  <si>
    <t>38-16</t>
  </si>
  <si>
    <t>57-56</t>
  </si>
  <si>
    <t>20-29</t>
  </si>
  <si>
    <t>42-55</t>
  </si>
  <si>
    <t>35-30</t>
  </si>
  <si>
    <t>80-82</t>
  </si>
  <si>
    <t>34-47</t>
  </si>
  <si>
    <t>24-33</t>
  </si>
  <si>
    <t>58-64</t>
  </si>
  <si>
    <t>46-60</t>
  </si>
  <si>
    <t>29-27</t>
  </si>
  <si>
    <t>69-92</t>
  </si>
  <si>
    <t>38-37</t>
  </si>
  <si>
    <t>39-41</t>
  </si>
  <si>
    <t>44-62</t>
  </si>
  <si>
    <t>28-27</t>
  </si>
  <si>
    <t>35-53</t>
  </si>
  <si>
    <t>37-36</t>
  </si>
  <si>
    <t>72-90</t>
  </si>
  <si>
    <t>17-18</t>
  </si>
  <si>
    <t>13-18</t>
  </si>
  <si>
    <t>30-46</t>
  </si>
  <si>
    <t>49-60</t>
  </si>
  <si>
    <t>23-30</t>
  </si>
  <si>
    <t>29-55</t>
  </si>
  <si>
    <t>43-35</t>
  </si>
  <si>
    <t>16-17</t>
  </si>
  <si>
    <t>32-44</t>
  </si>
  <si>
    <t>28-53</t>
  </si>
  <si>
    <t>22-21</t>
  </si>
  <si>
    <t>46-55</t>
  </si>
  <si>
    <t>25-36</t>
  </si>
  <si>
    <t>38-60</t>
  </si>
  <si>
    <t>33-31</t>
  </si>
  <si>
    <t>70-92</t>
  </si>
  <si>
    <t>14-20</t>
  </si>
  <si>
    <t>31-45</t>
  </si>
  <si>
    <t>26-24</t>
  </si>
  <si>
    <t>56-70</t>
  </si>
  <si>
    <t>14-22</t>
  </si>
  <si>
    <t>40-53</t>
  </si>
  <si>
    <t>30-39</t>
  </si>
  <si>
    <t>68-94</t>
  </si>
  <si>
    <t>29-47</t>
  </si>
  <si>
    <t>19-25</t>
  </si>
  <si>
    <t>53-66</t>
  </si>
  <si>
    <t>16-27</t>
  </si>
  <si>
    <t>30-72</t>
  </si>
  <si>
    <t>69-93</t>
  </si>
  <si>
    <t>27-49</t>
  </si>
  <si>
    <t>23-26</t>
  </si>
  <si>
    <t>52-58</t>
  </si>
  <si>
    <t>16-36</t>
  </si>
  <si>
    <t>22-59</t>
  </si>
  <si>
    <t>32-49</t>
  </si>
  <si>
    <t>43-65</t>
  </si>
  <si>
    <t>35-58</t>
  </si>
  <si>
    <t>64-98</t>
  </si>
  <si>
    <t>31-50</t>
  </si>
  <si>
    <t>15-25</t>
  </si>
  <si>
    <t>43-76</t>
  </si>
  <si>
    <t>28-60</t>
  </si>
  <si>
    <t>31-43</t>
  </si>
  <si>
    <t>61-101</t>
  </si>
  <si>
    <t>24-52</t>
  </si>
  <si>
    <t>30-51</t>
  </si>
  <si>
    <t>27-54</t>
  </si>
  <si>
    <t>16-28</t>
  </si>
  <si>
    <t>39-81</t>
  </si>
  <si>
    <t>38-83</t>
  </si>
  <si>
    <t>19-22</t>
  </si>
  <si>
    <t>60-102</t>
  </si>
  <si>
    <t>25-56</t>
  </si>
  <si>
    <t>29-52</t>
  </si>
  <si>
    <t>33-67</t>
  </si>
  <si>
    <t>21-41</t>
  </si>
  <si>
    <t>26-67</t>
  </si>
  <si>
    <t>28-41</t>
  </si>
  <si>
    <t>49-112</t>
  </si>
  <si>
    <t>22-53</t>
  </si>
  <si>
    <t>25-55</t>
  </si>
  <si>
    <t>34-90</t>
  </si>
  <si>
    <t>13-24</t>
  </si>
  <si>
    <t>19-65</t>
  </si>
  <si>
    <t>28-49</t>
  </si>
  <si>
    <t>2018 MLB Season</t>
  </si>
  <si>
    <t>Wins</t>
  </si>
  <si>
    <t>Losses</t>
  </si>
  <si>
    <t>W%</t>
  </si>
  <si>
    <t>R/G</t>
  </si>
  <si>
    <t>RA/G</t>
  </si>
  <si>
    <t>RD</t>
  </si>
  <si>
    <t>103-59</t>
  </si>
  <si>
    <t>25-14</t>
  </si>
  <si>
    <t>87-38</t>
  </si>
  <si>
    <t>21-16</t>
  </si>
  <si>
    <t>67-21</t>
  </si>
  <si>
    <t>109-53</t>
  </si>
  <si>
    <t>24-24</t>
  </si>
  <si>
    <t>66-36</t>
  </si>
  <si>
    <t>37-23</t>
  </si>
  <si>
    <t>41-38</t>
  </si>
  <si>
    <t>62-21</t>
  </si>
  <si>
    <t>53-28</t>
  </si>
  <si>
    <t>70-47</t>
  </si>
  <si>
    <t>30-15</t>
  </si>
  <si>
    <t>41-30</t>
  </si>
  <si>
    <t>59-32</t>
  </si>
  <si>
    <t>13-6</t>
  </si>
  <si>
    <t>31-14</t>
  </si>
  <si>
    <t>65-40</t>
  </si>
  <si>
    <t>33-40</t>
  </si>
  <si>
    <t>64-25</t>
  </si>
  <si>
    <t>W 8</t>
  </si>
  <si>
    <t>91-72</t>
  </si>
  <si>
    <t>45-37</t>
  </si>
  <si>
    <t>33-19</t>
  </si>
  <si>
    <t>72-48</t>
  </si>
  <si>
    <t>49-46</t>
  </si>
  <si>
    <t>47-21</t>
  </si>
  <si>
    <t>23-7</t>
  </si>
  <si>
    <t>94-69</t>
  </si>
  <si>
    <t>51-31</t>
  </si>
  <si>
    <t>26-25</t>
  </si>
  <si>
    <t>22-13</t>
  </si>
  <si>
    <t>46-22</t>
  </si>
  <si>
    <t>102-61</t>
  </si>
  <si>
    <t>22-22</t>
  </si>
  <si>
    <t>52-46</t>
  </si>
  <si>
    <t>40-25</t>
  </si>
  <si>
    <t>51-38</t>
  </si>
  <si>
    <t>20-10</t>
  </si>
  <si>
    <t>98-64</t>
  </si>
  <si>
    <t>22-24</t>
  </si>
  <si>
    <t>69-50</t>
  </si>
  <si>
    <t>23-31</t>
  </si>
  <si>
    <t>68-40</t>
  </si>
  <si>
    <t>85-78</t>
  </si>
  <si>
    <t>44-38</t>
  </si>
  <si>
    <t>26-15</t>
  </si>
  <si>
    <t>58-45</t>
  </si>
  <si>
    <t>48-44</t>
  </si>
  <si>
    <t>43-28</t>
  </si>
  <si>
    <t>69-46</t>
  </si>
  <si>
    <t>21-26</t>
  </si>
  <si>
    <t>38-40</t>
  </si>
  <si>
    <t>52-32</t>
  </si>
  <si>
    <t>89-73</t>
  </si>
  <si>
    <t>39-42</t>
  </si>
  <si>
    <t>28-31</t>
  </si>
  <si>
    <t>63-52</t>
  </si>
  <si>
    <t>34-39</t>
  </si>
  <si>
    <t>77-85</t>
  </si>
  <si>
    <t>14-1</t>
  </si>
  <si>
    <t>36-21</t>
  </si>
  <si>
    <t>59-49</t>
  </si>
  <si>
    <t>30-24</t>
  </si>
  <si>
    <t>39-38</t>
  </si>
  <si>
    <t>50-35</t>
  </si>
  <si>
    <t>61-52</t>
  </si>
  <si>
    <t>50-43</t>
  </si>
  <si>
    <t>38-31</t>
  </si>
  <si>
    <t>80-81</t>
  </si>
  <si>
    <t>44-36</t>
  </si>
  <si>
    <t>29-22</t>
  </si>
  <si>
    <t>21-27</t>
  </si>
  <si>
    <t>39-53</t>
  </si>
  <si>
    <t>43-26</t>
  </si>
  <si>
    <t>64-52</t>
  </si>
  <si>
    <t>18-28</t>
  </si>
  <si>
    <t>33-44</t>
  </si>
  <si>
    <t>49-36</t>
  </si>
  <si>
    <t>20-31</t>
  </si>
  <si>
    <t>54-50</t>
  </si>
  <si>
    <t>28-30</t>
  </si>
  <si>
    <t>42-48</t>
  </si>
  <si>
    <t>40-32</t>
  </si>
  <si>
    <t>76-86</t>
  </si>
  <si>
    <t>23-18</t>
  </si>
  <si>
    <t>59-66</t>
  </si>
  <si>
    <t>44-50</t>
  </si>
  <si>
    <t>36-32</t>
  </si>
  <si>
    <t>58-53</t>
  </si>
  <si>
    <t>22-29</t>
  </si>
  <si>
    <t>35-61</t>
  </si>
  <si>
    <t>W 6</t>
  </si>
  <si>
    <t>57-59</t>
  </si>
  <si>
    <t>49-37</t>
  </si>
  <si>
    <t>78-84</t>
  </si>
  <si>
    <t>37-44</t>
  </si>
  <si>
    <t>16-26</t>
  </si>
  <si>
    <t>59-61</t>
  </si>
  <si>
    <t>40-57</t>
  </si>
  <si>
    <t>37-28</t>
  </si>
  <si>
    <t>58-51</t>
  </si>
  <si>
    <t>15-38</t>
  </si>
  <si>
    <t>31-60</t>
  </si>
  <si>
    <t>42-29</t>
  </si>
  <si>
    <t>L 4</t>
  </si>
  <si>
    <t>26-30</t>
  </si>
  <si>
    <t>44-54</t>
  </si>
  <si>
    <t>29-35</t>
  </si>
  <si>
    <t>47-63</t>
  </si>
  <si>
    <t>26-26</t>
  </si>
  <si>
    <t>45-69</t>
  </si>
  <si>
    <t>22-26</t>
  </si>
  <si>
    <t>44-71</t>
  </si>
  <si>
    <t>23-24</t>
  </si>
  <si>
    <t>45-60</t>
  </si>
  <si>
    <t>22-35</t>
  </si>
  <si>
    <t>33-61</t>
  </si>
  <si>
    <t>34-34</t>
  </si>
  <si>
    <t>65-97</t>
  </si>
  <si>
    <t>47-59</t>
  </si>
  <si>
    <t>19-37</t>
  </si>
  <si>
    <t>42-66</t>
  </si>
  <si>
    <t>L 5</t>
  </si>
  <si>
    <t>26-55</t>
  </si>
  <si>
    <t>22-30</t>
  </si>
  <si>
    <t>45-74</t>
  </si>
  <si>
    <t>21-53</t>
  </si>
  <si>
    <t>43-45</t>
  </si>
  <si>
    <t>58-103</t>
  </si>
  <si>
    <t>51-72</t>
  </si>
  <si>
    <t>34-62</t>
  </si>
  <si>
    <t>29-36</t>
  </si>
  <si>
    <t>62-100</t>
  </si>
  <si>
    <t>47-75</t>
  </si>
  <si>
    <t>24-51</t>
  </si>
  <si>
    <t>38-49</t>
  </si>
  <si>
    <t>19-30</t>
  </si>
  <si>
    <t>39-74</t>
  </si>
  <si>
    <t>18-56</t>
  </si>
  <si>
    <t>40-48</t>
  </si>
  <si>
    <t>55-107</t>
  </si>
  <si>
    <t>19-62</t>
  </si>
  <si>
    <t>26-82</t>
  </si>
  <si>
    <t>21-33</t>
  </si>
  <si>
    <t>21-48</t>
  </si>
  <si>
    <t>2017 MLB Season</t>
  </si>
  <si>
    <t>102-60</t>
  </si>
  <si>
    <t>71-43</t>
  </si>
  <si>
    <t>33-15</t>
  </si>
  <si>
    <t>36-33</t>
  </si>
  <si>
    <t>68-25</t>
  </si>
  <si>
    <t>108-54</t>
  </si>
  <si>
    <t>20-15</t>
  </si>
  <si>
    <t>75-38</t>
  </si>
  <si>
    <t>80-37</t>
  </si>
  <si>
    <t>21-24</t>
  </si>
  <si>
    <t>83-46</t>
  </si>
  <si>
    <t>96-66</t>
  </si>
  <si>
    <t>30-21</t>
  </si>
  <si>
    <t>75-50</t>
  </si>
  <si>
    <t>23-19</t>
  </si>
  <si>
    <t>74-46</t>
  </si>
  <si>
    <t>15-3</t>
  </si>
  <si>
    <t>22-19</t>
  </si>
  <si>
    <t>27-23</t>
  </si>
  <si>
    <t>66-46</t>
  </si>
  <si>
    <t>29-23</t>
  </si>
  <si>
    <t>68-52</t>
  </si>
  <si>
    <t>25-17</t>
  </si>
  <si>
    <t>39-35</t>
  </si>
  <si>
    <t>54-34</t>
  </si>
  <si>
    <t>26-17</t>
  </si>
  <si>
    <t>71-56</t>
  </si>
  <si>
    <t>21-14</t>
  </si>
  <si>
    <t>35-35</t>
  </si>
  <si>
    <t>57-35</t>
  </si>
  <si>
    <t>100-62</t>
  </si>
  <si>
    <t>18-26</t>
  </si>
  <si>
    <t>67-48</t>
  </si>
  <si>
    <t>26-22</t>
  </si>
  <si>
    <t>65-49</t>
  </si>
  <si>
    <t>59-55</t>
  </si>
  <si>
    <t>28-20</t>
  </si>
  <si>
    <t>37-35</t>
  </si>
  <si>
    <t>50-40</t>
  </si>
  <si>
    <t>85-77</t>
  </si>
  <si>
    <t>46-38</t>
  </si>
  <si>
    <t>40-38</t>
  </si>
  <si>
    <t>69-59</t>
  </si>
  <si>
    <t>37-38</t>
  </si>
  <si>
    <t>49-38</t>
  </si>
  <si>
    <t>83-79</t>
  </si>
  <si>
    <t>59-54</t>
  </si>
  <si>
    <t>26-23</t>
  </si>
  <si>
    <t>65-46</t>
  </si>
  <si>
    <t>24-29</t>
  </si>
  <si>
    <t>64-63</t>
  </si>
  <si>
    <t>19-16</t>
  </si>
  <si>
    <t>27-44</t>
  </si>
  <si>
    <t>56-35</t>
  </si>
  <si>
    <t>56-58</t>
  </si>
  <si>
    <t>21-31</t>
  </si>
  <si>
    <t>59-51</t>
  </si>
  <si>
    <t>61-53</t>
  </si>
  <si>
    <t>19-29</t>
  </si>
  <si>
    <t>31-37</t>
  </si>
  <si>
    <t>49-45</t>
  </si>
  <si>
    <t>25-16</t>
  </si>
  <si>
    <t>62-59</t>
  </si>
  <si>
    <t>29-42</t>
  </si>
  <si>
    <t>51-40</t>
  </si>
  <si>
    <t>56-66</t>
  </si>
  <si>
    <t>18-30</t>
  </si>
  <si>
    <t>60-54</t>
  </si>
  <si>
    <t>56-61</t>
  </si>
  <si>
    <t>22-23</t>
  </si>
  <si>
    <t>20-32</t>
  </si>
  <si>
    <t>58-52</t>
  </si>
  <si>
    <t>42-36</t>
  </si>
  <si>
    <t>35-49</t>
  </si>
  <si>
    <t>64-64</t>
  </si>
  <si>
    <t>13-21</t>
  </si>
  <si>
    <t>22-40</t>
  </si>
  <si>
    <t>55-45</t>
  </si>
  <si>
    <t>26-27</t>
  </si>
  <si>
    <t>58-62</t>
  </si>
  <si>
    <t>27-41</t>
  </si>
  <si>
    <t>74-88</t>
  </si>
  <si>
    <t>58-63</t>
  </si>
  <si>
    <t>40-50</t>
  </si>
  <si>
    <t>35-37</t>
  </si>
  <si>
    <t>21-20</t>
  </si>
  <si>
    <t>49-63</t>
  </si>
  <si>
    <t>25-46</t>
  </si>
  <si>
    <t>50-41</t>
  </si>
  <si>
    <t>73-89</t>
  </si>
  <si>
    <t>21-21</t>
  </si>
  <si>
    <t>19-26</t>
  </si>
  <si>
    <t>24-25</t>
  </si>
  <si>
    <t>51-62</t>
  </si>
  <si>
    <t>57-75</t>
  </si>
  <si>
    <t>25-37</t>
  </si>
  <si>
    <t>47-53</t>
  </si>
  <si>
    <t>59-103</t>
  </si>
  <si>
    <t>19-19</t>
  </si>
  <si>
    <t>52-64</t>
  </si>
  <si>
    <t>35-56</t>
  </si>
  <si>
    <t>36-35</t>
  </si>
  <si>
    <t>55-69</t>
  </si>
  <si>
    <t>17-49</t>
  </si>
  <si>
    <t>53-43</t>
  </si>
  <si>
    <t>13-22</t>
  </si>
  <si>
    <t>59-65</t>
  </si>
  <si>
    <t>34-60</t>
  </si>
  <si>
    <t>21-23</t>
  </si>
  <si>
    <t>47-69</t>
  </si>
  <si>
    <t>20-26</t>
  </si>
  <si>
    <t>23-49</t>
  </si>
  <si>
    <t>44-46</t>
  </si>
  <si>
    <t>21-36</t>
  </si>
  <si>
    <t>42-75</t>
  </si>
  <si>
    <t>24-21</t>
  </si>
  <si>
    <t>23-43</t>
  </si>
  <si>
    <t>43-53</t>
  </si>
  <si>
    <t>67-95</t>
  </si>
  <si>
    <t>46-68</t>
  </si>
  <si>
    <t>36-54</t>
  </si>
  <si>
    <t>28-44</t>
  </si>
  <si>
    <t>21-22</t>
  </si>
  <si>
    <t>28-40</t>
  </si>
  <si>
    <t>36-58</t>
  </si>
  <si>
    <t>2016 MLB Season</t>
  </si>
  <si>
    <t>107-54</t>
  </si>
  <si>
    <t>46-34</t>
  </si>
  <si>
    <t>75-41</t>
  </si>
  <si>
    <t>28-17</t>
  </si>
  <si>
    <t>31-25</t>
  </si>
  <si>
    <t>72-33</t>
  </si>
  <si>
    <t>82-80</t>
  </si>
  <si>
    <t>36-11</t>
  </si>
  <si>
    <t>73-48</t>
  </si>
  <si>
    <t>60-31</t>
  </si>
  <si>
    <t>35-36</t>
  </si>
  <si>
    <t>75-53</t>
  </si>
  <si>
    <t>31-29</t>
  </si>
  <si>
    <t>64-38</t>
  </si>
  <si>
    <t>91-70</t>
  </si>
  <si>
    <t>41-39</t>
  </si>
  <si>
    <t>28-21</t>
  </si>
  <si>
    <t>63-47</t>
  </si>
  <si>
    <t>31-20</t>
  </si>
  <si>
    <t>48-43</t>
  </si>
  <si>
    <t>46-24</t>
  </si>
  <si>
    <t>73-52</t>
  </si>
  <si>
    <t>20-17</t>
  </si>
  <si>
    <t>55-48</t>
  </si>
  <si>
    <t>38-21</t>
  </si>
  <si>
    <t>22-20</t>
  </si>
  <si>
    <t>69-47</t>
  </si>
  <si>
    <t>31-26</t>
  </si>
  <si>
    <t>60-45</t>
  </si>
  <si>
    <t>65-53</t>
  </si>
  <si>
    <t>24-20</t>
  </si>
  <si>
    <t>31-28</t>
  </si>
  <si>
    <t>84-78</t>
  </si>
  <si>
    <t>66-50</t>
  </si>
  <si>
    <t>23-23</t>
  </si>
  <si>
    <t>53-54</t>
  </si>
  <si>
    <t>36-19</t>
  </si>
  <si>
    <t>68-57</t>
  </si>
  <si>
    <t>19-18</t>
  </si>
  <si>
    <t>57-45</t>
  </si>
  <si>
    <t>57-53</t>
  </si>
  <si>
    <t>60-42</t>
  </si>
  <si>
    <t>83-78</t>
  </si>
  <si>
    <t>45-35</t>
  </si>
  <si>
    <t>62-53</t>
  </si>
  <si>
    <t>24-22</t>
  </si>
  <si>
    <t>37-52</t>
  </si>
  <si>
    <t>49-23</t>
  </si>
  <si>
    <t>66-52</t>
  </si>
  <si>
    <t>24-35</t>
  </si>
  <si>
    <t>62-41</t>
  </si>
  <si>
    <t>62-42</t>
  </si>
  <si>
    <t>24-34</t>
  </si>
  <si>
    <t>44-47</t>
  </si>
  <si>
    <t>28-25</t>
  </si>
  <si>
    <t>57-52</t>
  </si>
  <si>
    <t>27-26</t>
  </si>
  <si>
    <t>45-25</t>
  </si>
  <si>
    <t>24-12</t>
  </si>
  <si>
    <t>59-52</t>
  </si>
  <si>
    <t>25-26</t>
  </si>
  <si>
    <t>52-54</t>
  </si>
  <si>
    <t>32-24</t>
  </si>
  <si>
    <t>23-25</t>
  </si>
  <si>
    <t>60-59</t>
  </si>
  <si>
    <t>40-55</t>
  </si>
  <si>
    <t>41-26</t>
  </si>
  <si>
    <t>78-83</t>
  </si>
  <si>
    <t>40-40</t>
  </si>
  <si>
    <t>57-70</t>
  </si>
  <si>
    <t>32-43</t>
  </si>
  <si>
    <t>47-39</t>
  </si>
  <si>
    <t>38-42</t>
  </si>
  <si>
    <t>20-21</t>
  </si>
  <si>
    <t>58-74</t>
  </si>
  <si>
    <t>32-45</t>
  </si>
  <si>
    <t>23-29</t>
  </si>
  <si>
    <t>58-66</t>
  </si>
  <si>
    <t>20-18</t>
  </si>
  <si>
    <t>51-61</t>
  </si>
  <si>
    <t>35-47</t>
  </si>
  <si>
    <t>17-20</t>
  </si>
  <si>
    <t>23-28</t>
  </si>
  <si>
    <t>43-70</t>
  </si>
  <si>
    <t>30-19</t>
  </si>
  <si>
    <t>27-46</t>
  </si>
  <si>
    <t>46-43</t>
  </si>
  <si>
    <t>28-23</t>
  </si>
  <si>
    <t>54-74</t>
  </si>
  <si>
    <t>44-42</t>
  </si>
  <si>
    <t>46-71</t>
  </si>
  <si>
    <t>30-52</t>
  </si>
  <si>
    <t>25-28</t>
  </si>
  <si>
    <t>53-67</t>
  </si>
  <si>
    <t>49-64</t>
  </si>
  <si>
    <t>67-94</t>
  </si>
  <si>
    <t>37-43</t>
  </si>
  <si>
    <t>52-62</t>
  </si>
  <si>
    <t>41-44</t>
  </si>
  <si>
    <t>24-54</t>
  </si>
  <si>
    <t>44-40</t>
  </si>
  <si>
    <t>13-27</t>
  </si>
  <si>
    <t>50-68</t>
  </si>
  <si>
    <t>47-74</t>
  </si>
  <si>
    <t>19-31</t>
  </si>
  <si>
    <t>47-72</t>
  </si>
  <si>
    <t>32-50</t>
  </si>
  <si>
    <t>36-44</t>
  </si>
  <si>
    <t>66-96</t>
  </si>
  <si>
    <t>15-29</t>
  </si>
  <si>
    <t>38-78</t>
  </si>
  <si>
    <t>35-75</t>
  </si>
  <si>
    <t>24-28</t>
  </si>
  <si>
    <t>2021 Win Totals</t>
  </si>
  <si>
    <t>Team Name</t>
  </si>
  <si>
    <t>Vegas Totals</t>
  </si>
  <si>
    <t>Proj. Pyth. Wins</t>
  </si>
  <si>
    <t>Difference</t>
  </si>
  <si>
    <t>Team Std. Dev</t>
  </si>
  <si>
    <t>Z-Score</t>
  </si>
  <si>
    <t>Z-Score vs. Vegas Totals</t>
  </si>
  <si>
    <t>Arizona Diamondbacks</t>
  </si>
  <si>
    <t>Atlanta Braves</t>
  </si>
  <si>
    <t>Baltimore Orioles</t>
  </si>
  <si>
    <t>Boston Red Sox</t>
  </si>
  <si>
    <t>Chicago Cubs</t>
  </si>
  <si>
    <t>Chicago White Sox</t>
  </si>
  <si>
    <t>Cincinnati Reds</t>
  </si>
  <si>
    <t>Cleveland Indians</t>
  </si>
  <si>
    <t>Colorado Rockies</t>
  </si>
  <si>
    <t>Detroit Tigers</t>
  </si>
  <si>
    <t>Houston Astros</t>
  </si>
  <si>
    <t>Kansas City Royals</t>
  </si>
  <si>
    <t>Los Angeles Angels</t>
  </si>
  <si>
    <t>Los Angeles Dodgers</t>
  </si>
  <si>
    <t>Miami Marlins</t>
  </si>
  <si>
    <t>Milwaukee Brewers</t>
  </si>
  <si>
    <t>Minnesota Twins</t>
  </si>
  <si>
    <t>New York Mets</t>
  </si>
  <si>
    <t>New York Yankees</t>
  </si>
  <si>
    <t>Oakland Athletics</t>
  </si>
  <si>
    <t>Philadelphia Phillies</t>
  </si>
  <si>
    <t>Pittsburgh Pirates</t>
  </si>
  <si>
    <t>San Diego Padres</t>
  </si>
  <si>
    <t>San Francisco Giants</t>
  </si>
  <si>
    <t>Seattle Mariners</t>
  </si>
  <si>
    <t>St. Louis Cardinals</t>
  </si>
  <si>
    <t>Tampa Bay Rays</t>
  </si>
  <si>
    <t>Texas Rangers</t>
  </si>
  <si>
    <t>Toronto Blue Jays</t>
  </si>
  <si>
    <t>Washington Nationals</t>
  </si>
  <si>
    <t>Average</t>
  </si>
  <si>
    <t>Std. Dev</t>
  </si>
  <si>
    <t>Teams</t>
  </si>
  <si>
    <t>3yr Moving Avg: Wins</t>
  </si>
  <si>
    <t>Z-Score: Team 3YMA vs League 3YMA</t>
  </si>
  <si>
    <t>Z-Score: 2021 Projected Win vs. Team 3YMA</t>
  </si>
  <si>
    <t>Std. Dev of Wins by Team</t>
  </si>
  <si>
    <t>Variance of Wins by Team</t>
  </si>
  <si>
    <t>3YMA Win %</t>
  </si>
  <si>
    <t>3YMA Runs Allowed</t>
  </si>
  <si>
    <t>3YMA Runs Scored</t>
  </si>
  <si>
    <t>2021 Predicted W% by SABR</t>
  </si>
  <si>
    <t>AVERAGE</t>
  </si>
  <si>
    <t>TOTAL</t>
  </si>
  <si>
    <t>Standard Dev.</t>
  </si>
  <si>
    <t>2019 Season Projections</t>
  </si>
  <si>
    <t>totals set via Bovada</t>
  </si>
  <si>
    <t>Team</t>
  </si>
  <si>
    <t>Win Totals</t>
  </si>
  <si>
    <t>SABR Win Projections (Based upon 3YMA)</t>
  </si>
  <si>
    <t>538 Win Projections (8/9/19)</t>
  </si>
  <si>
    <t>Difference (SABR Projected)</t>
  </si>
  <si>
    <t>Difference (Vegas)</t>
  </si>
  <si>
    <t>ST.D</t>
  </si>
  <si>
    <t>% of Correct Overs</t>
  </si>
  <si>
    <t>#P</t>
  </si>
  <si>
    <t>PAge</t>
  </si>
  <si>
    <t>ERA</t>
  </si>
  <si>
    <t>GS</t>
  </si>
  <si>
    <t>GF</t>
  </si>
  <si>
    <t>CG</t>
  </si>
  <si>
    <t>tSho</t>
  </si>
  <si>
    <t>cSho</t>
  </si>
  <si>
    <t>SV</t>
  </si>
  <si>
    <t>IP</t>
  </si>
  <si>
    <t>H</t>
  </si>
  <si>
    <t>Adj. Runs</t>
  </si>
  <si>
    <t>ER</t>
  </si>
  <si>
    <t>HR</t>
  </si>
  <si>
    <t>BB</t>
  </si>
  <si>
    <t>IBB</t>
  </si>
  <si>
    <t>SO</t>
  </si>
  <si>
    <t>HBP</t>
  </si>
  <si>
    <t>BK</t>
  </si>
  <si>
    <t>WP</t>
  </si>
  <si>
    <t>BF</t>
  </si>
  <si>
    <t>ERA+</t>
  </si>
  <si>
    <t>FIP</t>
  </si>
  <si>
    <t>WHIP</t>
  </si>
  <si>
    <t>H9</t>
  </si>
  <si>
    <t>HR9</t>
  </si>
  <si>
    <t>BB9</t>
  </si>
  <si>
    <t>SO9</t>
  </si>
  <si>
    <t>SO/W</t>
  </si>
  <si>
    <t>LOB</t>
  </si>
  <si>
    <t>#Bat</t>
  </si>
  <si>
    <t>BatAge</t>
  </si>
  <si>
    <t>PA</t>
  </si>
  <si>
    <t>AB</t>
  </si>
  <si>
    <t>2B</t>
  </si>
  <si>
    <t>3B</t>
  </si>
  <si>
    <t>RBI</t>
  </si>
  <si>
    <t>SB</t>
  </si>
  <si>
    <t>CS</t>
  </si>
  <si>
    <t>BA</t>
  </si>
  <si>
    <t>OBP</t>
  </si>
  <si>
    <t>SLG</t>
  </si>
  <si>
    <t>OPS</t>
  </si>
  <si>
    <t>OPS+</t>
  </si>
  <si>
    <t>TB</t>
  </si>
  <si>
    <t>GDP</t>
  </si>
  <si>
    <t>SH</t>
  </si>
  <si>
    <t>SF</t>
  </si>
  <si>
    <t>LgAvg</t>
  </si>
  <si>
    <t>R^2 Batting Avg. &amp; Wins</t>
  </si>
  <si>
    <t>R^2 HRs &amp; Wins</t>
  </si>
  <si>
    <t>R^2 OBP &amp; Wins</t>
  </si>
  <si>
    <t>R^2 RPG &amp; Wins</t>
  </si>
  <si>
    <t>R^2 Wins &amp; ERA</t>
  </si>
  <si>
    <t>R^2 HRA &amp; Wins</t>
  </si>
  <si>
    <t>R^2 BB &amp; Wins</t>
  </si>
  <si>
    <t>R^2 Ks &amp; Wins</t>
  </si>
  <si>
    <t>R^2 Runs Allowed &amp; Wins</t>
  </si>
  <si>
    <t>2020 MLB Season</t>
  </si>
  <si>
    <t>Acronym</t>
  </si>
  <si>
    <t>Red Fill Indicates An Overpriced Team</t>
  </si>
  <si>
    <t>Green Fill Indicates An Underpriced Team</t>
  </si>
  <si>
    <t>The Z Score represents the spread between projected wins versus the Las Vegas Sportsbook Estimate</t>
  </si>
  <si>
    <t>The first column is divided by the standard deviation of that specific team's historical wins</t>
  </si>
  <si>
    <t>The second column is divided by the standard deviation of the projected wins per Las Vegas Sportsbooks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</si>
</sst>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\-d"/>
    <numFmt numFmtId="165" formatCode="0.000"/>
    <numFmt numFmtId="166" formatCode="0.0000"/>
    <numFmt numFmtId="167" formatCode="0.00000"/>
    <numFmt numFmtId="172" formatCode="0.0"/>
  </numFmts>
  <fonts count="46">
    <font>
      <sz val="10"/>
      <color rgb="FF000000"/>
      <name val="Arial"/>
    </font>
    <font>
      <b/>
      <sz val="10"/>
      <color rgb="FF990000"/>
      <name val="Verdana"/>
      <family val="2"/>
    </font>
    <font>
      <sz val="10"/>
      <color rgb="FF000000"/>
      <name val="Verdana"/>
      <family val="2"/>
    </font>
    <font>
      <u/>
      <sz val="10"/>
      <color rgb="FF000000"/>
      <name val="Verdana"/>
      <family val="2"/>
    </font>
    <font>
      <u/>
      <sz val="10"/>
      <color rgb="FF000000"/>
      <name val="Verdana"/>
      <family val="2"/>
    </font>
    <font>
      <u/>
      <sz val="10"/>
      <color rgb="FF3344DD"/>
      <name val="Verdana"/>
      <family val="2"/>
    </font>
    <font>
      <sz val="10"/>
      <color rgb="FF3344DD"/>
      <name val="Verdana"/>
      <family val="2"/>
    </font>
    <font>
      <b/>
      <u/>
      <sz val="18"/>
      <color rgb="FF000000"/>
      <name val="Verdana"/>
      <family val="2"/>
    </font>
    <font>
      <u/>
      <sz val="10"/>
      <color rgb="FF3344DD"/>
      <name val="Verdana"/>
      <family val="2"/>
    </font>
    <font>
      <u/>
      <sz val="10"/>
      <color rgb="FF884488"/>
      <name val="Verdana"/>
      <family val="2"/>
    </font>
    <font>
      <u/>
      <sz val="10"/>
      <color rgb="FF884488"/>
      <name val="Verdana"/>
      <family val="2"/>
    </font>
    <font>
      <u/>
      <sz val="10"/>
      <color rgb="FF884488"/>
      <name val="Verdana"/>
      <family val="2"/>
    </font>
    <font>
      <b/>
      <u/>
      <sz val="18"/>
      <name val="Arial"/>
      <family val="2"/>
    </font>
    <font>
      <u/>
      <sz val="10"/>
      <color rgb="FF884488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000000"/>
      <name val="Inconsolata"/>
    </font>
    <font>
      <b/>
      <u/>
      <sz val="10"/>
      <name val="Arial"/>
      <family val="2"/>
    </font>
    <font>
      <i/>
      <sz val="10"/>
      <name val="Arial"/>
      <family val="2"/>
    </font>
    <font>
      <sz val="11"/>
      <color rgb="FF1155CC"/>
      <name val="Inconsolata"/>
    </font>
    <font>
      <sz val="10"/>
      <color rgb="FF3C78D8"/>
      <name val="Arial"/>
      <family val="2"/>
    </font>
    <font>
      <b/>
      <sz val="10"/>
      <name val="Arial"/>
      <family val="2"/>
    </font>
    <font>
      <b/>
      <i/>
      <sz val="7"/>
      <name val="Arial"/>
      <family val="2"/>
    </font>
    <font>
      <b/>
      <u/>
      <sz val="10"/>
      <name val="Arial"/>
      <family val="2"/>
    </font>
    <font>
      <b/>
      <u/>
      <sz val="10"/>
      <name val="Arial"/>
      <family val="2"/>
    </font>
    <font>
      <b/>
      <u/>
      <sz val="10"/>
      <name val="Arial"/>
      <family val="2"/>
    </font>
    <font>
      <u/>
      <sz val="10"/>
      <color rgb="FF3344DD"/>
      <name val="Verdana"/>
      <family val="2"/>
    </font>
    <font>
      <u/>
      <sz val="10"/>
      <color rgb="FF3344DD"/>
      <name val="Verdana"/>
      <family val="2"/>
    </font>
    <font>
      <u/>
      <sz val="10"/>
      <color rgb="FF3344DD"/>
      <name val="Verdana"/>
      <family val="2"/>
    </font>
    <font>
      <b/>
      <sz val="10"/>
      <color rgb="FF000000"/>
      <name val="Verdana"/>
      <family val="2"/>
    </font>
    <font>
      <sz val="11"/>
      <color rgb="FF000000"/>
      <name val="&quot;Helvetica Neue&quot;"/>
    </font>
    <font>
      <sz val="10"/>
      <name val="Verdana"/>
      <family val="2"/>
    </font>
    <font>
      <b/>
      <sz val="10"/>
      <name val="Verdana"/>
      <family val="2"/>
    </font>
    <font>
      <b/>
      <sz val="10"/>
      <color rgb="FF82081B"/>
      <name val="&quot;Helvetica Neue&quot;"/>
    </font>
    <font>
      <sz val="10"/>
      <name val="Monaco"/>
      <family val="2"/>
    </font>
    <font>
      <sz val="10"/>
      <color rgb="FF000000"/>
      <name val="Monaco"/>
      <family val="2"/>
    </font>
    <font>
      <b/>
      <sz val="11"/>
      <color rgb="FF000000"/>
      <name val="Monaco"/>
      <family val="2"/>
    </font>
    <font>
      <sz val="11"/>
      <color rgb="FF000000"/>
      <name val="Monaco"/>
      <family val="2"/>
    </font>
    <font>
      <sz val="18"/>
      <color rgb="FFFF0000"/>
      <name val="Monaco"/>
      <family val="2"/>
    </font>
    <font>
      <sz val="18"/>
      <color rgb="FF000000"/>
      <name val="Monaco"/>
      <family val="2"/>
    </font>
    <font>
      <sz val="18"/>
      <color theme="9"/>
      <name val="Monaco"/>
      <family val="2"/>
    </font>
    <font>
      <sz val="18"/>
      <name val="Monaco"/>
      <family val="2"/>
    </font>
    <font>
      <sz val="10"/>
      <color theme="7" tint="-0.249977111117893"/>
      <name val="Monaco"/>
      <family val="2"/>
    </font>
    <font>
      <sz val="10"/>
      <color theme="7" tint="-0.249977111117893"/>
      <name val="Arial"/>
      <family val="2"/>
    </font>
    <font>
      <b/>
      <sz val="10"/>
      <name val="Monaco"/>
      <family val="2"/>
    </font>
    <font>
      <b/>
      <sz val="10"/>
      <color rgb="FF000000"/>
      <name val="Monaco"/>
      <family val="2"/>
    </font>
  </fonts>
  <fills count="10">
    <fill>
      <patternFill patternType="none"/>
    </fill>
    <fill>
      <patternFill patternType="gray125"/>
    </fill>
    <fill>
      <patternFill patternType="solid">
        <fgColor rgb="FFEEEEEE"/>
        <bgColor rgb="FFEEEEEE"/>
      </patternFill>
    </fill>
    <fill>
      <patternFill patternType="solid">
        <fgColor rgb="FFFFFFFF"/>
        <bgColor rgb="FFFFFFFF"/>
      </patternFill>
    </fill>
    <fill>
      <patternFill patternType="solid">
        <fgColor rgb="FFFFFF88"/>
        <bgColor rgb="FFFFFF88"/>
      </patternFill>
    </fill>
    <fill>
      <patternFill patternType="solid">
        <fgColor rgb="FFFEFBF7"/>
        <bgColor rgb="FFFEFBF7"/>
      </patternFill>
    </fill>
    <fill>
      <patternFill patternType="solid">
        <fgColor rgb="FFE6B8AF"/>
        <bgColor rgb="FFE6B8A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right"/>
    </xf>
    <xf numFmtId="0" fontId="3" fillId="3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right"/>
    </xf>
    <xf numFmtId="1" fontId="2" fillId="3" borderId="2" xfId="0" applyNumberFormat="1" applyFont="1" applyFill="1" applyBorder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4" fillId="4" borderId="2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right"/>
    </xf>
    <xf numFmtId="1" fontId="2" fillId="4" borderId="2" xfId="0" applyNumberFormat="1" applyFont="1" applyFill="1" applyBorder="1" applyAlignment="1">
      <alignment horizontal="right"/>
    </xf>
    <xf numFmtId="164" fontId="2" fillId="4" borderId="2" xfId="0" applyNumberFormat="1" applyFont="1" applyFill="1" applyBorder="1" applyAlignment="1">
      <alignment horizontal="right"/>
    </xf>
    <xf numFmtId="164" fontId="2" fillId="3" borderId="1" xfId="0" applyNumberFormat="1" applyFont="1" applyFill="1" applyBorder="1" applyAlignment="1">
      <alignment horizontal="right"/>
    </xf>
    <xf numFmtId="0" fontId="5" fillId="3" borderId="2" xfId="0" applyFont="1" applyFill="1" applyBorder="1" applyAlignment="1">
      <alignment horizontal="left"/>
    </xf>
    <xf numFmtId="0" fontId="2" fillId="3" borderId="0" xfId="0" applyFont="1" applyFill="1" applyAlignment="1">
      <alignment horizontal="right"/>
    </xf>
    <xf numFmtId="0" fontId="6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7" fillId="3" borderId="0" xfId="0" applyFont="1" applyFill="1" applyAlignment="1">
      <alignment horizontal="center"/>
    </xf>
    <xf numFmtId="0" fontId="8" fillId="4" borderId="2" xfId="0" applyFont="1" applyFill="1" applyBorder="1" applyAlignment="1">
      <alignment horizontal="left"/>
    </xf>
    <xf numFmtId="164" fontId="2" fillId="3" borderId="0" xfId="0" applyNumberFormat="1" applyFont="1" applyFill="1" applyAlignment="1">
      <alignment horizontal="right"/>
    </xf>
    <xf numFmtId="0" fontId="2" fillId="3" borderId="1" xfId="0" applyFont="1" applyFill="1" applyBorder="1" applyAlignment="1">
      <alignment horizontal="right"/>
    </xf>
    <xf numFmtId="0" fontId="9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164" fontId="2" fillId="3" borderId="1" xfId="0" applyNumberFormat="1" applyFont="1" applyFill="1" applyBorder="1" applyAlignment="1">
      <alignment horizontal="right"/>
    </xf>
    <xf numFmtId="0" fontId="10" fillId="3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11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0" xfId="0" applyNumberFormat="1" applyFont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4" fillId="0" borderId="0" xfId="0" applyFont="1" applyAlignment="1"/>
    <xf numFmtId="0" fontId="15" fillId="0" borderId="0" xfId="0" applyFont="1" applyAlignment="1">
      <alignment wrapText="1"/>
    </xf>
    <xf numFmtId="2" fontId="14" fillId="0" borderId="0" xfId="0" applyNumberFormat="1" applyFont="1"/>
    <xf numFmtId="165" fontId="14" fillId="0" borderId="0" xfId="0" applyNumberFormat="1" applyFont="1"/>
    <xf numFmtId="0" fontId="17" fillId="0" borderId="0" xfId="0" applyFont="1" applyAlignment="1">
      <alignment horizontal="center" wrapText="1"/>
    </xf>
    <xf numFmtId="165" fontId="18" fillId="0" borderId="0" xfId="0" applyNumberFormat="1" applyFont="1" applyAlignment="1">
      <alignment horizontal="center" wrapText="1"/>
    </xf>
    <xf numFmtId="2" fontId="18" fillId="0" borderId="0" xfId="0" applyNumberFormat="1" applyFont="1" applyAlignment="1">
      <alignment horizontal="center" wrapText="1"/>
    </xf>
    <xf numFmtId="0" fontId="18" fillId="0" borderId="0" xfId="0" applyFont="1" applyAlignment="1">
      <alignment horizontal="center" wrapText="1"/>
    </xf>
    <xf numFmtId="0" fontId="14" fillId="0" borderId="0" xfId="0" applyFont="1" applyAlignment="1">
      <alignment horizontal="center" wrapText="1"/>
    </xf>
    <xf numFmtId="165" fontId="19" fillId="3" borderId="0" xfId="0" applyNumberFormat="1" applyFont="1" applyFill="1"/>
    <xf numFmtId="10" fontId="20" fillId="0" borderId="0" xfId="0" applyNumberFormat="1" applyFont="1"/>
    <xf numFmtId="0" fontId="21" fillId="0" borderId="1" xfId="0" applyFont="1" applyBorder="1" applyAlignment="1"/>
    <xf numFmtId="2" fontId="21" fillId="0" borderId="0" xfId="0" applyNumberFormat="1" applyFont="1" applyAlignment="1"/>
    <xf numFmtId="10" fontId="21" fillId="0" borderId="0" xfId="0" applyNumberFormat="1" applyFont="1"/>
    <xf numFmtId="2" fontId="14" fillId="0" borderId="0" xfId="0" applyNumberFormat="1" applyFont="1" applyAlignment="1"/>
    <xf numFmtId="10" fontId="14" fillId="0" borderId="0" xfId="0" applyNumberFormat="1" applyFont="1"/>
    <xf numFmtId="0" fontId="14" fillId="0" borderId="1" xfId="0" applyFont="1" applyBorder="1" applyAlignment="1"/>
    <xf numFmtId="0" fontId="22" fillId="0" borderId="0" xfId="0" applyFont="1" applyAlignment="1"/>
    <xf numFmtId="0" fontId="23" fillId="0" borderId="0" xfId="0" applyFont="1" applyAlignment="1">
      <alignment horizontal="center" wrapText="1"/>
    </xf>
    <xf numFmtId="0" fontId="24" fillId="6" borderId="0" xfId="0" applyFont="1" applyFill="1" applyAlignment="1">
      <alignment horizontal="center" wrapText="1"/>
    </xf>
    <xf numFmtId="0" fontId="25" fillId="0" borderId="0" xfId="0" applyFont="1" applyAlignment="1">
      <alignment wrapText="1"/>
    </xf>
    <xf numFmtId="165" fontId="14" fillId="6" borderId="0" xfId="0" applyNumberFormat="1" applyFont="1" applyFill="1"/>
    <xf numFmtId="0" fontId="26" fillId="3" borderId="1" xfId="0" applyFont="1" applyFill="1" applyBorder="1" applyAlignment="1">
      <alignment horizontal="left"/>
    </xf>
    <xf numFmtId="0" fontId="27" fillId="0" borderId="1" xfId="0" applyFont="1" applyBorder="1" applyAlignment="1">
      <alignment horizontal="left"/>
    </xf>
    <xf numFmtId="0" fontId="2" fillId="0" borderId="2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left"/>
    </xf>
    <xf numFmtId="0" fontId="28" fillId="4" borderId="1" xfId="0" applyFont="1" applyFill="1" applyBorder="1" applyAlignment="1">
      <alignment horizontal="left"/>
    </xf>
    <xf numFmtId="0" fontId="29" fillId="2" borderId="1" xfId="0" applyFont="1" applyFill="1" applyBorder="1" applyAlignment="1">
      <alignment horizontal="center"/>
    </xf>
    <xf numFmtId="0" fontId="30" fillId="3" borderId="0" xfId="0" applyFont="1" applyFill="1" applyAlignment="1">
      <alignment horizontal="center"/>
    </xf>
    <xf numFmtId="0" fontId="31" fillId="0" borderId="1" xfId="0" applyFont="1" applyBorder="1" applyAlignment="1">
      <alignment horizontal="right"/>
    </xf>
    <xf numFmtId="0" fontId="31" fillId="0" borderId="3" xfId="0" applyFont="1" applyBorder="1" applyAlignment="1">
      <alignment horizontal="right"/>
    </xf>
    <xf numFmtId="0" fontId="31" fillId="0" borderId="2" xfId="0" applyFont="1" applyBorder="1" applyAlignment="1">
      <alignment horizontal="right"/>
    </xf>
    <xf numFmtId="0" fontId="31" fillId="3" borderId="1" xfId="0" applyFont="1" applyFill="1" applyBorder="1" applyAlignment="1">
      <alignment horizontal="left"/>
    </xf>
    <xf numFmtId="0" fontId="31" fillId="0" borderId="1" xfId="0" applyFont="1" applyBorder="1" applyAlignment="1">
      <alignment horizontal="right"/>
    </xf>
    <xf numFmtId="0" fontId="32" fillId="2" borderId="1" xfId="0" applyFont="1" applyFill="1" applyBorder="1" applyAlignment="1">
      <alignment horizontal="center"/>
    </xf>
    <xf numFmtId="0" fontId="33" fillId="3" borderId="0" xfId="0" applyFont="1" applyFill="1" applyAlignment="1">
      <alignment horizontal="left"/>
    </xf>
    <xf numFmtId="0" fontId="16" fillId="3" borderId="0" xfId="0" applyFont="1" applyFill="1"/>
    <xf numFmtId="0" fontId="14" fillId="0" borderId="4" xfId="0" applyFont="1" applyBorder="1"/>
    <xf numFmtId="0" fontId="18" fillId="0" borderId="4" xfId="0" applyFont="1" applyBorder="1" applyAlignment="1"/>
    <xf numFmtId="0" fontId="14" fillId="0" borderId="5" xfId="0" applyFont="1" applyBorder="1" applyAlignment="1"/>
    <xf numFmtId="0" fontId="14" fillId="0" borderId="5" xfId="0" applyFont="1" applyBorder="1" applyAlignment="1"/>
    <xf numFmtId="0" fontId="2" fillId="3" borderId="1" xfId="0" applyFont="1" applyFill="1" applyBorder="1" applyAlignment="1">
      <alignment horizontal="right"/>
    </xf>
    <xf numFmtId="0" fontId="29" fillId="4" borderId="1" xfId="0" applyFont="1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0" fillId="0" borderId="0" xfId="0" applyFont="1" applyAlignment="1"/>
    <xf numFmtId="0" fontId="12" fillId="0" borderId="0" xfId="0" applyFont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34" fillId="0" borderId="0" xfId="0" applyFont="1" applyAlignment="1"/>
    <xf numFmtId="0" fontId="35" fillId="0" borderId="0" xfId="0" applyFont="1" applyAlignment="1"/>
    <xf numFmtId="0" fontId="39" fillId="0" borderId="0" xfId="0" applyFont="1" applyAlignment="1"/>
    <xf numFmtId="2" fontId="37" fillId="3" borderId="0" xfId="0" applyNumberFormat="1" applyFont="1" applyFill="1" applyBorder="1" applyAlignment="1"/>
    <xf numFmtId="2" fontId="34" fillId="0" borderId="0" xfId="0" applyNumberFormat="1" applyFont="1" applyBorder="1"/>
    <xf numFmtId="0" fontId="35" fillId="0" borderId="0" xfId="0" applyFont="1" applyBorder="1" applyAlignment="1"/>
    <xf numFmtId="0" fontId="36" fillId="3" borderId="15" xfId="0" applyFont="1" applyFill="1" applyBorder="1" applyAlignment="1">
      <alignment horizontal="left"/>
    </xf>
    <xf numFmtId="0" fontId="36" fillId="5" borderId="15" xfId="0" applyFont="1" applyFill="1" applyBorder="1" applyAlignment="1">
      <alignment horizontal="left"/>
    </xf>
    <xf numFmtId="0" fontId="36" fillId="3" borderId="16" xfId="0" applyFont="1" applyFill="1" applyBorder="1" applyAlignment="1">
      <alignment horizontal="left"/>
    </xf>
    <xf numFmtId="0" fontId="34" fillId="0" borderId="17" xfId="0" applyFont="1" applyBorder="1" applyAlignment="1"/>
    <xf numFmtId="0" fontId="42" fillId="7" borderId="17" xfId="0" applyFont="1" applyFill="1" applyBorder="1" applyAlignment="1">
      <alignment horizontal="center"/>
    </xf>
    <xf numFmtId="2" fontId="35" fillId="0" borderId="0" xfId="0" applyNumberFormat="1" applyFont="1" applyAlignment="1"/>
    <xf numFmtId="172" fontId="35" fillId="0" borderId="0" xfId="0" applyNumberFormat="1" applyFont="1" applyAlignment="1"/>
    <xf numFmtId="0" fontId="41" fillId="0" borderId="18" xfId="0" applyFont="1" applyBorder="1" applyAlignment="1">
      <alignment horizontal="center"/>
    </xf>
    <xf numFmtId="0" fontId="41" fillId="0" borderId="19" xfId="0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0" fontId="35" fillId="0" borderId="21" xfId="0" applyFont="1" applyBorder="1" applyAlignment="1"/>
    <xf numFmtId="0" fontId="34" fillId="0" borderId="22" xfId="0" applyFont="1" applyBorder="1" applyAlignment="1"/>
    <xf numFmtId="0" fontId="43" fillId="7" borderId="0" xfId="0" applyFont="1" applyFill="1" applyBorder="1" applyAlignment="1">
      <alignment horizontal="center"/>
    </xf>
    <xf numFmtId="165" fontId="34" fillId="0" borderId="23" xfId="0" applyNumberFormat="1" applyFont="1" applyBorder="1"/>
    <xf numFmtId="0" fontId="34" fillId="0" borderId="24" xfId="0" applyFont="1" applyBorder="1" applyAlignment="1"/>
    <xf numFmtId="0" fontId="36" fillId="5" borderId="25" xfId="0" applyFont="1" applyFill="1" applyBorder="1" applyAlignment="1">
      <alignment horizontal="left"/>
    </xf>
    <xf numFmtId="0" fontId="43" fillId="7" borderId="26" xfId="0" applyFont="1" applyFill="1" applyBorder="1" applyAlignment="1">
      <alignment horizontal="center"/>
    </xf>
    <xf numFmtId="2" fontId="37" fillId="3" borderId="26" xfId="0" applyNumberFormat="1" applyFont="1" applyFill="1" applyBorder="1" applyAlignment="1"/>
    <xf numFmtId="2" fontId="34" fillId="0" borderId="26" xfId="0" applyNumberFormat="1" applyFont="1" applyBorder="1"/>
    <xf numFmtId="0" fontId="35" fillId="0" borderId="26" xfId="0" applyFont="1" applyBorder="1" applyAlignment="1"/>
    <xf numFmtId="165" fontId="34" fillId="0" borderId="27" xfId="0" applyNumberFormat="1" applyFont="1" applyBorder="1"/>
    <xf numFmtId="2" fontId="14" fillId="0" borderId="0" xfId="0" applyNumberFormat="1" applyFont="1" applyFill="1"/>
    <xf numFmtId="166" fontId="14" fillId="0" borderId="0" xfId="0" applyNumberFormat="1" applyFont="1" applyFill="1" applyAlignment="1">
      <alignment wrapText="1"/>
    </xf>
    <xf numFmtId="165" fontId="14" fillId="0" borderId="0" xfId="0" applyNumberFormat="1" applyFont="1" applyFill="1"/>
    <xf numFmtId="2" fontId="21" fillId="0" borderId="1" xfId="0" applyNumberFormat="1" applyFont="1" applyFill="1" applyBorder="1"/>
    <xf numFmtId="0" fontId="14" fillId="0" borderId="0" xfId="0" applyFont="1" applyFill="1"/>
    <xf numFmtId="2" fontId="14" fillId="0" borderId="1" xfId="0" applyNumberFormat="1" applyFont="1" applyFill="1" applyBorder="1"/>
    <xf numFmtId="0" fontId="14" fillId="0" borderId="0" xfId="0" applyFont="1" applyFill="1" applyAlignment="1">
      <alignment wrapText="1"/>
    </xf>
    <xf numFmtId="165" fontId="14" fillId="0" borderId="1" xfId="0" applyNumberFormat="1" applyFont="1" applyFill="1" applyBorder="1"/>
    <xf numFmtId="0" fontId="0" fillId="0" borderId="0" xfId="0" applyFont="1" applyFill="1" applyAlignment="1"/>
    <xf numFmtId="0" fontId="18" fillId="8" borderId="0" xfId="0" applyFont="1" applyFill="1" applyAlignment="1">
      <alignment horizontal="center" wrapText="1"/>
    </xf>
    <xf numFmtId="2" fontId="18" fillId="8" borderId="0" xfId="0" applyNumberFormat="1" applyFont="1" applyFill="1" applyAlignment="1">
      <alignment horizontal="center" wrapText="1"/>
    </xf>
    <xf numFmtId="165" fontId="18" fillId="8" borderId="0" xfId="0" applyNumberFormat="1" applyFont="1" applyFill="1" applyAlignment="1">
      <alignment horizontal="center" wrapText="1"/>
    </xf>
    <xf numFmtId="2" fontId="14" fillId="8" borderId="0" xfId="0" applyNumberFormat="1" applyFont="1" applyFill="1"/>
    <xf numFmtId="166" fontId="14" fillId="8" borderId="0" xfId="0" applyNumberFormat="1" applyFont="1" applyFill="1" applyAlignment="1">
      <alignment wrapText="1"/>
    </xf>
    <xf numFmtId="167" fontId="14" fillId="8" borderId="0" xfId="0" applyNumberFormat="1" applyFont="1" applyFill="1"/>
    <xf numFmtId="165" fontId="14" fillId="8" borderId="0" xfId="0" applyNumberFormat="1" applyFont="1" applyFill="1"/>
    <xf numFmtId="0" fontId="45" fillId="0" borderId="0" xfId="0" applyFont="1" applyAlignment="1"/>
    <xf numFmtId="0" fontId="34" fillId="0" borderId="28" xfId="0" applyFont="1" applyBorder="1" applyAlignment="1"/>
    <xf numFmtId="165" fontId="34" fillId="0" borderId="29" xfId="0" applyNumberFormat="1" applyFont="1" applyBorder="1" applyAlignment="1"/>
    <xf numFmtId="0" fontId="44" fillId="9" borderId="6" xfId="0" applyFont="1" applyFill="1" applyBorder="1" applyAlignment="1"/>
    <xf numFmtId="165" fontId="44" fillId="0" borderId="30" xfId="0" applyNumberFormat="1" applyFont="1" applyBorder="1"/>
    <xf numFmtId="165" fontId="44" fillId="0" borderId="31" xfId="0" applyNumberFormat="1" applyFont="1" applyBorder="1"/>
    <xf numFmtId="0" fontId="38" fillId="0" borderId="7" xfId="0" applyFont="1" applyBorder="1" applyAlignment="1">
      <alignment horizontal="center"/>
    </xf>
    <xf numFmtId="0" fontId="38" fillId="0" borderId="8" xfId="0" applyFont="1" applyBorder="1" applyAlignment="1">
      <alignment horizontal="center"/>
    </xf>
    <xf numFmtId="0" fontId="38" fillId="0" borderId="9" xfId="0" applyFont="1" applyBorder="1" applyAlignment="1">
      <alignment horizontal="center"/>
    </xf>
    <xf numFmtId="0" fontId="40" fillId="0" borderId="10" xfId="0" applyFont="1" applyBorder="1" applyAlignment="1">
      <alignment horizontal="center"/>
    </xf>
    <xf numFmtId="0" fontId="40" fillId="0" borderId="0" xfId="0" applyFont="1" applyBorder="1" applyAlignment="1">
      <alignment horizontal="center"/>
    </xf>
    <xf numFmtId="0" fontId="40" fillId="0" borderId="11" xfId="0" applyFont="1" applyBorder="1" applyAlignment="1">
      <alignment horizontal="center"/>
    </xf>
    <xf numFmtId="0" fontId="39" fillId="0" borderId="10" xfId="0" applyFont="1" applyBorder="1" applyAlignment="1">
      <alignment horizontal="center" wrapText="1"/>
    </xf>
    <xf numFmtId="0" fontId="39" fillId="0" borderId="0" xfId="0" applyFont="1" applyBorder="1" applyAlignment="1">
      <alignment horizontal="center" wrapText="1"/>
    </xf>
    <xf numFmtId="0" fontId="39" fillId="0" borderId="11" xfId="0" applyFont="1" applyBorder="1" applyAlignment="1">
      <alignment horizontal="center" wrapText="1"/>
    </xf>
    <xf numFmtId="0" fontId="35" fillId="0" borderId="10" xfId="0" applyFont="1" applyBorder="1" applyAlignment="1">
      <alignment horizontal="center"/>
    </xf>
    <xf numFmtId="0" fontId="35" fillId="0" borderId="0" xfId="0" applyFont="1" applyBorder="1" applyAlignment="1">
      <alignment horizontal="center"/>
    </xf>
    <xf numFmtId="0" fontId="35" fillId="0" borderId="11" xfId="0" applyFont="1" applyBorder="1" applyAlignment="1">
      <alignment horizontal="center"/>
    </xf>
    <xf numFmtId="0" fontId="35" fillId="0" borderId="12" xfId="0" applyFont="1" applyBorder="1" applyAlignment="1">
      <alignment horizontal="center"/>
    </xf>
    <xf numFmtId="0" fontId="35" fillId="0" borderId="13" xfId="0" applyFont="1" applyBorder="1" applyAlignment="1">
      <alignment horizontal="center"/>
    </xf>
    <xf numFmtId="0" fontId="35" fillId="0" borderId="14" xfId="0" applyFont="1" applyBorder="1" applyAlignment="1">
      <alignment horizont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seball-reference.com/teams/CLE/2018.shtml" TargetMode="External"/><Relationship Id="rId13" Type="http://schemas.openxmlformats.org/officeDocument/2006/relationships/hyperlink" Target="https://www.baseball-reference.com/teams/LAA/2018.shtml" TargetMode="External"/><Relationship Id="rId18" Type="http://schemas.openxmlformats.org/officeDocument/2006/relationships/hyperlink" Target="https://www.baseball-reference.com/teams/NYM/2018.shtml" TargetMode="External"/><Relationship Id="rId26" Type="http://schemas.openxmlformats.org/officeDocument/2006/relationships/hyperlink" Target="https://www.baseball-reference.com/teams/STL/2018.shtml" TargetMode="External"/><Relationship Id="rId3" Type="http://schemas.openxmlformats.org/officeDocument/2006/relationships/hyperlink" Target="https://www.baseball-reference.com/teams/BAL/2018.shtml" TargetMode="External"/><Relationship Id="rId21" Type="http://schemas.openxmlformats.org/officeDocument/2006/relationships/hyperlink" Target="https://www.baseball-reference.com/teams/PHI/2018.shtml" TargetMode="External"/><Relationship Id="rId7" Type="http://schemas.openxmlformats.org/officeDocument/2006/relationships/hyperlink" Target="https://www.baseball-reference.com/teams/CIN/2018.shtml" TargetMode="External"/><Relationship Id="rId12" Type="http://schemas.openxmlformats.org/officeDocument/2006/relationships/hyperlink" Target="https://www.baseball-reference.com/teams/KCR/2018.shtml" TargetMode="External"/><Relationship Id="rId17" Type="http://schemas.openxmlformats.org/officeDocument/2006/relationships/hyperlink" Target="https://www.baseball-reference.com/teams/MIN/2018.shtml" TargetMode="External"/><Relationship Id="rId25" Type="http://schemas.openxmlformats.org/officeDocument/2006/relationships/hyperlink" Target="https://www.baseball-reference.com/teams/SFG/2018.shtml" TargetMode="External"/><Relationship Id="rId2" Type="http://schemas.openxmlformats.org/officeDocument/2006/relationships/hyperlink" Target="https://www.baseball-reference.com/teams/ATL/2018.shtml" TargetMode="External"/><Relationship Id="rId16" Type="http://schemas.openxmlformats.org/officeDocument/2006/relationships/hyperlink" Target="https://www.baseball-reference.com/teams/MIL/2018.shtml" TargetMode="External"/><Relationship Id="rId20" Type="http://schemas.openxmlformats.org/officeDocument/2006/relationships/hyperlink" Target="https://www.baseball-reference.com/teams/OAK/2018.shtml" TargetMode="External"/><Relationship Id="rId29" Type="http://schemas.openxmlformats.org/officeDocument/2006/relationships/hyperlink" Target="https://www.baseball-reference.com/teams/TOR/2018.shtml" TargetMode="External"/><Relationship Id="rId1" Type="http://schemas.openxmlformats.org/officeDocument/2006/relationships/hyperlink" Target="https://www.baseball-reference.com/teams/ARI/2018.shtml" TargetMode="External"/><Relationship Id="rId6" Type="http://schemas.openxmlformats.org/officeDocument/2006/relationships/hyperlink" Target="https://www.baseball-reference.com/teams/CHW/2018.shtml" TargetMode="External"/><Relationship Id="rId11" Type="http://schemas.openxmlformats.org/officeDocument/2006/relationships/hyperlink" Target="https://www.baseball-reference.com/teams/HOU/2018.shtml" TargetMode="External"/><Relationship Id="rId24" Type="http://schemas.openxmlformats.org/officeDocument/2006/relationships/hyperlink" Target="https://www.baseball-reference.com/teams/SEA/2018.shtml" TargetMode="External"/><Relationship Id="rId5" Type="http://schemas.openxmlformats.org/officeDocument/2006/relationships/hyperlink" Target="https://www.baseball-reference.com/teams/CHC/2018.shtml" TargetMode="External"/><Relationship Id="rId15" Type="http://schemas.openxmlformats.org/officeDocument/2006/relationships/hyperlink" Target="https://www.baseball-reference.com/teams/MIA/2018.shtml" TargetMode="External"/><Relationship Id="rId23" Type="http://schemas.openxmlformats.org/officeDocument/2006/relationships/hyperlink" Target="https://www.baseball-reference.com/teams/SDP/2018.shtml" TargetMode="External"/><Relationship Id="rId28" Type="http://schemas.openxmlformats.org/officeDocument/2006/relationships/hyperlink" Target="https://www.baseball-reference.com/teams/TEX/2018.shtml" TargetMode="External"/><Relationship Id="rId10" Type="http://schemas.openxmlformats.org/officeDocument/2006/relationships/hyperlink" Target="https://www.baseball-reference.com/teams/DET/2018.shtml" TargetMode="External"/><Relationship Id="rId19" Type="http://schemas.openxmlformats.org/officeDocument/2006/relationships/hyperlink" Target="https://www.baseball-reference.com/teams/NYY/2018.shtml" TargetMode="External"/><Relationship Id="rId4" Type="http://schemas.openxmlformats.org/officeDocument/2006/relationships/hyperlink" Target="https://www.baseball-reference.com/teams/BOS/2018.shtml" TargetMode="External"/><Relationship Id="rId9" Type="http://schemas.openxmlformats.org/officeDocument/2006/relationships/hyperlink" Target="https://www.baseball-reference.com/teams/COL/2018.shtml" TargetMode="External"/><Relationship Id="rId14" Type="http://schemas.openxmlformats.org/officeDocument/2006/relationships/hyperlink" Target="https://www.baseball-reference.com/teams/LAD/2018.shtml" TargetMode="External"/><Relationship Id="rId22" Type="http://schemas.openxmlformats.org/officeDocument/2006/relationships/hyperlink" Target="https://www.baseball-reference.com/teams/PIT/2018.shtml" TargetMode="External"/><Relationship Id="rId27" Type="http://schemas.openxmlformats.org/officeDocument/2006/relationships/hyperlink" Target="https://www.baseball-reference.com/teams/TBR/2018.shtml" TargetMode="External"/><Relationship Id="rId30" Type="http://schemas.openxmlformats.org/officeDocument/2006/relationships/hyperlink" Target="https://www.baseball-reference.com/teams/WSN/2018.shtml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seball-reference.com/teams/CLE/2017.shtml" TargetMode="External"/><Relationship Id="rId13" Type="http://schemas.openxmlformats.org/officeDocument/2006/relationships/hyperlink" Target="https://www.baseball-reference.com/teams/LAA/2017.shtml" TargetMode="External"/><Relationship Id="rId18" Type="http://schemas.openxmlformats.org/officeDocument/2006/relationships/hyperlink" Target="https://www.baseball-reference.com/teams/NYM/2017.shtml" TargetMode="External"/><Relationship Id="rId26" Type="http://schemas.openxmlformats.org/officeDocument/2006/relationships/hyperlink" Target="https://www.baseball-reference.com/teams/STL/2017.shtml" TargetMode="External"/><Relationship Id="rId3" Type="http://schemas.openxmlformats.org/officeDocument/2006/relationships/hyperlink" Target="https://www.baseball-reference.com/teams/BAL/2017.shtml" TargetMode="External"/><Relationship Id="rId21" Type="http://schemas.openxmlformats.org/officeDocument/2006/relationships/hyperlink" Target="https://www.baseball-reference.com/teams/PHI/2017.shtml" TargetMode="External"/><Relationship Id="rId7" Type="http://schemas.openxmlformats.org/officeDocument/2006/relationships/hyperlink" Target="https://www.baseball-reference.com/teams/CIN/2017.shtml" TargetMode="External"/><Relationship Id="rId12" Type="http://schemas.openxmlformats.org/officeDocument/2006/relationships/hyperlink" Target="https://www.baseball-reference.com/teams/KCR/2017.shtml" TargetMode="External"/><Relationship Id="rId17" Type="http://schemas.openxmlformats.org/officeDocument/2006/relationships/hyperlink" Target="https://www.baseball-reference.com/teams/MIN/2017.shtml" TargetMode="External"/><Relationship Id="rId25" Type="http://schemas.openxmlformats.org/officeDocument/2006/relationships/hyperlink" Target="https://www.baseball-reference.com/teams/SFG/2017.shtml" TargetMode="External"/><Relationship Id="rId2" Type="http://schemas.openxmlformats.org/officeDocument/2006/relationships/hyperlink" Target="https://www.baseball-reference.com/teams/ATL/2017.shtml" TargetMode="External"/><Relationship Id="rId16" Type="http://schemas.openxmlformats.org/officeDocument/2006/relationships/hyperlink" Target="https://www.baseball-reference.com/teams/MIL/2017.shtml" TargetMode="External"/><Relationship Id="rId20" Type="http://schemas.openxmlformats.org/officeDocument/2006/relationships/hyperlink" Target="https://www.baseball-reference.com/teams/OAK/2017.shtml" TargetMode="External"/><Relationship Id="rId29" Type="http://schemas.openxmlformats.org/officeDocument/2006/relationships/hyperlink" Target="https://www.baseball-reference.com/teams/TOR/2017.shtml" TargetMode="External"/><Relationship Id="rId1" Type="http://schemas.openxmlformats.org/officeDocument/2006/relationships/hyperlink" Target="https://www.baseball-reference.com/teams/ARI/2017.shtml" TargetMode="External"/><Relationship Id="rId6" Type="http://schemas.openxmlformats.org/officeDocument/2006/relationships/hyperlink" Target="https://www.baseball-reference.com/teams/CHW/2017.shtml" TargetMode="External"/><Relationship Id="rId11" Type="http://schemas.openxmlformats.org/officeDocument/2006/relationships/hyperlink" Target="https://www.baseball-reference.com/teams/HOU/2017.shtml" TargetMode="External"/><Relationship Id="rId24" Type="http://schemas.openxmlformats.org/officeDocument/2006/relationships/hyperlink" Target="https://www.baseball-reference.com/teams/SEA/2017.shtml" TargetMode="External"/><Relationship Id="rId5" Type="http://schemas.openxmlformats.org/officeDocument/2006/relationships/hyperlink" Target="https://www.baseball-reference.com/teams/CHC/2017.shtml" TargetMode="External"/><Relationship Id="rId15" Type="http://schemas.openxmlformats.org/officeDocument/2006/relationships/hyperlink" Target="https://www.baseball-reference.com/teams/MIA/2017.shtml" TargetMode="External"/><Relationship Id="rId23" Type="http://schemas.openxmlformats.org/officeDocument/2006/relationships/hyperlink" Target="https://www.baseball-reference.com/teams/SDP/2017.shtml" TargetMode="External"/><Relationship Id="rId28" Type="http://schemas.openxmlformats.org/officeDocument/2006/relationships/hyperlink" Target="https://www.baseball-reference.com/teams/TEX/2017.shtml" TargetMode="External"/><Relationship Id="rId10" Type="http://schemas.openxmlformats.org/officeDocument/2006/relationships/hyperlink" Target="https://www.baseball-reference.com/teams/DET/2017.shtml" TargetMode="External"/><Relationship Id="rId19" Type="http://schemas.openxmlformats.org/officeDocument/2006/relationships/hyperlink" Target="https://www.baseball-reference.com/teams/NYY/2017.shtml" TargetMode="External"/><Relationship Id="rId4" Type="http://schemas.openxmlformats.org/officeDocument/2006/relationships/hyperlink" Target="https://www.baseball-reference.com/teams/BOS/2017.shtml" TargetMode="External"/><Relationship Id="rId9" Type="http://schemas.openxmlformats.org/officeDocument/2006/relationships/hyperlink" Target="https://www.baseball-reference.com/teams/COL/2017.shtml" TargetMode="External"/><Relationship Id="rId14" Type="http://schemas.openxmlformats.org/officeDocument/2006/relationships/hyperlink" Target="https://www.baseball-reference.com/teams/LAD/2017.shtml" TargetMode="External"/><Relationship Id="rId22" Type="http://schemas.openxmlformats.org/officeDocument/2006/relationships/hyperlink" Target="https://www.baseball-reference.com/teams/PIT/2017.shtml" TargetMode="External"/><Relationship Id="rId27" Type="http://schemas.openxmlformats.org/officeDocument/2006/relationships/hyperlink" Target="https://www.baseball-reference.com/teams/TBR/2017.shtml" TargetMode="External"/><Relationship Id="rId30" Type="http://schemas.openxmlformats.org/officeDocument/2006/relationships/hyperlink" Target="https://www.baseball-reference.com/teams/WSN/2017.shtml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seball-reference.com/teams/CLE/2017.shtml" TargetMode="External"/><Relationship Id="rId13" Type="http://schemas.openxmlformats.org/officeDocument/2006/relationships/hyperlink" Target="https://www.baseball-reference.com/teams/LAA/2017.shtml" TargetMode="External"/><Relationship Id="rId18" Type="http://schemas.openxmlformats.org/officeDocument/2006/relationships/hyperlink" Target="https://www.baseball-reference.com/teams/NYM/2017.shtml" TargetMode="External"/><Relationship Id="rId26" Type="http://schemas.openxmlformats.org/officeDocument/2006/relationships/hyperlink" Target="https://www.baseball-reference.com/teams/STL/2017.shtml" TargetMode="External"/><Relationship Id="rId3" Type="http://schemas.openxmlformats.org/officeDocument/2006/relationships/hyperlink" Target="https://www.baseball-reference.com/teams/BAL/2017.shtml" TargetMode="External"/><Relationship Id="rId21" Type="http://schemas.openxmlformats.org/officeDocument/2006/relationships/hyperlink" Target="https://www.baseball-reference.com/teams/PHI/2017.shtml" TargetMode="External"/><Relationship Id="rId7" Type="http://schemas.openxmlformats.org/officeDocument/2006/relationships/hyperlink" Target="https://www.baseball-reference.com/teams/CIN/2017.shtml" TargetMode="External"/><Relationship Id="rId12" Type="http://schemas.openxmlformats.org/officeDocument/2006/relationships/hyperlink" Target="https://www.baseball-reference.com/teams/KCR/2017.shtml" TargetMode="External"/><Relationship Id="rId17" Type="http://schemas.openxmlformats.org/officeDocument/2006/relationships/hyperlink" Target="https://www.baseball-reference.com/teams/MIN/2017.shtml" TargetMode="External"/><Relationship Id="rId25" Type="http://schemas.openxmlformats.org/officeDocument/2006/relationships/hyperlink" Target="https://www.baseball-reference.com/teams/SFG/2017.shtml" TargetMode="External"/><Relationship Id="rId2" Type="http://schemas.openxmlformats.org/officeDocument/2006/relationships/hyperlink" Target="https://www.baseball-reference.com/teams/ATL/2017.shtml" TargetMode="External"/><Relationship Id="rId16" Type="http://schemas.openxmlformats.org/officeDocument/2006/relationships/hyperlink" Target="https://www.baseball-reference.com/teams/MIL/2017.shtml" TargetMode="External"/><Relationship Id="rId20" Type="http://schemas.openxmlformats.org/officeDocument/2006/relationships/hyperlink" Target="https://www.baseball-reference.com/teams/OAK/2017.shtml" TargetMode="External"/><Relationship Id="rId29" Type="http://schemas.openxmlformats.org/officeDocument/2006/relationships/hyperlink" Target="https://www.baseball-reference.com/teams/TOR/2017.shtml" TargetMode="External"/><Relationship Id="rId1" Type="http://schemas.openxmlformats.org/officeDocument/2006/relationships/hyperlink" Target="https://www.baseball-reference.com/teams/ARI/2017.shtml" TargetMode="External"/><Relationship Id="rId6" Type="http://schemas.openxmlformats.org/officeDocument/2006/relationships/hyperlink" Target="https://www.baseball-reference.com/teams/CHW/2017.shtml" TargetMode="External"/><Relationship Id="rId11" Type="http://schemas.openxmlformats.org/officeDocument/2006/relationships/hyperlink" Target="https://www.baseball-reference.com/teams/HOU/2017.shtml" TargetMode="External"/><Relationship Id="rId24" Type="http://schemas.openxmlformats.org/officeDocument/2006/relationships/hyperlink" Target="https://www.baseball-reference.com/teams/SEA/2017.shtml" TargetMode="External"/><Relationship Id="rId5" Type="http://schemas.openxmlformats.org/officeDocument/2006/relationships/hyperlink" Target="https://www.baseball-reference.com/teams/CHC/2017.shtml" TargetMode="External"/><Relationship Id="rId15" Type="http://schemas.openxmlformats.org/officeDocument/2006/relationships/hyperlink" Target="https://www.baseball-reference.com/teams/MIA/2017.shtml" TargetMode="External"/><Relationship Id="rId23" Type="http://schemas.openxmlformats.org/officeDocument/2006/relationships/hyperlink" Target="https://www.baseball-reference.com/teams/SDP/2017.shtml" TargetMode="External"/><Relationship Id="rId28" Type="http://schemas.openxmlformats.org/officeDocument/2006/relationships/hyperlink" Target="https://www.baseball-reference.com/teams/TEX/2017.shtml" TargetMode="External"/><Relationship Id="rId10" Type="http://schemas.openxmlformats.org/officeDocument/2006/relationships/hyperlink" Target="https://www.baseball-reference.com/teams/DET/2017.shtml" TargetMode="External"/><Relationship Id="rId19" Type="http://schemas.openxmlformats.org/officeDocument/2006/relationships/hyperlink" Target="https://www.baseball-reference.com/teams/NYY/2017.shtml" TargetMode="External"/><Relationship Id="rId4" Type="http://schemas.openxmlformats.org/officeDocument/2006/relationships/hyperlink" Target="https://www.baseball-reference.com/teams/BOS/2017.shtml" TargetMode="External"/><Relationship Id="rId9" Type="http://schemas.openxmlformats.org/officeDocument/2006/relationships/hyperlink" Target="https://www.baseball-reference.com/teams/COL/2017.shtml" TargetMode="External"/><Relationship Id="rId14" Type="http://schemas.openxmlformats.org/officeDocument/2006/relationships/hyperlink" Target="https://www.baseball-reference.com/teams/LAD/2017.shtml" TargetMode="External"/><Relationship Id="rId22" Type="http://schemas.openxmlformats.org/officeDocument/2006/relationships/hyperlink" Target="https://www.baseball-reference.com/teams/PIT/2017.shtml" TargetMode="External"/><Relationship Id="rId27" Type="http://schemas.openxmlformats.org/officeDocument/2006/relationships/hyperlink" Target="https://www.baseball-reference.com/teams/TBR/2017.shtml" TargetMode="External"/><Relationship Id="rId30" Type="http://schemas.openxmlformats.org/officeDocument/2006/relationships/hyperlink" Target="https://www.baseball-reference.com/teams/WSN/2017.shtm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seball-reference.com/teams/CLE/2016.shtml" TargetMode="External"/><Relationship Id="rId13" Type="http://schemas.openxmlformats.org/officeDocument/2006/relationships/hyperlink" Target="https://www.baseball-reference.com/teams/LAA/2016.shtml" TargetMode="External"/><Relationship Id="rId18" Type="http://schemas.openxmlformats.org/officeDocument/2006/relationships/hyperlink" Target="https://www.baseball-reference.com/teams/NYM/2016.shtml" TargetMode="External"/><Relationship Id="rId26" Type="http://schemas.openxmlformats.org/officeDocument/2006/relationships/hyperlink" Target="https://www.baseball-reference.com/teams/STL/2016.shtml" TargetMode="External"/><Relationship Id="rId3" Type="http://schemas.openxmlformats.org/officeDocument/2006/relationships/hyperlink" Target="https://www.baseball-reference.com/teams/BAL/2016.shtml" TargetMode="External"/><Relationship Id="rId21" Type="http://schemas.openxmlformats.org/officeDocument/2006/relationships/hyperlink" Target="https://www.baseball-reference.com/teams/PHI/2016.shtml" TargetMode="External"/><Relationship Id="rId7" Type="http://schemas.openxmlformats.org/officeDocument/2006/relationships/hyperlink" Target="https://www.baseball-reference.com/teams/CIN/2016.shtml" TargetMode="External"/><Relationship Id="rId12" Type="http://schemas.openxmlformats.org/officeDocument/2006/relationships/hyperlink" Target="https://www.baseball-reference.com/teams/KCR/2016.shtml" TargetMode="External"/><Relationship Id="rId17" Type="http://schemas.openxmlformats.org/officeDocument/2006/relationships/hyperlink" Target="https://www.baseball-reference.com/teams/MIN/2016.shtml" TargetMode="External"/><Relationship Id="rId25" Type="http://schemas.openxmlformats.org/officeDocument/2006/relationships/hyperlink" Target="https://www.baseball-reference.com/teams/SFG/2016.shtml" TargetMode="External"/><Relationship Id="rId2" Type="http://schemas.openxmlformats.org/officeDocument/2006/relationships/hyperlink" Target="https://www.baseball-reference.com/teams/ATL/2016.shtml" TargetMode="External"/><Relationship Id="rId16" Type="http://schemas.openxmlformats.org/officeDocument/2006/relationships/hyperlink" Target="https://www.baseball-reference.com/teams/MIL/2016.shtml" TargetMode="External"/><Relationship Id="rId20" Type="http://schemas.openxmlformats.org/officeDocument/2006/relationships/hyperlink" Target="https://www.baseball-reference.com/teams/OAK/2016.shtml" TargetMode="External"/><Relationship Id="rId29" Type="http://schemas.openxmlformats.org/officeDocument/2006/relationships/hyperlink" Target="https://www.baseball-reference.com/teams/TOR/2016.shtml" TargetMode="External"/><Relationship Id="rId1" Type="http://schemas.openxmlformats.org/officeDocument/2006/relationships/hyperlink" Target="https://www.baseball-reference.com/teams/ARI/2016.shtml" TargetMode="External"/><Relationship Id="rId6" Type="http://schemas.openxmlformats.org/officeDocument/2006/relationships/hyperlink" Target="https://www.baseball-reference.com/teams/CHW/2016.shtml" TargetMode="External"/><Relationship Id="rId11" Type="http://schemas.openxmlformats.org/officeDocument/2006/relationships/hyperlink" Target="https://www.baseball-reference.com/teams/HOU/2016.shtml" TargetMode="External"/><Relationship Id="rId24" Type="http://schemas.openxmlformats.org/officeDocument/2006/relationships/hyperlink" Target="https://www.baseball-reference.com/teams/SEA/2016.shtml" TargetMode="External"/><Relationship Id="rId5" Type="http://schemas.openxmlformats.org/officeDocument/2006/relationships/hyperlink" Target="https://www.baseball-reference.com/teams/CHC/2016.shtml" TargetMode="External"/><Relationship Id="rId15" Type="http://schemas.openxmlformats.org/officeDocument/2006/relationships/hyperlink" Target="https://www.baseball-reference.com/teams/MIA/2016.shtml" TargetMode="External"/><Relationship Id="rId23" Type="http://schemas.openxmlformats.org/officeDocument/2006/relationships/hyperlink" Target="https://www.baseball-reference.com/teams/SDP/2016.shtml" TargetMode="External"/><Relationship Id="rId28" Type="http://schemas.openxmlformats.org/officeDocument/2006/relationships/hyperlink" Target="https://www.baseball-reference.com/teams/TEX/2016.shtml" TargetMode="External"/><Relationship Id="rId10" Type="http://schemas.openxmlformats.org/officeDocument/2006/relationships/hyperlink" Target="https://www.baseball-reference.com/teams/DET/2016.shtml" TargetMode="External"/><Relationship Id="rId19" Type="http://schemas.openxmlformats.org/officeDocument/2006/relationships/hyperlink" Target="https://www.baseball-reference.com/teams/NYY/2016.shtml" TargetMode="External"/><Relationship Id="rId4" Type="http://schemas.openxmlformats.org/officeDocument/2006/relationships/hyperlink" Target="https://www.baseball-reference.com/teams/BOS/2016.shtml" TargetMode="External"/><Relationship Id="rId9" Type="http://schemas.openxmlformats.org/officeDocument/2006/relationships/hyperlink" Target="https://www.baseball-reference.com/teams/COL/2016.shtml" TargetMode="External"/><Relationship Id="rId14" Type="http://schemas.openxmlformats.org/officeDocument/2006/relationships/hyperlink" Target="https://www.baseball-reference.com/teams/LAD/2016.shtml" TargetMode="External"/><Relationship Id="rId22" Type="http://schemas.openxmlformats.org/officeDocument/2006/relationships/hyperlink" Target="https://www.baseball-reference.com/teams/PIT/2016.shtml" TargetMode="External"/><Relationship Id="rId27" Type="http://schemas.openxmlformats.org/officeDocument/2006/relationships/hyperlink" Target="https://www.baseball-reference.com/teams/TBR/2016.shtml" TargetMode="External"/><Relationship Id="rId30" Type="http://schemas.openxmlformats.org/officeDocument/2006/relationships/hyperlink" Target="https://www.baseball-reference.com/teams/WSN/2016.shtml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seball-reference.com/teams/CLE/2016.shtml" TargetMode="External"/><Relationship Id="rId13" Type="http://schemas.openxmlformats.org/officeDocument/2006/relationships/hyperlink" Target="https://www.baseball-reference.com/teams/LAA/2016.shtml" TargetMode="External"/><Relationship Id="rId18" Type="http://schemas.openxmlformats.org/officeDocument/2006/relationships/hyperlink" Target="https://www.baseball-reference.com/teams/NYM/2016.shtml" TargetMode="External"/><Relationship Id="rId26" Type="http://schemas.openxmlformats.org/officeDocument/2006/relationships/hyperlink" Target="https://www.baseball-reference.com/teams/STL/2016.shtml" TargetMode="External"/><Relationship Id="rId3" Type="http://schemas.openxmlformats.org/officeDocument/2006/relationships/hyperlink" Target="https://www.baseball-reference.com/teams/BAL/2016.shtml" TargetMode="External"/><Relationship Id="rId21" Type="http://schemas.openxmlformats.org/officeDocument/2006/relationships/hyperlink" Target="https://www.baseball-reference.com/teams/PHI/2016.shtml" TargetMode="External"/><Relationship Id="rId7" Type="http://schemas.openxmlformats.org/officeDocument/2006/relationships/hyperlink" Target="https://www.baseball-reference.com/teams/CIN/2016.shtml" TargetMode="External"/><Relationship Id="rId12" Type="http://schemas.openxmlformats.org/officeDocument/2006/relationships/hyperlink" Target="https://www.baseball-reference.com/teams/KCR/2016.shtml" TargetMode="External"/><Relationship Id="rId17" Type="http://schemas.openxmlformats.org/officeDocument/2006/relationships/hyperlink" Target="https://www.baseball-reference.com/teams/MIN/2016.shtml" TargetMode="External"/><Relationship Id="rId25" Type="http://schemas.openxmlformats.org/officeDocument/2006/relationships/hyperlink" Target="https://www.baseball-reference.com/teams/SFG/2016.shtml" TargetMode="External"/><Relationship Id="rId2" Type="http://schemas.openxmlformats.org/officeDocument/2006/relationships/hyperlink" Target="https://www.baseball-reference.com/teams/ATL/2016.shtml" TargetMode="External"/><Relationship Id="rId16" Type="http://schemas.openxmlformats.org/officeDocument/2006/relationships/hyperlink" Target="https://www.baseball-reference.com/teams/MIL/2016.shtml" TargetMode="External"/><Relationship Id="rId20" Type="http://schemas.openxmlformats.org/officeDocument/2006/relationships/hyperlink" Target="https://www.baseball-reference.com/teams/OAK/2016.shtml" TargetMode="External"/><Relationship Id="rId29" Type="http://schemas.openxmlformats.org/officeDocument/2006/relationships/hyperlink" Target="https://www.baseball-reference.com/teams/TOR/2016.shtml" TargetMode="External"/><Relationship Id="rId1" Type="http://schemas.openxmlformats.org/officeDocument/2006/relationships/hyperlink" Target="https://www.baseball-reference.com/teams/ARI/2016.shtml" TargetMode="External"/><Relationship Id="rId6" Type="http://schemas.openxmlformats.org/officeDocument/2006/relationships/hyperlink" Target="https://www.baseball-reference.com/teams/CHW/2016.shtml" TargetMode="External"/><Relationship Id="rId11" Type="http://schemas.openxmlformats.org/officeDocument/2006/relationships/hyperlink" Target="https://www.baseball-reference.com/teams/HOU/2016.shtml" TargetMode="External"/><Relationship Id="rId24" Type="http://schemas.openxmlformats.org/officeDocument/2006/relationships/hyperlink" Target="https://www.baseball-reference.com/teams/SEA/2016.shtml" TargetMode="External"/><Relationship Id="rId5" Type="http://schemas.openxmlformats.org/officeDocument/2006/relationships/hyperlink" Target="https://www.baseball-reference.com/teams/CHC/2016.shtml" TargetMode="External"/><Relationship Id="rId15" Type="http://schemas.openxmlformats.org/officeDocument/2006/relationships/hyperlink" Target="https://www.baseball-reference.com/teams/MIA/2016.shtml" TargetMode="External"/><Relationship Id="rId23" Type="http://schemas.openxmlformats.org/officeDocument/2006/relationships/hyperlink" Target="https://www.baseball-reference.com/teams/SDP/2016.shtml" TargetMode="External"/><Relationship Id="rId28" Type="http://schemas.openxmlformats.org/officeDocument/2006/relationships/hyperlink" Target="https://www.baseball-reference.com/teams/TEX/2016.shtml" TargetMode="External"/><Relationship Id="rId10" Type="http://schemas.openxmlformats.org/officeDocument/2006/relationships/hyperlink" Target="https://www.baseball-reference.com/teams/DET/2016.shtml" TargetMode="External"/><Relationship Id="rId19" Type="http://schemas.openxmlformats.org/officeDocument/2006/relationships/hyperlink" Target="https://www.baseball-reference.com/teams/NYY/2016.shtml" TargetMode="External"/><Relationship Id="rId4" Type="http://schemas.openxmlformats.org/officeDocument/2006/relationships/hyperlink" Target="https://www.baseball-reference.com/teams/BOS/2016.shtml" TargetMode="External"/><Relationship Id="rId9" Type="http://schemas.openxmlformats.org/officeDocument/2006/relationships/hyperlink" Target="https://www.baseball-reference.com/teams/COL/2016.shtml" TargetMode="External"/><Relationship Id="rId14" Type="http://schemas.openxmlformats.org/officeDocument/2006/relationships/hyperlink" Target="https://www.baseball-reference.com/teams/LAD/2016.shtml" TargetMode="External"/><Relationship Id="rId22" Type="http://schemas.openxmlformats.org/officeDocument/2006/relationships/hyperlink" Target="https://www.baseball-reference.com/teams/PIT/2016.shtml" TargetMode="External"/><Relationship Id="rId27" Type="http://schemas.openxmlformats.org/officeDocument/2006/relationships/hyperlink" Target="https://www.baseball-reference.com/teams/TBR/2016.shtml" TargetMode="External"/><Relationship Id="rId30" Type="http://schemas.openxmlformats.org/officeDocument/2006/relationships/hyperlink" Target="https://www.baseball-reference.com/teams/WSN/2016.shtml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aseball-reference.com/teams/CHW/2017.shtml" TargetMode="External"/><Relationship Id="rId21" Type="http://schemas.openxmlformats.org/officeDocument/2006/relationships/hyperlink" Target="https://www.baseball-reference.com/teams/COL/2020.shtml" TargetMode="External"/><Relationship Id="rId42" Type="http://schemas.openxmlformats.org/officeDocument/2006/relationships/hyperlink" Target="https://www.baseball-reference.com/teams/NYM/2019.shtml" TargetMode="External"/><Relationship Id="rId63" Type="http://schemas.openxmlformats.org/officeDocument/2006/relationships/hyperlink" Target="https://www.baseball-reference.com/teams/NYY/2018.shtml" TargetMode="External"/><Relationship Id="rId84" Type="http://schemas.openxmlformats.org/officeDocument/2006/relationships/hyperlink" Target="https://www.baseball-reference.com/teams/TEX/2018.shtml" TargetMode="External"/><Relationship Id="rId138" Type="http://schemas.openxmlformats.org/officeDocument/2006/relationships/hyperlink" Target="https://www.baseball-reference.com/teams/PIT/2016.shtml" TargetMode="External"/><Relationship Id="rId107" Type="http://schemas.openxmlformats.org/officeDocument/2006/relationships/hyperlink" Target="https://www.baseball-reference.com/teams/SEA/2017.shtml" TargetMode="External"/><Relationship Id="rId11" Type="http://schemas.openxmlformats.org/officeDocument/2006/relationships/hyperlink" Target="https://www.baseball-reference.com/teams/TOR/2020.shtml" TargetMode="External"/><Relationship Id="rId32" Type="http://schemas.openxmlformats.org/officeDocument/2006/relationships/hyperlink" Target="https://www.baseball-reference.com/teams/LAD/2019.shtml" TargetMode="External"/><Relationship Id="rId53" Type="http://schemas.openxmlformats.org/officeDocument/2006/relationships/hyperlink" Target="https://www.baseball-reference.com/teams/SDP/2019.shtml" TargetMode="External"/><Relationship Id="rId74" Type="http://schemas.openxmlformats.org/officeDocument/2006/relationships/hyperlink" Target="https://www.baseball-reference.com/teams/PIT/2018.shtml" TargetMode="External"/><Relationship Id="rId128" Type="http://schemas.openxmlformats.org/officeDocument/2006/relationships/hyperlink" Target="https://www.baseball-reference.com/teams/BAL/2016.shtml" TargetMode="External"/><Relationship Id="rId149" Type="http://schemas.openxmlformats.org/officeDocument/2006/relationships/hyperlink" Target="https://www.baseball-reference.com/teams/SDP/2016.shtml" TargetMode="External"/><Relationship Id="rId5" Type="http://schemas.openxmlformats.org/officeDocument/2006/relationships/hyperlink" Target="https://www.baseball-reference.com/teams/OAK/2020.shtml" TargetMode="External"/><Relationship Id="rId95" Type="http://schemas.openxmlformats.org/officeDocument/2006/relationships/hyperlink" Target="https://www.baseball-reference.com/teams/BOS/2017.shtml" TargetMode="External"/><Relationship Id="rId22" Type="http://schemas.openxmlformats.org/officeDocument/2006/relationships/hyperlink" Target="https://www.baseball-reference.com/teams/KCR/2020.shtml" TargetMode="External"/><Relationship Id="rId27" Type="http://schemas.openxmlformats.org/officeDocument/2006/relationships/hyperlink" Target="https://www.baseball-reference.com/teams/BOS/2020.shtml" TargetMode="External"/><Relationship Id="rId43" Type="http://schemas.openxmlformats.org/officeDocument/2006/relationships/hyperlink" Target="https://www.baseball-reference.com/teams/ARI/2019.shtml" TargetMode="External"/><Relationship Id="rId48" Type="http://schemas.openxmlformats.org/officeDocument/2006/relationships/hyperlink" Target="https://www.baseball-reference.com/teams/SFG/2019.shtml" TargetMode="External"/><Relationship Id="rId64" Type="http://schemas.openxmlformats.org/officeDocument/2006/relationships/hyperlink" Target="https://www.baseball-reference.com/teams/OAK/2018.shtml" TargetMode="External"/><Relationship Id="rId69" Type="http://schemas.openxmlformats.org/officeDocument/2006/relationships/hyperlink" Target="https://www.baseball-reference.com/teams/COL/2018.shtml" TargetMode="External"/><Relationship Id="rId113" Type="http://schemas.openxmlformats.org/officeDocument/2006/relationships/hyperlink" Target="https://www.baseball-reference.com/teams/ATL/2017.shtml" TargetMode="External"/><Relationship Id="rId118" Type="http://schemas.openxmlformats.org/officeDocument/2006/relationships/hyperlink" Target="https://www.baseball-reference.com/teams/PHI/2017.shtml" TargetMode="External"/><Relationship Id="rId134" Type="http://schemas.openxmlformats.org/officeDocument/2006/relationships/hyperlink" Target="https://www.baseball-reference.com/teams/HOU/2016.shtml" TargetMode="External"/><Relationship Id="rId139" Type="http://schemas.openxmlformats.org/officeDocument/2006/relationships/hyperlink" Target="https://www.baseball-reference.com/teams/CHW/2016.shtml" TargetMode="External"/><Relationship Id="rId80" Type="http://schemas.openxmlformats.org/officeDocument/2006/relationships/hyperlink" Target="https://www.baseball-reference.com/teams/NYM/2018.shtml" TargetMode="External"/><Relationship Id="rId85" Type="http://schemas.openxmlformats.org/officeDocument/2006/relationships/hyperlink" Target="https://www.baseball-reference.com/teams/SDP/2018.shtml" TargetMode="External"/><Relationship Id="rId150" Type="http://schemas.openxmlformats.org/officeDocument/2006/relationships/hyperlink" Target="https://www.baseball-reference.com/teams/MIN/2016.shtml" TargetMode="External"/><Relationship Id="rId12" Type="http://schemas.openxmlformats.org/officeDocument/2006/relationships/hyperlink" Target="https://www.baseball-reference.com/teams/STL/2020.shtml" TargetMode="External"/><Relationship Id="rId17" Type="http://schemas.openxmlformats.org/officeDocument/2006/relationships/hyperlink" Target="https://www.baseball-reference.com/teams/MIL/2020.shtml" TargetMode="External"/><Relationship Id="rId33" Type="http://schemas.openxmlformats.org/officeDocument/2006/relationships/hyperlink" Target="https://www.baseball-reference.com/teams/NYY/2019.shtml" TargetMode="External"/><Relationship Id="rId38" Type="http://schemas.openxmlformats.org/officeDocument/2006/relationships/hyperlink" Target="https://www.baseball-reference.com/teams/CLE/2019.shtml" TargetMode="External"/><Relationship Id="rId59" Type="http://schemas.openxmlformats.org/officeDocument/2006/relationships/hyperlink" Target="https://www.baseball-reference.com/teams/BAL/2019.shtml" TargetMode="External"/><Relationship Id="rId103" Type="http://schemas.openxmlformats.org/officeDocument/2006/relationships/hyperlink" Target="https://www.baseball-reference.com/teams/LAA/2017.shtml" TargetMode="External"/><Relationship Id="rId108" Type="http://schemas.openxmlformats.org/officeDocument/2006/relationships/hyperlink" Target="https://www.baseball-reference.com/teams/MIA/2017.shtml" TargetMode="External"/><Relationship Id="rId124" Type="http://schemas.openxmlformats.org/officeDocument/2006/relationships/hyperlink" Target="https://www.baseball-reference.com/teams/CLE/2016.shtml" TargetMode="External"/><Relationship Id="rId129" Type="http://schemas.openxmlformats.org/officeDocument/2006/relationships/hyperlink" Target="https://www.baseball-reference.com/teams/NYM/2016.shtml" TargetMode="External"/><Relationship Id="rId54" Type="http://schemas.openxmlformats.org/officeDocument/2006/relationships/hyperlink" Target="https://www.baseball-reference.com/teams/PIT/2019.shtml" TargetMode="External"/><Relationship Id="rId70" Type="http://schemas.openxmlformats.org/officeDocument/2006/relationships/hyperlink" Target="https://www.baseball-reference.com/teams/ATL/2018.shtml" TargetMode="External"/><Relationship Id="rId75" Type="http://schemas.openxmlformats.org/officeDocument/2006/relationships/hyperlink" Target="https://www.baseball-reference.com/teams/WSN/2018.shtml" TargetMode="External"/><Relationship Id="rId91" Type="http://schemas.openxmlformats.org/officeDocument/2006/relationships/hyperlink" Target="https://www.baseball-reference.com/teams/LAD/2017.shtml" TargetMode="External"/><Relationship Id="rId96" Type="http://schemas.openxmlformats.org/officeDocument/2006/relationships/hyperlink" Target="https://www.baseball-reference.com/teams/ARI/2017.shtml" TargetMode="External"/><Relationship Id="rId140" Type="http://schemas.openxmlformats.org/officeDocument/2006/relationships/hyperlink" Target="https://www.baseball-reference.com/teams/COL/2016.shtml" TargetMode="External"/><Relationship Id="rId145" Type="http://schemas.openxmlformats.org/officeDocument/2006/relationships/hyperlink" Target="https://www.baseball-reference.com/teams/OAK/2016.shtml" TargetMode="External"/><Relationship Id="rId1" Type="http://schemas.openxmlformats.org/officeDocument/2006/relationships/hyperlink" Target="https://www.baseball-reference.com/teams/LAD/2020.shtml" TargetMode="External"/><Relationship Id="rId6" Type="http://schemas.openxmlformats.org/officeDocument/2006/relationships/hyperlink" Target="https://www.baseball-reference.com/teams/ATL/2020.shtml" TargetMode="External"/><Relationship Id="rId23" Type="http://schemas.openxmlformats.org/officeDocument/2006/relationships/hyperlink" Target="https://www.baseball-reference.com/teams/LAA/2020.shtml" TargetMode="External"/><Relationship Id="rId28" Type="http://schemas.openxmlformats.org/officeDocument/2006/relationships/hyperlink" Target="https://www.baseball-reference.com/teams/DET/2020.shtml" TargetMode="External"/><Relationship Id="rId49" Type="http://schemas.openxmlformats.org/officeDocument/2006/relationships/hyperlink" Target="https://www.baseball-reference.com/teams/CIN/2019.shtml" TargetMode="External"/><Relationship Id="rId114" Type="http://schemas.openxmlformats.org/officeDocument/2006/relationships/hyperlink" Target="https://www.baseball-reference.com/teams/SDP/2017.shtml" TargetMode="External"/><Relationship Id="rId119" Type="http://schemas.openxmlformats.org/officeDocument/2006/relationships/hyperlink" Target="https://www.baseball-reference.com/teams/SFG/2017.shtml" TargetMode="External"/><Relationship Id="rId44" Type="http://schemas.openxmlformats.org/officeDocument/2006/relationships/hyperlink" Target="https://www.baseball-reference.com/teams/BOS/2019.shtml" TargetMode="External"/><Relationship Id="rId60" Type="http://schemas.openxmlformats.org/officeDocument/2006/relationships/hyperlink" Target="https://www.baseball-reference.com/teams/DET/2019.shtml" TargetMode="External"/><Relationship Id="rId65" Type="http://schemas.openxmlformats.org/officeDocument/2006/relationships/hyperlink" Target="https://www.baseball-reference.com/teams/MIL/2018.shtml" TargetMode="External"/><Relationship Id="rId81" Type="http://schemas.openxmlformats.org/officeDocument/2006/relationships/hyperlink" Target="https://www.baseball-reference.com/teams/TOR/2018.shtml" TargetMode="External"/><Relationship Id="rId86" Type="http://schemas.openxmlformats.org/officeDocument/2006/relationships/hyperlink" Target="https://www.baseball-reference.com/teams/DET/2018.shtml" TargetMode="External"/><Relationship Id="rId130" Type="http://schemas.openxmlformats.org/officeDocument/2006/relationships/hyperlink" Target="https://www.baseball-reference.com/teams/SFG/2016.shtml" TargetMode="External"/><Relationship Id="rId135" Type="http://schemas.openxmlformats.org/officeDocument/2006/relationships/hyperlink" Target="https://www.baseball-reference.com/teams/NYY/2016.shtml" TargetMode="External"/><Relationship Id="rId13" Type="http://schemas.openxmlformats.org/officeDocument/2006/relationships/hyperlink" Target="https://www.baseball-reference.com/teams/MIA/2020.shtml" TargetMode="External"/><Relationship Id="rId18" Type="http://schemas.openxmlformats.org/officeDocument/2006/relationships/hyperlink" Target="https://www.baseball-reference.com/teams/PHI/2020.shtml" TargetMode="External"/><Relationship Id="rId39" Type="http://schemas.openxmlformats.org/officeDocument/2006/relationships/hyperlink" Target="https://www.baseball-reference.com/teams/WSN/2019.shtml" TargetMode="External"/><Relationship Id="rId109" Type="http://schemas.openxmlformats.org/officeDocument/2006/relationships/hyperlink" Target="https://www.baseball-reference.com/teams/TOR/2017.shtml" TargetMode="External"/><Relationship Id="rId34" Type="http://schemas.openxmlformats.org/officeDocument/2006/relationships/hyperlink" Target="https://www.baseball-reference.com/teams/MIN/2019.shtml" TargetMode="External"/><Relationship Id="rId50" Type="http://schemas.openxmlformats.org/officeDocument/2006/relationships/hyperlink" Target="https://www.baseball-reference.com/teams/CHW/2019.shtml" TargetMode="External"/><Relationship Id="rId55" Type="http://schemas.openxmlformats.org/officeDocument/2006/relationships/hyperlink" Target="https://www.baseball-reference.com/teams/SEA/2019.shtml" TargetMode="External"/><Relationship Id="rId76" Type="http://schemas.openxmlformats.org/officeDocument/2006/relationships/hyperlink" Target="https://www.baseball-reference.com/teams/ARI/2018.shtml" TargetMode="External"/><Relationship Id="rId97" Type="http://schemas.openxmlformats.org/officeDocument/2006/relationships/hyperlink" Target="https://www.baseball-reference.com/teams/CHC/2017.shtml" TargetMode="External"/><Relationship Id="rId104" Type="http://schemas.openxmlformats.org/officeDocument/2006/relationships/hyperlink" Target="https://www.baseball-reference.com/teams/TBR/2017.shtml" TargetMode="External"/><Relationship Id="rId120" Type="http://schemas.openxmlformats.org/officeDocument/2006/relationships/hyperlink" Target="https://www.baseball-reference.com/teams/DET/2017.shtml" TargetMode="External"/><Relationship Id="rId125" Type="http://schemas.openxmlformats.org/officeDocument/2006/relationships/hyperlink" Target="https://www.baseball-reference.com/teams/BOS/2016.shtml" TargetMode="External"/><Relationship Id="rId141" Type="http://schemas.openxmlformats.org/officeDocument/2006/relationships/hyperlink" Target="https://www.baseball-reference.com/teams/LAA/2016.shtml" TargetMode="External"/><Relationship Id="rId146" Type="http://schemas.openxmlformats.org/officeDocument/2006/relationships/hyperlink" Target="https://www.baseball-reference.com/teams/ATL/2016.shtml" TargetMode="External"/><Relationship Id="rId7" Type="http://schemas.openxmlformats.org/officeDocument/2006/relationships/hyperlink" Target="https://www.baseball-reference.com/teams/CHW/2020.shtml" TargetMode="External"/><Relationship Id="rId71" Type="http://schemas.openxmlformats.org/officeDocument/2006/relationships/hyperlink" Target="https://www.baseball-reference.com/teams/TBR/2018.shtml" TargetMode="External"/><Relationship Id="rId92" Type="http://schemas.openxmlformats.org/officeDocument/2006/relationships/hyperlink" Target="https://www.baseball-reference.com/teams/CLE/2017.shtml" TargetMode="External"/><Relationship Id="rId2" Type="http://schemas.openxmlformats.org/officeDocument/2006/relationships/hyperlink" Target="https://www.baseball-reference.com/teams/TBR/2020.shtml" TargetMode="External"/><Relationship Id="rId29" Type="http://schemas.openxmlformats.org/officeDocument/2006/relationships/hyperlink" Target="https://www.baseball-reference.com/teams/TEX/2020.shtml" TargetMode="External"/><Relationship Id="rId24" Type="http://schemas.openxmlformats.org/officeDocument/2006/relationships/hyperlink" Target="https://www.baseball-reference.com/teams/WSN/2020.shtml" TargetMode="External"/><Relationship Id="rId40" Type="http://schemas.openxmlformats.org/officeDocument/2006/relationships/hyperlink" Target="https://www.baseball-reference.com/teams/STL/2019.shtml" TargetMode="External"/><Relationship Id="rId45" Type="http://schemas.openxmlformats.org/officeDocument/2006/relationships/hyperlink" Target="https://www.baseball-reference.com/teams/CHC/2019.shtml" TargetMode="External"/><Relationship Id="rId66" Type="http://schemas.openxmlformats.org/officeDocument/2006/relationships/hyperlink" Target="https://www.baseball-reference.com/teams/CHC/2018.shtml" TargetMode="External"/><Relationship Id="rId87" Type="http://schemas.openxmlformats.org/officeDocument/2006/relationships/hyperlink" Target="https://www.baseball-reference.com/teams/MIA/2018.shtml" TargetMode="External"/><Relationship Id="rId110" Type="http://schemas.openxmlformats.org/officeDocument/2006/relationships/hyperlink" Target="https://www.baseball-reference.com/teams/PIT/2017.shtml" TargetMode="External"/><Relationship Id="rId115" Type="http://schemas.openxmlformats.org/officeDocument/2006/relationships/hyperlink" Target="https://www.baseball-reference.com/teams/NYM/2017.shtml" TargetMode="External"/><Relationship Id="rId131" Type="http://schemas.openxmlformats.org/officeDocument/2006/relationships/hyperlink" Target="https://www.baseball-reference.com/teams/DET/2016.shtml" TargetMode="External"/><Relationship Id="rId136" Type="http://schemas.openxmlformats.org/officeDocument/2006/relationships/hyperlink" Target="https://www.baseball-reference.com/teams/KCR/2016.shtml" TargetMode="External"/><Relationship Id="rId61" Type="http://schemas.openxmlformats.org/officeDocument/2006/relationships/hyperlink" Target="https://www.baseball-reference.com/teams/BOS/2018.shtml" TargetMode="External"/><Relationship Id="rId82" Type="http://schemas.openxmlformats.org/officeDocument/2006/relationships/hyperlink" Target="https://www.baseball-reference.com/teams/SFG/2018.shtml" TargetMode="External"/><Relationship Id="rId19" Type="http://schemas.openxmlformats.org/officeDocument/2006/relationships/hyperlink" Target="https://www.baseball-reference.com/teams/SEA/2020.shtml" TargetMode="External"/><Relationship Id="rId14" Type="http://schemas.openxmlformats.org/officeDocument/2006/relationships/hyperlink" Target="https://www.baseball-reference.com/teams/CIN/2020.shtml" TargetMode="External"/><Relationship Id="rId30" Type="http://schemas.openxmlformats.org/officeDocument/2006/relationships/hyperlink" Target="https://www.baseball-reference.com/teams/PIT/2020.shtml" TargetMode="External"/><Relationship Id="rId35" Type="http://schemas.openxmlformats.org/officeDocument/2006/relationships/hyperlink" Target="https://www.baseball-reference.com/teams/ATL/2019.shtml" TargetMode="External"/><Relationship Id="rId56" Type="http://schemas.openxmlformats.org/officeDocument/2006/relationships/hyperlink" Target="https://www.baseball-reference.com/teams/TOR/2019.shtml" TargetMode="External"/><Relationship Id="rId77" Type="http://schemas.openxmlformats.org/officeDocument/2006/relationships/hyperlink" Target="https://www.baseball-reference.com/teams/PHI/2018.shtml" TargetMode="External"/><Relationship Id="rId100" Type="http://schemas.openxmlformats.org/officeDocument/2006/relationships/hyperlink" Target="https://www.baseball-reference.com/teams/MIL/2017.shtml" TargetMode="External"/><Relationship Id="rId105" Type="http://schemas.openxmlformats.org/officeDocument/2006/relationships/hyperlink" Target="https://www.baseball-reference.com/teams/KCR/2017.shtml" TargetMode="External"/><Relationship Id="rId126" Type="http://schemas.openxmlformats.org/officeDocument/2006/relationships/hyperlink" Target="https://www.baseball-reference.com/teams/LAD/2016.shtml" TargetMode="External"/><Relationship Id="rId147" Type="http://schemas.openxmlformats.org/officeDocument/2006/relationships/hyperlink" Target="https://www.baseball-reference.com/teams/CIN/2016.shtml" TargetMode="External"/><Relationship Id="rId8" Type="http://schemas.openxmlformats.org/officeDocument/2006/relationships/hyperlink" Target="https://www.baseball-reference.com/teams/CLE/2020.shtml" TargetMode="External"/><Relationship Id="rId51" Type="http://schemas.openxmlformats.org/officeDocument/2006/relationships/hyperlink" Target="https://www.baseball-reference.com/teams/LAA/2019.shtml" TargetMode="External"/><Relationship Id="rId72" Type="http://schemas.openxmlformats.org/officeDocument/2006/relationships/hyperlink" Target="https://www.baseball-reference.com/teams/SEA/2018.shtml" TargetMode="External"/><Relationship Id="rId93" Type="http://schemas.openxmlformats.org/officeDocument/2006/relationships/hyperlink" Target="https://www.baseball-reference.com/teams/HOU/2017.shtml" TargetMode="External"/><Relationship Id="rId98" Type="http://schemas.openxmlformats.org/officeDocument/2006/relationships/hyperlink" Target="https://www.baseball-reference.com/teams/NYY/2017.shtml" TargetMode="External"/><Relationship Id="rId121" Type="http://schemas.openxmlformats.org/officeDocument/2006/relationships/hyperlink" Target="https://www.baseball-reference.com/teams/CHC/2016.shtml" TargetMode="External"/><Relationship Id="rId142" Type="http://schemas.openxmlformats.org/officeDocument/2006/relationships/hyperlink" Target="https://www.baseball-reference.com/teams/MIL/2016.shtml" TargetMode="External"/><Relationship Id="rId3" Type="http://schemas.openxmlformats.org/officeDocument/2006/relationships/hyperlink" Target="https://www.baseball-reference.com/teams/SDP/2020.shtml" TargetMode="External"/><Relationship Id="rId25" Type="http://schemas.openxmlformats.org/officeDocument/2006/relationships/hyperlink" Target="https://www.baseball-reference.com/teams/BAL/2020.shtml" TargetMode="External"/><Relationship Id="rId46" Type="http://schemas.openxmlformats.org/officeDocument/2006/relationships/hyperlink" Target="https://www.baseball-reference.com/teams/PHI/2019.shtml" TargetMode="External"/><Relationship Id="rId67" Type="http://schemas.openxmlformats.org/officeDocument/2006/relationships/hyperlink" Target="https://www.baseball-reference.com/teams/LAD/2018.shtml" TargetMode="External"/><Relationship Id="rId116" Type="http://schemas.openxmlformats.org/officeDocument/2006/relationships/hyperlink" Target="https://www.baseball-reference.com/teams/CIN/2017.shtml" TargetMode="External"/><Relationship Id="rId137" Type="http://schemas.openxmlformats.org/officeDocument/2006/relationships/hyperlink" Target="https://www.baseball-reference.com/teams/MIA/2016.shtml" TargetMode="External"/><Relationship Id="rId20" Type="http://schemas.openxmlformats.org/officeDocument/2006/relationships/hyperlink" Target="https://www.baseball-reference.com/teams/NYM/2020.shtml" TargetMode="External"/><Relationship Id="rId41" Type="http://schemas.openxmlformats.org/officeDocument/2006/relationships/hyperlink" Target="https://www.baseball-reference.com/teams/MIL/2019.shtml" TargetMode="External"/><Relationship Id="rId62" Type="http://schemas.openxmlformats.org/officeDocument/2006/relationships/hyperlink" Target="https://www.baseball-reference.com/teams/HOU/2018.shtml" TargetMode="External"/><Relationship Id="rId83" Type="http://schemas.openxmlformats.org/officeDocument/2006/relationships/hyperlink" Target="https://www.baseball-reference.com/teams/CIN/2018.shtml" TargetMode="External"/><Relationship Id="rId88" Type="http://schemas.openxmlformats.org/officeDocument/2006/relationships/hyperlink" Target="https://www.baseball-reference.com/teams/CHW/2018.shtml" TargetMode="External"/><Relationship Id="rId111" Type="http://schemas.openxmlformats.org/officeDocument/2006/relationships/hyperlink" Target="https://www.baseball-reference.com/teams/BAL/2017.shtml" TargetMode="External"/><Relationship Id="rId132" Type="http://schemas.openxmlformats.org/officeDocument/2006/relationships/hyperlink" Target="https://www.baseball-reference.com/teams/STL/2016.shtml" TargetMode="External"/><Relationship Id="rId15" Type="http://schemas.openxmlformats.org/officeDocument/2006/relationships/hyperlink" Target="https://www.baseball-reference.com/teams/HOU/2020.shtml" TargetMode="External"/><Relationship Id="rId36" Type="http://schemas.openxmlformats.org/officeDocument/2006/relationships/hyperlink" Target="https://www.baseball-reference.com/teams/OAK/2019.shtml" TargetMode="External"/><Relationship Id="rId57" Type="http://schemas.openxmlformats.org/officeDocument/2006/relationships/hyperlink" Target="https://www.baseball-reference.com/teams/KCR/2019.shtml" TargetMode="External"/><Relationship Id="rId106" Type="http://schemas.openxmlformats.org/officeDocument/2006/relationships/hyperlink" Target="https://www.baseball-reference.com/teams/TEX/2017.shtml" TargetMode="External"/><Relationship Id="rId127" Type="http://schemas.openxmlformats.org/officeDocument/2006/relationships/hyperlink" Target="https://www.baseball-reference.com/teams/TOR/2016.shtml" TargetMode="External"/><Relationship Id="rId10" Type="http://schemas.openxmlformats.org/officeDocument/2006/relationships/hyperlink" Target="https://www.baseball-reference.com/teams/NYY/2020.shtml" TargetMode="External"/><Relationship Id="rId31" Type="http://schemas.openxmlformats.org/officeDocument/2006/relationships/hyperlink" Target="https://www.baseball-reference.com/teams/HOU/2019.shtml" TargetMode="External"/><Relationship Id="rId52" Type="http://schemas.openxmlformats.org/officeDocument/2006/relationships/hyperlink" Target="https://www.baseball-reference.com/teams/COL/2019.shtml" TargetMode="External"/><Relationship Id="rId73" Type="http://schemas.openxmlformats.org/officeDocument/2006/relationships/hyperlink" Target="https://www.baseball-reference.com/teams/STL/2018.shtml" TargetMode="External"/><Relationship Id="rId78" Type="http://schemas.openxmlformats.org/officeDocument/2006/relationships/hyperlink" Target="https://www.baseball-reference.com/teams/LAA/2018.shtml" TargetMode="External"/><Relationship Id="rId94" Type="http://schemas.openxmlformats.org/officeDocument/2006/relationships/hyperlink" Target="https://www.baseball-reference.com/teams/WSN/2017.shtml" TargetMode="External"/><Relationship Id="rId99" Type="http://schemas.openxmlformats.org/officeDocument/2006/relationships/hyperlink" Target="https://www.baseball-reference.com/teams/COL/2017.shtml" TargetMode="External"/><Relationship Id="rId101" Type="http://schemas.openxmlformats.org/officeDocument/2006/relationships/hyperlink" Target="https://www.baseball-reference.com/teams/MIN/2017.shtml" TargetMode="External"/><Relationship Id="rId122" Type="http://schemas.openxmlformats.org/officeDocument/2006/relationships/hyperlink" Target="https://www.baseball-reference.com/teams/TEX/2016.shtml" TargetMode="External"/><Relationship Id="rId143" Type="http://schemas.openxmlformats.org/officeDocument/2006/relationships/hyperlink" Target="https://www.baseball-reference.com/teams/PHI/2016.shtml" TargetMode="External"/><Relationship Id="rId148" Type="http://schemas.openxmlformats.org/officeDocument/2006/relationships/hyperlink" Target="https://www.baseball-reference.com/teams/TBR/2016.shtml" TargetMode="External"/><Relationship Id="rId4" Type="http://schemas.openxmlformats.org/officeDocument/2006/relationships/hyperlink" Target="https://www.baseball-reference.com/teams/MIN/2020.shtml" TargetMode="External"/><Relationship Id="rId9" Type="http://schemas.openxmlformats.org/officeDocument/2006/relationships/hyperlink" Target="https://www.baseball-reference.com/teams/CHC/2020.shtml" TargetMode="External"/><Relationship Id="rId26" Type="http://schemas.openxmlformats.org/officeDocument/2006/relationships/hyperlink" Target="https://www.baseball-reference.com/teams/ARI/2020.shtml" TargetMode="External"/><Relationship Id="rId47" Type="http://schemas.openxmlformats.org/officeDocument/2006/relationships/hyperlink" Target="https://www.baseball-reference.com/teams/TEX/2019.shtml" TargetMode="External"/><Relationship Id="rId68" Type="http://schemas.openxmlformats.org/officeDocument/2006/relationships/hyperlink" Target="https://www.baseball-reference.com/teams/CLE/2018.shtml" TargetMode="External"/><Relationship Id="rId89" Type="http://schemas.openxmlformats.org/officeDocument/2006/relationships/hyperlink" Target="https://www.baseball-reference.com/teams/KCR/2018.shtml" TargetMode="External"/><Relationship Id="rId112" Type="http://schemas.openxmlformats.org/officeDocument/2006/relationships/hyperlink" Target="https://www.baseball-reference.com/teams/OAK/2017.shtml" TargetMode="External"/><Relationship Id="rId133" Type="http://schemas.openxmlformats.org/officeDocument/2006/relationships/hyperlink" Target="https://www.baseball-reference.com/teams/SEA/2016.shtml" TargetMode="External"/><Relationship Id="rId16" Type="http://schemas.openxmlformats.org/officeDocument/2006/relationships/hyperlink" Target="https://www.baseball-reference.com/teams/SFG/2020.shtml" TargetMode="External"/><Relationship Id="rId37" Type="http://schemas.openxmlformats.org/officeDocument/2006/relationships/hyperlink" Target="https://www.baseball-reference.com/teams/TBR/2019.shtml" TargetMode="External"/><Relationship Id="rId58" Type="http://schemas.openxmlformats.org/officeDocument/2006/relationships/hyperlink" Target="https://www.baseball-reference.com/teams/MIA/2019.shtml" TargetMode="External"/><Relationship Id="rId79" Type="http://schemas.openxmlformats.org/officeDocument/2006/relationships/hyperlink" Target="https://www.baseball-reference.com/teams/MIN/2018.shtml" TargetMode="External"/><Relationship Id="rId102" Type="http://schemas.openxmlformats.org/officeDocument/2006/relationships/hyperlink" Target="https://www.baseball-reference.com/teams/STL/2017.shtml" TargetMode="External"/><Relationship Id="rId123" Type="http://schemas.openxmlformats.org/officeDocument/2006/relationships/hyperlink" Target="https://www.baseball-reference.com/teams/WSN/2016.shtml" TargetMode="External"/><Relationship Id="rId144" Type="http://schemas.openxmlformats.org/officeDocument/2006/relationships/hyperlink" Target="https://www.baseball-reference.com/teams/ARI/2016.shtml" TargetMode="External"/><Relationship Id="rId90" Type="http://schemas.openxmlformats.org/officeDocument/2006/relationships/hyperlink" Target="https://www.baseball-reference.com/teams/BAL/2018.shtm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seball-reference.com/teams/CLE/2020.shtml" TargetMode="External"/><Relationship Id="rId13" Type="http://schemas.openxmlformats.org/officeDocument/2006/relationships/hyperlink" Target="https://www.baseball-reference.com/teams/LAA/2020.shtml" TargetMode="External"/><Relationship Id="rId18" Type="http://schemas.openxmlformats.org/officeDocument/2006/relationships/hyperlink" Target="https://www.baseball-reference.com/teams/NYM/2020.shtml" TargetMode="External"/><Relationship Id="rId26" Type="http://schemas.openxmlformats.org/officeDocument/2006/relationships/hyperlink" Target="https://www.baseball-reference.com/teams/STL/2020.shtml" TargetMode="External"/><Relationship Id="rId3" Type="http://schemas.openxmlformats.org/officeDocument/2006/relationships/hyperlink" Target="https://www.baseball-reference.com/teams/BAL/2020.shtml" TargetMode="External"/><Relationship Id="rId21" Type="http://schemas.openxmlformats.org/officeDocument/2006/relationships/hyperlink" Target="https://www.baseball-reference.com/teams/PHI/2020.shtml" TargetMode="External"/><Relationship Id="rId7" Type="http://schemas.openxmlformats.org/officeDocument/2006/relationships/hyperlink" Target="https://www.baseball-reference.com/teams/CIN/2020.shtml" TargetMode="External"/><Relationship Id="rId12" Type="http://schemas.openxmlformats.org/officeDocument/2006/relationships/hyperlink" Target="https://www.baseball-reference.com/teams/KCR/2020.shtml" TargetMode="External"/><Relationship Id="rId17" Type="http://schemas.openxmlformats.org/officeDocument/2006/relationships/hyperlink" Target="https://www.baseball-reference.com/teams/MIN/2020.shtml" TargetMode="External"/><Relationship Id="rId25" Type="http://schemas.openxmlformats.org/officeDocument/2006/relationships/hyperlink" Target="https://www.baseball-reference.com/teams/SFG/2020.shtml" TargetMode="External"/><Relationship Id="rId2" Type="http://schemas.openxmlformats.org/officeDocument/2006/relationships/hyperlink" Target="https://www.baseball-reference.com/teams/ATL/2020.shtml" TargetMode="External"/><Relationship Id="rId16" Type="http://schemas.openxmlformats.org/officeDocument/2006/relationships/hyperlink" Target="https://www.baseball-reference.com/teams/MIL/2020.shtml" TargetMode="External"/><Relationship Id="rId20" Type="http://schemas.openxmlformats.org/officeDocument/2006/relationships/hyperlink" Target="https://www.baseball-reference.com/teams/OAK/2020.shtml" TargetMode="External"/><Relationship Id="rId29" Type="http://schemas.openxmlformats.org/officeDocument/2006/relationships/hyperlink" Target="https://www.baseball-reference.com/teams/TOR/2020.shtml" TargetMode="External"/><Relationship Id="rId1" Type="http://schemas.openxmlformats.org/officeDocument/2006/relationships/hyperlink" Target="https://www.baseball-reference.com/teams/ARI/2020.shtml" TargetMode="External"/><Relationship Id="rId6" Type="http://schemas.openxmlformats.org/officeDocument/2006/relationships/hyperlink" Target="https://www.baseball-reference.com/teams/CHW/2020.shtml" TargetMode="External"/><Relationship Id="rId11" Type="http://schemas.openxmlformats.org/officeDocument/2006/relationships/hyperlink" Target="https://www.baseball-reference.com/teams/HOU/2020.shtml" TargetMode="External"/><Relationship Id="rId24" Type="http://schemas.openxmlformats.org/officeDocument/2006/relationships/hyperlink" Target="https://www.baseball-reference.com/teams/SEA/2020.shtml" TargetMode="External"/><Relationship Id="rId5" Type="http://schemas.openxmlformats.org/officeDocument/2006/relationships/hyperlink" Target="https://www.baseball-reference.com/teams/CHC/2020.shtml" TargetMode="External"/><Relationship Id="rId15" Type="http://schemas.openxmlformats.org/officeDocument/2006/relationships/hyperlink" Target="https://www.baseball-reference.com/teams/MIA/2020.shtml" TargetMode="External"/><Relationship Id="rId23" Type="http://schemas.openxmlformats.org/officeDocument/2006/relationships/hyperlink" Target="https://www.baseball-reference.com/teams/SDP/2020.shtml" TargetMode="External"/><Relationship Id="rId28" Type="http://schemas.openxmlformats.org/officeDocument/2006/relationships/hyperlink" Target="https://www.baseball-reference.com/teams/TEX/2020.shtml" TargetMode="External"/><Relationship Id="rId10" Type="http://schemas.openxmlformats.org/officeDocument/2006/relationships/hyperlink" Target="https://www.baseball-reference.com/teams/DET/2020.shtml" TargetMode="External"/><Relationship Id="rId19" Type="http://schemas.openxmlformats.org/officeDocument/2006/relationships/hyperlink" Target="https://www.baseball-reference.com/teams/NYY/2020.shtml" TargetMode="External"/><Relationship Id="rId4" Type="http://schemas.openxmlformats.org/officeDocument/2006/relationships/hyperlink" Target="https://www.baseball-reference.com/teams/BOS/2020.shtml" TargetMode="External"/><Relationship Id="rId9" Type="http://schemas.openxmlformats.org/officeDocument/2006/relationships/hyperlink" Target="https://www.baseball-reference.com/teams/COL/2020.shtml" TargetMode="External"/><Relationship Id="rId14" Type="http://schemas.openxmlformats.org/officeDocument/2006/relationships/hyperlink" Target="https://www.baseball-reference.com/teams/LAD/2020.shtml" TargetMode="External"/><Relationship Id="rId22" Type="http://schemas.openxmlformats.org/officeDocument/2006/relationships/hyperlink" Target="https://www.baseball-reference.com/teams/PIT/2020.shtml" TargetMode="External"/><Relationship Id="rId27" Type="http://schemas.openxmlformats.org/officeDocument/2006/relationships/hyperlink" Target="https://www.baseball-reference.com/teams/TBR/2020.shtml" TargetMode="External"/><Relationship Id="rId30" Type="http://schemas.openxmlformats.org/officeDocument/2006/relationships/hyperlink" Target="https://www.baseball-reference.com/teams/WSN/2020.shtml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seball-reference.com/teams/CLE/2020.shtml" TargetMode="External"/><Relationship Id="rId13" Type="http://schemas.openxmlformats.org/officeDocument/2006/relationships/hyperlink" Target="https://www.baseball-reference.com/teams/LAA/2020.shtml" TargetMode="External"/><Relationship Id="rId18" Type="http://schemas.openxmlformats.org/officeDocument/2006/relationships/hyperlink" Target="https://www.baseball-reference.com/teams/NYM/2020.shtml" TargetMode="External"/><Relationship Id="rId26" Type="http://schemas.openxmlformats.org/officeDocument/2006/relationships/hyperlink" Target="https://www.baseball-reference.com/teams/STL/2020.shtml" TargetMode="External"/><Relationship Id="rId3" Type="http://schemas.openxmlformats.org/officeDocument/2006/relationships/hyperlink" Target="https://www.baseball-reference.com/teams/BAL/2020.shtml" TargetMode="External"/><Relationship Id="rId21" Type="http://schemas.openxmlformats.org/officeDocument/2006/relationships/hyperlink" Target="https://www.baseball-reference.com/teams/PHI/2020.shtml" TargetMode="External"/><Relationship Id="rId7" Type="http://schemas.openxmlformats.org/officeDocument/2006/relationships/hyperlink" Target="https://www.baseball-reference.com/teams/CIN/2020.shtml" TargetMode="External"/><Relationship Id="rId12" Type="http://schemas.openxmlformats.org/officeDocument/2006/relationships/hyperlink" Target="https://www.baseball-reference.com/teams/KCR/2020.shtml" TargetMode="External"/><Relationship Id="rId17" Type="http://schemas.openxmlformats.org/officeDocument/2006/relationships/hyperlink" Target="https://www.baseball-reference.com/teams/MIN/2020.shtml" TargetMode="External"/><Relationship Id="rId25" Type="http://schemas.openxmlformats.org/officeDocument/2006/relationships/hyperlink" Target="https://www.baseball-reference.com/teams/SFG/2020.shtml" TargetMode="External"/><Relationship Id="rId2" Type="http://schemas.openxmlformats.org/officeDocument/2006/relationships/hyperlink" Target="https://www.baseball-reference.com/teams/ATL/2020.shtml" TargetMode="External"/><Relationship Id="rId16" Type="http://schemas.openxmlformats.org/officeDocument/2006/relationships/hyperlink" Target="https://www.baseball-reference.com/teams/MIL/2020.shtml" TargetMode="External"/><Relationship Id="rId20" Type="http://schemas.openxmlformats.org/officeDocument/2006/relationships/hyperlink" Target="https://www.baseball-reference.com/teams/OAK/2020.shtml" TargetMode="External"/><Relationship Id="rId29" Type="http://schemas.openxmlformats.org/officeDocument/2006/relationships/hyperlink" Target="https://www.baseball-reference.com/teams/TOR/2020.shtml" TargetMode="External"/><Relationship Id="rId1" Type="http://schemas.openxmlformats.org/officeDocument/2006/relationships/hyperlink" Target="https://www.baseball-reference.com/teams/ARI/2020.shtml" TargetMode="External"/><Relationship Id="rId6" Type="http://schemas.openxmlformats.org/officeDocument/2006/relationships/hyperlink" Target="https://www.baseball-reference.com/teams/CHW/2020.shtml" TargetMode="External"/><Relationship Id="rId11" Type="http://schemas.openxmlformats.org/officeDocument/2006/relationships/hyperlink" Target="https://www.baseball-reference.com/teams/HOU/2020.shtml" TargetMode="External"/><Relationship Id="rId24" Type="http://schemas.openxmlformats.org/officeDocument/2006/relationships/hyperlink" Target="https://www.baseball-reference.com/teams/SEA/2020.shtml" TargetMode="External"/><Relationship Id="rId5" Type="http://schemas.openxmlformats.org/officeDocument/2006/relationships/hyperlink" Target="https://www.baseball-reference.com/teams/CHC/2020.shtml" TargetMode="External"/><Relationship Id="rId15" Type="http://schemas.openxmlformats.org/officeDocument/2006/relationships/hyperlink" Target="https://www.baseball-reference.com/teams/MIA/2020.shtml" TargetMode="External"/><Relationship Id="rId23" Type="http://schemas.openxmlformats.org/officeDocument/2006/relationships/hyperlink" Target="https://www.baseball-reference.com/teams/SDP/2020.shtml" TargetMode="External"/><Relationship Id="rId28" Type="http://schemas.openxmlformats.org/officeDocument/2006/relationships/hyperlink" Target="https://www.baseball-reference.com/teams/TEX/2020.shtml" TargetMode="External"/><Relationship Id="rId10" Type="http://schemas.openxmlformats.org/officeDocument/2006/relationships/hyperlink" Target="https://www.baseball-reference.com/teams/DET/2020.shtml" TargetMode="External"/><Relationship Id="rId19" Type="http://schemas.openxmlformats.org/officeDocument/2006/relationships/hyperlink" Target="https://www.baseball-reference.com/teams/NYY/2020.shtml" TargetMode="External"/><Relationship Id="rId4" Type="http://schemas.openxmlformats.org/officeDocument/2006/relationships/hyperlink" Target="https://www.baseball-reference.com/teams/BOS/2020.shtml" TargetMode="External"/><Relationship Id="rId9" Type="http://schemas.openxmlformats.org/officeDocument/2006/relationships/hyperlink" Target="https://www.baseball-reference.com/teams/COL/2020.shtml" TargetMode="External"/><Relationship Id="rId14" Type="http://schemas.openxmlformats.org/officeDocument/2006/relationships/hyperlink" Target="https://www.baseball-reference.com/teams/LAD/2020.shtml" TargetMode="External"/><Relationship Id="rId22" Type="http://schemas.openxmlformats.org/officeDocument/2006/relationships/hyperlink" Target="https://www.baseball-reference.com/teams/PIT/2020.shtml" TargetMode="External"/><Relationship Id="rId27" Type="http://schemas.openxmlformats.org/officeDocument/2006/relationships/hyperlink" Target="https://www.baseball-reference.com/teams/TBR/2020.shtml" TargetMode="External"/><Relationship Id="rId30" Type="http://schemas.openxmlformats.org/officeDocument/2006/relationships/hyperlink" Target="https://www.baseball-reference.com/teams/WSN/2020.s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seball-reference.com/teams/CLE/2019.shtml" TargetMode="External"/><Relationship Id="rId13" Type="http://schemas.openxmlformats.org/officeDocument/2006/relationships/hyperlink" Target="https://www.baseball-reference.com/teams/LAA/2019.shtml" TargetMode="External"/><Relationship Id="rId18" Type="http://schemas.openxmlformats.org/officeDocument/2006/relationships/hyperlink" Target="https://www.baseball-reference.com/teams/NYM/2019.shtml" TargetMode="External"/><Relationship Id="rId26" Type="http://schemas.openxmlformats.org/officeDocument/2006/relationships/hyperlink" Target="https://www.baseball-reference.com/teams/STL/2019.shtml" TargetMode="External"/><Relationship Id="rId3" Type="http://schemas.openxmlformats.org/officeDocument/2006/relationships/hyperlink" Target="https://www.baseball-reference.com/teams/BAL/2019.shtml" TargetMode="External"/><Relationship Id="rId21" Type="http://schemas.openxmlformats.org/officeDocument/2006/relationships/hyperlink" Target="https://www.baseball-reference.com/teams/PHI/2019.shtml" TargetMode="External"/><Relationship Id="rId7" Type="http://schemas.openxmlformats.org/officeDocument/2006/relationships/hyperlink" Target="https://www.baseball-reference.com/teams/CIN/2019.shtml" TargetMode="External"/><Relationship Id="rId12" Type="http://schemas.openxmlformats.org/officeDocument/2006/relationships/hyperlink" Target="https://www.baseball-reference.com/teams/KCR/2019.shtml" TargetMode="External"/><Relationship Id="rId17" Type="http://schemas.openxmlformats.org/officeDocument/2006/relationships/hyperlink" Target="https://www.baseball-reference.com/teams/MIN/2019.shtml" TargetMode="External"/><Relationship Id="rId25" Type="http://schemas.openxmlformats.org/officeDocument/2006/relationships/hyperlink" Target="https://www.baseball-reference.com/teams/SFG/2019.shtml" TargetMode="External"/><Relationship Id="rId2" Type="http://schemas.openxmlformats.org/officeDocument/2006/relationships/hyperlink" Target="https://www.baseball-reference.com/teams/ATL/2019.shtml" TargetMode="External"/><Relationship Id="rId16" Type="http://schemas.openxmlformats.org/officeDocument/2006/relationships/hyperlink" Target="https://www.baseball-reference.com/teams/MIL/2019.shtml" TargetMode="External"/><Relationship Id="rId20" Type="http://schemas.openxmlformats.org/officeDocument/2006/relationships/hyperlink" Target="https://www.baseball-reference.com/teams/OAK/2019.shtml" TargetMode="External"/><Relationship Id="rId29" Type="http://schemas.openxmlformats.org/officeDocument/2006/relationships/hyperlink" Target="https://www.baseball-reference.com/teams/TOR/2019.shtml" TargetMode="External"/><Relationship Id="rId1" Type="http://schemas.openxmlformats.org/officeDocument/2006/relationships/hyperlink" Target="https://www.baseball-reference.com/teams/ARI/2019.shtml" TargetMode="External"/><Relationship Id="rId6" Type="http://schemas.openxmlformats.org/officeDocument/2006/relationships/hyperlink" Target="https://www.baseball-reference.com/teams/CHW/2019.shtml" TargetMode="External"/><Relationship Id="rId11" Type="http://schemas.openxmlformats.org/officeDocument/2006/relationships/hyperlink" Target="https://www.baseball-reference.com/teams/HOU/2019.shtml" TargetMode="External"/><Relationship Id="rId24" Type="http://schemas.openxmlformats.org/officeDocument/2006/relationships/hyperlink" Target="https://www.baseball-reference.com/teams/SEA/2019.shtml" TargetMode="External"/><Relationship Id="rId5" Type="http://schemas.openxmlformats.org/officeDocument/2006/relationships/hyperlink" Target="https://www.baseball-reference.com/teams/CHC/2019.shtml" TargetMode="External"/><Relationship Id="rId15" Type="http://schemas.openxmlformats.org/officeDocument/2006/relationships/hyperlink" Target="https://www.baseball-reference.com/teams/MIA/2019.shtml" TargetMode="External"/><Relationship Id="rId23" Type="http://schemas.openxmlformats.org/officeDocument/2006/relationships/hyperlink" Target="https://www.baseball-reference.com/teams/SDP/2019.shtml" TargetMode="External"/><Relationship Id="rId28" Type="http://schemas.openxmlformats.org/officeDocument/2006/relationships/hyperlink" Target="https://www.baseball-reference.com/teams/TEX/2019.shtml" TargetMode="External"/><Relationship Id="rId10" Type="http://schemas.openxmlformats.org/officeDocument/2006/relationships/hyperlink" Target="https://www.baseball-reference.com/teams/DET/2019.shtml" TargetMode="External"/><Relationship Id="rId19" Type="http://schemas.openxmlformats.org/officeDocument/2006/relationships/hyperlink" Target="https://www.baseball-reference.com/teams/NYY/2019.shtml" TargetMode="External"/><Relationship Id="rId4" Type="http://schemas.openxmlformats.org/officeDocument/2006/relationships/hyperlink" Target="https://www.baseball-reference.com/teams/BOS/2019.shtml" TargetMode="External"/><Relationship Id="rId9" Type="http://schemas.openxmlformats.org/officeDocument/2006/relationships/hyperlink" Target="https://www.baseball-reference.com/teams/COL/2019.shtml" TargetMode="External"/><Relationship Id="rId14" Type="http://schemas.openxmlformats.org/officeDocument/2006/relationships/hyperlink" Target="https://www.baseball-reference.com/teams/LAD/2019.shtml" TargetMode="External"/><Relationship Id="rId22" Type="http://schemas.openxmlformats.org/officeDocument/2006/relationships/hyperlink" Target="https://www.baseball-reference.com/teams/PIT/2019.shtml" TargetMode="External"/><Relationship Id="rId27" Type="http://schemas.openxmlformats.org/officeDocument/2006/relationships/hyperlink" Target="https://www.baseball-reference.com/teams/TBR/2019.shtml" TargetMode="External"/><Relationship Id="rId30" Type="http://schemas.openxmlformats.org/officeDocument/2006/relationships/hyperlink" Target="https://www.baseball-reference.com/teams/WSN/2019.shtm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seball-reference.com/teams/CLE/2019.shtml" TargetMode="External"/><Relationship Id="rId13" Type="http://schemas.openxmlformats.org/officeDocument/2006/relationships/hyperlink" Target="https://www.baseball-reference.com/teams/LAA/2019.shtml" TargetMode="External"/><Relationship Id="rId18" Type="http://schemas.openxmlformats.org/officeDocument/2006/relationships/hyperlink" Target="https://www.baseball-reference.com/teams/NYM/2019.shtml" TargetMode="External"/><Relationship Id="rId26" Type="http://schemas.openxmlformats.org/officeDocument/2006/relationships/hyperlink" Target="https://www.baseball-reference.com/teams/STL/2019.shtml" TargetMode="External"/><Relationship Id="rId3" Type="http://schemas.openxmlformats.org/officeDocument/2006/relationships/hyperlink" Target="https://www.baseball-reference.com/teams/BAL/2019.shtml" TargetMode="External"/><Relationship Id="rId21" Type="http://schemas.openxmlformats.org/officeDocument/2006/relationships/hyperlink" Target="https://www.baseball-reference.com/teams/PHI/2019.shtml" TargetMode="External"/><Relationship Id="rId7" Type="http://schemas.openxmlformats.org/officeDocument/2006/relationships/hyperlink" Target="https://www.baseball-reference.com/teams/CIN/2019.shtml" TargetMode="External"/><Relationship Id="rId12" Type="http://schemas.openxmlformats.org/officeDocument/2006/relationships/hyperlink" Target="https://www.baseball-reference.com/teams/KCR/2019.shtml" TargetMode="External"/><Relationship Id="rId17" Type="http://schemas.openxmlformats.org/officeDocument/2006/relationships/hyperlink" Target="https://www.baseball-reference.com/teams/MIN/2019.shtml" TargetMode="External"/><Relationship Id="rId25" Type="http://schemas.openxmlformats.org/officeDocument/2006/relationships/hyperlink" Target="https://www.baseball-reference.com/teams/SFG/2019.shtml" TargetMode="External"/><Relationship Id="rId2" Type="http://schemas.openxmlformats.org/officeDocument/2006/relationships/hyperlink" Target="https://www.baseball-reference.com/teams/ATL/2019.shtml" TargetMode="External"/><Relationship Id="rId16" Type="http://schemas.openxmlformats.org/officeDocument/2006/relationships/hyperlink" Target="https://www.baseball-reference.com/teams/MIL/2019.shtml" TargetMode="External"/><Relationship Id="rId20" Type="http://schemas.openxmlformats.org/officeDocument/2006/relationships/hyperlink" Target="https://www.baseball-reference.com/teams/OAK/2019.shtml" TargetMode="External"/><Relationship Id="rId29" Type="http://schemas.openxmlformats.org/officeDocument/2006/relationships/hyperlink" Target="https://www.baseball-reference.com/teams/TOR/2019.shtml" TargetMode="External"/><Relationship Id="rId1" Type="http://schemas.openxmlformats.org/officeDocument/2006/relationships/hyperlink" Target="https://www.baseball-reference.com/teams/ARI/2019.shtml" TargetMode="External"/><Relationship Id="rId6" Type="http://schemas.openxmlformats.org/officeDocument/2006/relationships/hyperlink" Target="https://www.baseball-reference.com/teams/CHW/2019.shtml" TargetMode="External"/><Relationship Id="rId11" Type="http://schemas.openxmlformats.org/officeDocument/2006/relationships/hyperlink" Target="https://www.baseball-reference.com/teams/HOU/2019.shtml" TargetMode="External"/><Relationship Id="rId24" Type="http://schemas.openxmlformats.org/officeDocument/2006/relationships/hyperlink" Target="https://www.baseball-reference.com/teams/SEA/2019.shtml" TargetMode="External"/><Relationship Id="rId5" Type="http://schemas.openxmlformats.org/officeDocument/2006/relationships/hyperlink" Target="https://www.baseball-reference.com/teams/CHC/2019.shtml" TargetMode="External"/><Relationship Id="rId15" Type="http://schemas.openxmlformats.org/officeDocument/2006/relationships/hyperlink" Target="https://www.baseball-reference.com/teams/MIA/2019.shtml" TargetMode="External"/><Relationship Id="rId23" Type="http://schemas.openxmlformats.org/officeDocument/2006/relationships/hyperlink" Target="https://www.baseball-reference.com/teams/SDP/2019.shtml" TargetMode="External"/><Relationship Id="rId28" Type="http://schemas.openxmlformats.org/officeDocument/2006/relationships/hyperlink" Target="https://www.baseball-reference.com/teams/TEX/2019.shtml" TargetMode="External"/><Relationship Id="rId10" Type="http://schemas.openxmlformats.org/officeDocument/2006/relationships/hyperlink" Target="https://www.baseball-reference.com/teams/DET/2019.shtml" TargetMode="External"/><Relationship Id="rId19" Type="http://schemas.openxmlformats.org/officeDocument/2006/relationships/hyperlink" Target="https://www.baseball-reference.com/teams/NYY/2019.shtml" TargetMode="External"/><Relationship Id="rId4" Type="http://schemas.openxmlformats.org/officeDocument/2006/relationships/hyperlink" Target="https://www.baseball-reference.com/teams/BOS/2019.shtml" TargetMode="External"/><Relationship Id="rId9" Type="http://schemas.openxmlformats.org/officeDocument/2006/relationships/hyperlink" Target="https://www.baseball-reference.com/teams/COL/2019.shtml" TargetMode="External"/><Relationship Id="rId14" Type="http://schemas.openxmlformats.org/officeDocument/2006/relationships/hyperlink" Target="https://www.baseball-reference.com/teams/LAD/2019.shtml" TargetMode="External"/><Relationship Id="rId22" Type="http://schemas.openxmlformats.org/officeDocument/2006/relationships/hyperlink" Target="https://www.baseball-reference.com/teams/PIT/2019.shtml" TargetMode="External"/><Relationship Id="rId27" Type="http://schemas.openxmlformats.org/officeDocument/2006/relationships/hyperlink" Target="https://www.baseball-reference.com/teams/TBR/2019.shtml" TargetMode="External"/><Relationship Id="rId30" Type="http://schemas.openxmlformats.org/officeDocument/2006/relationships/hyperlink" Target="https://www.baseball-reference.com/teams/WSN/2019.sht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seball-reference.com/teams/CLE/2018.shtml" TargetMode="External"/><Relationship Id="rId13" Type="http://schemas.openxmlformats.org/officeDocument/2006/relationships/hyperlink" Target="https://www.baseball-reference.com/teams/LAA/2018.shtml" TargetMode="External"/><Relationship Id="rId18" Type="http://schemas.openxmlformats.org/officeDocument/2006/relationships/hyperlink" Target="https://www.baseball-reference.com/teams/NYM/2018.shtml" TargetMode="External"/><Relationship Id="rId26" Type="http://schemas.openxmlformats.org/officeDocument/2006/relationships/hyperlink" Target="https://www.baseball-reference.com/teams/STL/2018.shtml" TargetMode="External"/><Relationship Id="rId3" Type="http://schemas.openxmlformats.org/officeDocument/2006/relationships/hyperlink" Target="https://www.baseball-reference.com/teams/BAL/2018.shtml" TargetMode="External"/><Relationship Id="rId21" Type="http://schemas.openxmlformats.org/officeDocument/2006/relationships/hyperlink" Target="https://www.baseball-reference.com/teams/PHI/2018.shtml" TargetMode="External"/><Relationship Id="rId7" Type="http://schemas.openxmlformats.org/officeDocument/2006/relationships/hyperlink" Target="https://www.baseball-reference.com/teams/CIN/2018.shtml" TargetMode="External"/><Relationship Id="rId12" Type="http://schemas.openxmlformats.org/officeDocument/2006/relationships/hyperlink" Target="https://www.baseball-reference.com/teams/KCR/2018.shtml" TargetMode="External"/><Relationship Id="rId17" Type="http://schemas.openxmlformats.org/officeDocument/2006/relationships/hyperlink" Target="https://www.baseball-reference.com/teams/MIN/2018.shtml" TargetMode="External"/><Relationship Id="rId25" Type="http://schemas.openxmlformats.org/officeDocument/2006/relationships/hyperlink" Target="https://www.baseball-reference.com/teams/SFG/2018.shtml" TargetMode="External"/><Relationship Id="rId2" Type="http://schemas.openxmlformats.org/officeDocument/2006/relationships/hyperlink" Target="https://www.baseball-reference.com/teams/ATL/2018.shtml" TargetMode="External"/><Relationship Id="rId16" Type="http://schemas.openxmlformats.org/officeDocument/2006/relationships/hyperlink" Target="https://www.baseball-reference.com/teams/MIL/2018.shtml" TargetMode="External"/><Relationship Id="rId20" Type="http://schemas.openxmlformats.org/officeDocument/2006/relationships/hyperlink" Target="https://www.baseball-reference.com/teams/OAK/2018.shtml" TargetMode="External"/><Relationship Id="rId29" Type="http://schemas.openxmlformats.org/officeDocument/2006/relationships/hyperlink" Target="https://www.baseball-reference.com/teams/TOR/2018.shtml" TargetMode="External"/><Relationship Id="rId1" Type="http://schemas.openxmlformats.org/officeDocument/2006/relationships/hyperlink" Target="https://www.baseball-reference.com/teams/ARI/2018.shtml" TargetMode="External"/><Relationship Id="rId6" Type="http://schemas.openxmlformats.org/officeDocument/2006/relationships/hyperlink" Target="https://www.baseball-reference.com/teams/CHW/2018.shtml" TargetMode="External"/><Relationship Id="rId11" Type="http://schemas.openxmlformats.org/officeDocument/2006/relationships/hyperlink" Target="https://www.baseball-reference.com/teams/HOU/2018.shtml" TargetMode="External"/><Relationship Id="rId24" Type="http://schemas.openxmlformats.org/officeDocument/2006/relationships/hyperlink" Target="https://www.baseball-reference.com/teams/SEA/2018.shtml" TargetMode="External"/><Relationship Id="rId5" Type="http://schemas.openxmlformats.org/officeDocument/2006/relationships/hyperlink" Target="https://www.baseball-reference.com/teams/CHC/2018.shtml" TargetMode="External"/><Relationship Id="rId15" Type="http://schemas.openxmlformats.org/officeDocument/2006/relationships/hyperlink" Target="https://www.baseball-reference.com/teams/MIA/2018.shtml" TargetMode="External"/><Relationship Id="rId23" Type="http://schemas.openxmlformats.org/officeDocument/2006/relationships/hyperlink" Target="https://www.baseball-reference.com/teams/SDP/2018.shtml" TargetMode="External"/><Relationship Id="rId28" Type="http://schemas.openxmlformats.org/officeDocument/2006/relationships/hyperlink" Target="https://www.baseball-reference.com/teams/TEX/2018.shtml" TargetMode="External"/><Relationship Id="rId10" Type="http://schemas.openxmlformats.org/officeDocument/2006/relationships/hyperlink" Target="https://www.baseball-reference.com/teams/DET/2018.shtml" TargetMode="External"/><Relationship Id="rId19" Type="http://schemas.openxmlformats.org/officeDocument/2006/relationships/hyperlink" Target="https://www.baseball-reference.com/teams/NYY/2018.shtml" TargetMode="External"/><Relationship Id="rId4" Type="http://schemas.openxmlformats.org/officeDocument/2006/relationships/hyperlink" Target="https://www.baseball-reference.com/teams/BOS/2018.shtml" TargetMode="External"/><Relationship Id="rId9" Type="http://schemas.openxmlformats.org/officeDocument/2006/relationships/hyperlink" Target="https://www.baseball-reference.com/teams/COL/2018.shtml" TargetMode="External"/><Relationship Id="rId14" Type="http://schemas.openxmlformats.org/officeDocument/2006/relationships/hyperlink" Target="https://www.baseball-reference.com/teams/LAD/2018.shtml" TargetMode="External"/><Relationship Id="rId22" Type="http://schemas.openxmlformats.org/officeDocument/2006/relationships/hyperlink" Target="https://www.baseball-reference.com/teams/PIT/2018.shtml" TargetMode="External"/><Relationship Id="rId27" Type="http://schemas.openxmlformats.org/officeDocument/2006/relationships/hyperlink" Target="https://www.baseball-reference.com/teams/TBR/2018.shtml" TargetMode="External"/><Relationship Id="rId30" Type="http://schemas.openxmlformats.org/officeDocument/2006/relationships/hyperlink" Target="https://www.baseball-reference.com/teams/WSN/2018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19B6D-58C9-6C46-B0D1-E10B23DA601F}">
  <dimension ref="A1:M41"/>
  <sheetViews>
    <sheetView tabSelected="1" workbookViewId="0">
      <selection activeCell="B38" sqref="B38:H38"/>
    </sheetView>
  </sheetViews>
  <sheetFormatPr baseColWidth="10" defaultRowHeight="14"/>
  <cols>
    <col min="1" max="1" width="16.33203125" style="91" bestFit="1" customWidth="1"/>
    <col min="2" max="2" width="26" style="91" bestFit="1" customWidth="1"/>
    <col min="3" max="3" width="13.1640625" style="91" bestFit="1" customWidth="1"/>
    <col min="4" max="4" width="17.33203125" style="91" bestFit="1" customWidth="1"/>
    <col min="5" max="5" width="11.1640625" style="91" bestFit="1" customWidth="1"/>
    <col min="6" max="6" width="14.1640625" style="91" bestFit="1" customWidth="1"/>
    <col min="7" max="7" width="16.6640625" style="133" customWidth="1"/>
    <col min="8" max="8" width="26.33203125" style="91" customWidth="1"/>
    <col min="9" max="16384" width="10.83203125" style="91"/>
  </cols>
  <sheetData>
    <row r="1" spans="1:13" ht="28" thickTop="1" thickBot="1">
      <c r="A1" s="103" t="s">
        <v>813</v>
      </c>
      <c r="B1" s="104"/>
      <c r="C1" s="104"/>
      <c r="D1" s="104"/>
      <c r="E1" s="104"/>
      <c r="F1" s="104"/>
      <c r="G1" s="104"/>
      <c r="H1" s="105"/>
    </row>
    <row r="2" spans="1:13" ht="15" thickBot="1">
      <c r="A2" s="106" t="s">
        <v>935</v>
      </c>
      <c r="B2" s="99" t="s">
        <v>814</v>
      </c>
      <c r="C2" s="100" t="s">
        <v>815</v>
      </c>
      <c r="D2" s="99" t="s">
        <v>816</v>
      </c>
      <c r="E2" s="99" t="s">
        <v>817</v>
      </c>
      <c r="F2" s="134" t="s">
        <v>818</v>
      </c>
      <c r="G2" s="136" t="s">
        <v>819</v>
      </c>
      <c r="H2" s="135" t="s">
        <v>820</v>
      </c>
    </row>
    <row r="3" spans="1:13" ht="16" thickBot="1">
      <c r="A3" s="107" t="s">
        <v>173</v>
      </c>
      <c r="B3" s="98" t="s">
        <v>821</v>
      </c>
      <c r="C3" s="108">
        <v>74.5</v>
      </c>
      <c r="D3" s="93">
        <f>162*VLOOKUP(A3,Calculations!$A$2:$J$31,10,FALSE)</f>
        <v>82.750472687393611</v>
      </c>
      <c r="E3" s="94">
        <f>D3-C3</f>
        <v>8.2504726873936107</v>
      </c>
      <c r="F3" s="95">
        <f>STDEV(VLOOKUP(A3,Standings!$B$3:$H$32,7, FALSE),VLOOKUP(A3,Standings!$B$35:$F$64, 4, FALSE),VLOOKUP(A3,Standings!$B$67:$F$96,4,FALSE),VLOOKUP(A3,Standings!$B$100:$F$129,4,FALSE),VLOOKUP(A3,Standings!$B$133:$F$162,4,FALSE))</f>
        <v>10.857346968758106</v>
      </c>
      <c r="G3" s="137">
        <f>E3/F3</f>
        <v>0.7598976721600823</v>
      </c>
      <c r="H3" s="109">
        <f>E3/$C$35</f>
        <v>0.80038527986863295</v>
      </c>
    </row>
    <row r="4" spans="1:13" ht="28" thickTop="1" thickBot="1">
      <c r="A4" s="110" t="s">
        <v>75</v>
      </c>
      <c r="B4" s="97" t="s">
        <v>822</v>
      </c>
      <c r="C4" s="108">
        <v>91.5</v>
      </c>
      <c r="D4" s="93">
        <f>162*VLOOKUP(A4,Calculations!$A$2:$J$31,10,FALSE)</f>
        <v>93.793731476744028</v>
      </c>
      <c r="E4" s="94">
        <f>D4-C4</f>
        <v>2.2937314767440284</v>
      </c>
      <c r="F4" s="95">
        <f>STDEV(VLOOKUP(A4,Standings!$B$3:$H$32,7, FALSE),VLOOKUP(A4,Standings!$B$35:$F$64, 4, FALSE),VLOOKUP(A4,Standings!$B$67:$F$96,4,FALSE),VLOOKUP(A4,Standings!$B$100:$F$129,4,FALSE),VLOOKUP(A4,Standings!$B$133:$F$162,4,FALSE))</f>
        <v>13.357588974062613</v>
      </c>
      <c r="G4" s="137">
        <f>E4/F4</f>
        <v>0.17171747694871664</v>
      </c>
      <c r="H4" s="109">
        <f>E4/$C$35</f>
        <v>0.22251681564407766</v>
      </c>
      <c r="K4" s="92"/>
      <c r="L4" s="92"/>
      <c r="M4" s="92"/>
    </row>
    <row r="5" spans="1:13" ht="28" thickTop="1" thickBot="1">
      <c r="A5" s="110" t="s">
        <v>169</v>
      </c>
      <c r="B5" s="96" t="s">
        <v>823</v>
      </c>
      <c r="C5" s="108">
        <v>64.5</v>
      </c>
      <c r="D5" s="93">
        <f>162*VLOOKUP(A5,Calculations!$A$2:$J$31,10,FALSE)</f>
        <v>61.689811371537679</v>
      </c>
      <c r="E5" s="94">
        <f>D5-C5</f>
        <v>-2.8101886284623205</v>
      </c>
      <c r="F5" s="95">
        <f>STDEV(VLOOKUP(A5,Standings!$B$3:$H$32,7, FALSE),VLOOKUP(A5,Standings!$B$35:$F$64, 4, FALSE),VLOOKUP(A5,Standings!$B$67:$F$96,4,FALSE),VLOOKUP(A5,Standings!$B$100:$F$129,4,FALSE),VLOOKUP(A5,Standings!$B$133:$F$162,4,FALSE))</f>
        <v>16.704118749577923</v>
      </c>
      <c r="G5" s="137">
        <f>E5/F5</f>
        <v>-0.16823327651052097</v>
      </c>
      <c r="H5" s="109">
        <f>E5/$C$35</f>
        <v>-0.27261875738491959</v>
      </c>
      <c r="K5" s="92"/>
      <c r="L5" s="92"/>
      <c r="M5" s="92"/>
    </row>
    <row r="6" spans="1:13" ht="17" thickTop="1" thickBot="1">
      <c r="A6" s="110" t="s">
        <v>177</v>
      </c>
      <c r="B6" s="97" t="s">
        <v>824</v>
      </c>
      <c r="C6" s="108">
        <v>80.5</v>
      </c>
      <c r="D6" s="93">
        <f>162*VLOOKUP(A6,Calculations!$A$2:$J$31,10,FALSE)</f>
        <v>85.647712502334869</v>
      </c>
      <c r="E6" s="94">
        <f>D6-C6</f>
        <v>5.1477125023348691</v>
      </c>
      <c r="F6" s="95">
        <f>STDEV(VLOOKUP(A6,Standings!$B$3:$H$32,7, FALSE),VLOOKUP(A6,Standings!$B$35:$F$64, 4, FALSE),VLOOKUP(A6,Standings!$B$67:$F$96,4,FALSE),VLOOKUP(A6,Standings!$B$100:$F$129,4,FALSE),VLOOKUP(A6,Standings!$B$133:$F$162,4,FALSE))</f>
        <v>15.832498223590605</v>
      </c>
      <c r="G6" s="137">
        <f>E6/F6</f>
        <v>0.32513583324864792</v>
      </c>
      <c r="H6" s="109">
        <f>E6/$C$35</f>
        <v>0.49938391022855977</v>
      </c>
    </row>
    <row r="7" spans="1:13" ht="17" thickTop="1" thickBot="1">
      <c r="A7" s="110" t="s">
        <v>89</v>
      </c>
      <c r="B7" s="96" t="s">
        <v>825</v>
      </c>
      <c r="C7" s="108">
        <v>78.5</v>
      </c>
      <c r="D7" s="93">
        <f>162*VLOOKUP(A7,Calculations!$A$2:$J$31,10,FALSE)</f>
        <v>91.540454655805306</v>
      </c>
      <c r="E7" s="94">
        <f>D7-C7</f>
        <v>13.040454655805306</v>
      </c>
      <c r="F7" s="95">
        <f>STDEV(VLOOKUP(A7,Standings!$B$3:$H$32,7, FALSE),VLOOKUP(A7,Standings!$B$35:$F$64, 4, FALSE),VLOOKUP(A7,Standings!$B$67:$F$96,4,FALSE),VLOOKUP(A7,Standings!$B$100:$F$129,4,FALSE),VLOOKUP(A7,Standings!$B$133:$F$162,4,FALSE))</f>
        <v>6.8404578209356721</v>
      </c>
      <c r="G7" s="137">
        <f>E7/F7</f>
        <v>1.9063716197319622</v>
      </c>
      <c r="H7" s="109">
        <f>E7/$C$35</f>
        <v>1.2650654507648822</v>
      </c>
    </row>
    <row r="8" spans="1:13" ht="17" thickTop="1" thickBot="1">
      <c r="A8" s="110" t="s">
        <v>80</v>
      </c>
      <c r="B8" s="97" t="s">
        <v>826</v>
      </c>
      <c r="C8" s="108">
        <v>90.5</v>
      </c>
      <c r="D8" s="93">
        <f>162*VLOOKUP(A8,Calculations!$A$2:$J$31,10,FALSE)</f>
        <v>75.504398225986293</v>
      </c>
      <c r="E8" s="94">
        <f>D8-C8</f>
        <v>-14.995601774013707</v>
      </c>
      <c r="F8" s="95">
        <f>STDEV(VLOOKUP(A8,Standings!$B$3:$H$32,7, FALSE),VLOOKUP(A8,Standings!$B$35:$F$64, 4, FALSE),VLOOKUP(A8,Standings!$B$67:$F$96,4,FALSE),VLOOKUP(A8,Standings!$B$100:$F$129,4,FALSE),VLOOKUP(A8,Standings!$B$133:$F$162,4,FALSE))</f>
        <v>12.536585787206961</v>
      </c>
      <c r="G8" s="137">
        <f>E8/F8</f>
        <v>-1.1961471830166124</v>
      </c>
      <c r="H8" s="109">
        <f>E8/$C$35</f>
        <v>-1.4547359136200155</v>
      </c>
    </row>
    <row r="9" spans="1:13" ht="17" thickTop="1" thickBot="1">
      <c r="A9" s="110" t="s">
        <v>119</v>
      </c>
      <c r="B9" s="96" t="s">
        <v>827</v>
      </c>
      <c r="C9" s="108">
        <v>81.5</v>
      </c>
      <c r="D9" s="93">
        <f>162*VLOOKUP(A9,Calculations!$A$2:$J$31,10,FALSE)</f>
        <v>75.922435191231372</v>
      </c>
      <c r="E9" s="94">
        <f>D9-C9</f>
        <v>-5.5775648087686278</v>
      </c>
      <c r="F9" s="95">
        <f>STDEV(VLOOKUP(A9,Standings!$B$3:$H$32,7, FALSE),VLOOKUP(A9,Standings!$B$35:$F$64, 4, FALSE),VLOOKUP(A9,Standings!$B$67:$F$96,4,FALSE),VLOOKUP(A9,Standings!$B$100:$F$129,4,FALSE),VLOOKUP(A9,Standings!$B$133:$F$162,4,FALSE))</f>
        <v>7.1333935262257917</v>
      </c>
      <c r="G9" s="137">
        <f>E9/F9</f>
        <v>-0.78189501087565294</v>
      </c>
      <c r="H9" s="109">
        <f>E9/$C$35</f>
        <v>-0.541084243242552</v>
      </c>
    </row>
    <row r="10" spans="1:13" ht="17" thickTop="1" thickBot="1">
      <c r="A10" s="110" t="s">
        <v>85</v>
      </c>
      <c r="B10" s="97" t="s">
        <v>828</v>
      </c>
      <c r="C10" s="108">
        <v>81.5</v>
      </c>
      <c r="D10" s="93">
        <f>162*VLOOKUP(A10,Calculations!$A$2:$J$31,10,FALSE)</f>
        <v>96.078058754634668</v>
      </c>
      <c r="E10" s="94">
        <f>D10-C10</f>
        <v>14.578058754634668</v>
      </c>
      <c r="F10" s="95">
        <f>STDEV(VLOOKUP(A10,Standings!$B$3:$H$32,7, FALSE),VLOOKUP(A10,Standings!$B$35:$F$64, 4, FALSE),VLOOKUP(A10,Standings!$B$67:$F$96,4,FALSE),VLOOKUP(A10,Standings!$B$100:$F$129,4,FALSE),VLOOKUP(A10,Standings!$B$133:$F$162,4,FALSE))</f>
        <v>4.1906304060367816</v>
      </c>
      <c r="G10" s="137">
        <f>E10/F10</f>
        <v>3.4787269079216228</v>
      </c>
      <c r="H10" s="109">
        <f>E10/$C$35</f>
        <v>1.4142297148741518</v>
      </c>
    </row>
    <row r="11" spans="1:13" ht="17" thickTop="1" thickBot="1">
      <c r="A11" s="110" t="s">
        <v>155</v>
      </c>
      <c r="B11" s="96" t="s">
        <v>829</v>
      </c>
      <c r="C11" s="108">
        <v>63.5</v>
      </c>
      <c r="D11" s="93">
        <f>162*VLOOKUP(A11,Calculations!$A$2:$J$31,10,FALSE)</f>
        <v>71.383650179926306</v>
      </c>
      <c r="E11" s="94">
        <f>D11-C11</f>
        <v>7.8836501799263061</v>
      </c>
      <c r="F11" s="95">
        <f>STDEV(VLOOKUP(A11,Standings!$B$3:$H$32,7, FALSE),VLOOKUP(A11,Standings!$B$35:$F$64, 4, FALSE),VLOOKUP(A11,Standings!$B$67:$F$96,4,FALSE),VLOOKUP(A11,Standings!$B$100:$F$129,4,FALSE),VLOOKUP(A11,Standings!$B$133:$F$162,4,FALSE))</f>
        <v>9.5687963297375926</v>
      </c>
      <c r="G11" s="137">
        <f>E11/F11</f>
        <v>0.82389152284762879</v>
      </c>
      <c r="H11" s="109">
        <f>E11/$C$35</f>
        <v>0.76479952055208611</v>
      </c>
    </row>
    <row r="12" spans="1:13" ht="17" thickTop="1" thickBot="1">
      <c r="A12" s="110" t="s">
        <v>182</v>
      </c>
      <c r="B12" s="97" t="s">
        <v>830</v>
      </c>
      <c r="C12" s="108">
        <v>68.5</v>
      </c>
      <c r="D12" s="93">
        <f>162*VLOOKUP(A12,Calculations!$A$2:$J$31,10,FALSE)</f>
        <v>56.700444833497222</v>
      </c>
      <c r="E12" s="94">
        <f>D12-C12</f>
        <v>-11.799555166502778</v>
      </c>
      <c r="F12" s="95">
        <f>STDEV(VLOOKUP(A12,Standings!$B$3:$H$32,7, FALSE),VLOOKUP(A12,Standings!$B$35:$F$64, 4, FALSE),VLOOKUP(A12,Standings!$B$67:$F$96,4,FALSE),VLOOKUP(A12,Standings!$B$100:$F$129,4,FALSE),VLOOKUP(A12,Standings!$B$133:$F$162,4,FALSE))</f>
        <v>13.851451880579109</v>
      </c>
      <c r="G12" s="137">
        <f>E12/F12</f>
        <v>-0.85186414162451363</v>
      </c>
      <c r="H12" s="109">
        <f>E12/$C$35</f>
        <v>-1.1446847498443382</v>
      </c>
    </row>
    <row r="13" spans="1:13" ht="17" thickTop="1" thickBot="1">
      <c r="A13" s="110" t="s">
        <v>126</v>
      </c>
      <c r="B13" s="96" t="s">
        <v>831</v>
      </c>
      <c r="C13" s="108">
        <v>87.5</v>
      </c>
      <c r="D13" s="93">
        <f>162*VLOOKUP(A13,Calculations!$A$2:$J$31,10,FALSE)</f>
        <v>101.15185606855933</v>
      </c>
      <c r="E13" s="94">
        <f>D13-C13</f>
        <v>13.651856068559326</v>
      </c>
      <c r="F13" s="95">
        <f>STDEV(VLOOKUP(A13,Standings!$B$3:$H$32,7, FALSE),VLOOKUP(A13,Standings!$B$35:$F$64, 4, FALSE),VLOOKUP(A13,Standings!$B$67:$F$96,4,FALSE),VLOOKUP(A13,Standings!$B$100:$F$129,4,FALSE),VLOOKUP(A13,Standings!$B$133:$F$162,4,FALSE))</f>
        <v>12.699224511756647</v>
      </c>
      <c r="G13" s="137">
        <f>E13/F13</f>
        <v>1.0750149393705699</v>
      </c>
      <c r="H13" s="109">
        <f>E13/$C$35</f>
        <v>1.3243780149537099</v>
      </c>
    </row>
    <row r="14" spans="1:13" ht="17" thickTop="1" thickBot="1">
      <c r="A14" s="110" t="s">
        <v>160</v>
      </c>
      <c r="B14" s="97" t="s">
        <v>832</v>
      </c>
      <c r="C14" s="108">
        <v>73.5</v>
      </c>
      <c r="D14" s="93">
        <f>162*VLOOKUP(A14,Calculations!$A$2:$J$31,10,FALSE)</f>
        <v>65.15875411406661</v>
      </c>
      <c r="E14" s="94">
        <f>D14-C14</f>
        <v>-8.3412458859333896</v>
      </c>
      <c r="F14" s="95">
        <f>STDEV(VLOOKUP(A14,Standings!$B$3:$H$32,7, FALSE),VLOOKUP(A14,Standings!$B$35:$F$64, 4, FALSE),VLOOKUP(A14,Standings!$B$67:$F$96,4,FALSE),VLOOKUP(A14,Standings!$B$100:$F$129,4,FALSE),VLOOKUP(A14,Standings!$B$133:$F$162,4,FALSE))</f>
        <v>11.015146989486778</v>
      </c>
      <c r="G14" s="137">
        <f>E14/F14</f>
        <v>-0.75725234478437298</v>
      </c>
      <c r="H14" s="109">
        <f>E14/$C$35</f>
        <v>-0.80919126404319341</v>
      </c>
    </row>
    <row r="15" spans="1:13" ht="17" thickTop="1" thickBot="1">
      <c r="A15" s="110" t="s">
        <v>164</v>
      </c>
      <c r="B15" s="96" t="s">
        <v>833</v>
      </c>
      <c r="C15" s="108">
        <v>83.5</v>
      </c>
      <c r="D15" s="93">
        <f>162*VLOOKUP(A15,Calculations!$A$2:$J$31,10,FALSE)</f>
        <v>75.099232413746421</v>
      </c>
      <c r="E15" s="94">
        <f>D15-C15</f>
        <v>-8.4007675862535791</v>
      </c>
      <c r="F15" s="95">
        <f>STDEV(VLOOKUP(A15,Standings!$B$3:$H$32,7, FALSE),VLOOKUP(A15,Standings!$B$35:$F$64, 4, FALSE),VLOOKUP(A15,Standings!$B$67:$F$96,4,FALSE),VLOOKUP(A15,Standings!$B$100:$F$129,4,FALSE),VLOOKUP(A15,Standings!$B$133:$F$162,4,FALSE))</f>
        <v>4.5634047815200436</v>
      </c>
      <c r="G15" s="137">
        <f>E15/F15</f>
        <v>-1.8408990629701125</v>
      </c>
      <c r="H15" s="109">
        <f>E15/$C$35</f>
        <v>-0.81496551414668439</v>
      </c>
    </row>
    <row r="16" spans="1:13" ht="17" thickTop="1" thickBot="1">
      <c r="A16" s="110" t="s">
        <v>31</v>
      </c>
      <c r="B16" s="97" t="s">
        <v>834</v>
      </c>
      <c r="C16" s="108">
        <v>102.5</v>
      </c>
      <c r="D16" s="93">
        <f>162*VLOOKUP(A16,Calculations!$A$2:$J$31,10,FALSE)</f>
        <v>110.47299698430611</v>
      </c>
      <c r="E16" s="94">
        <f>D16-C16</f>
        <v>7.972996984306107</v>
      </c>
      <c r="F16" s="95">
        <f>STDEV(VLOOKUP(A16,Standings!$B$3:$H$32,7, FALSE),VLOOKUP(A16,Standings!$B$35:$F$64, 4, FALSE),VLOOKUP(A16,Standings!$B$67:$F$96,4,FALSE),VLOOKUP(A16,Standings!$B$100:$F$129,4,FALSE),VLOOKUP(A16,Standings!$B$133:$F$162,4,FALSE))</f>
        <v>10.5022922831161</v>
      </c>
      <c r="G16" s="137">
        <f>E16/F16</f>
        <v>0.75916731027604445</v>
      </c>
      <c r="H16" s="109">
        <f>E16/$C$35</f>
        <v>0.77346712903204173</v>
      </c>
    </row>
    <row r="17" spans="1:8" ht="17" thickTop="1" thickBot="1">
      <c r="A17" s="110" t="s">
        <v>113</v>
      </c>
      <c r="B17" s="96" t="s">
        <v>835</v>
      </c>
      <c r="C17" s="108">
        <v>71.5</v>
      </c>
      <c r="D17" s="93">
        <f>162*VLOOKUP(A17,Calculations!$A$2:$J$31,10,FALSE)</f>
        <v>61.744990178135339</v>
      </c>
      <c r="E17" s="94">
        <f>D17-C17</f>
        <v>-9.755009821864661</v>
      </c>
      <c r="F17" s="95">
        <f>STDEV(VLOOKUP(A17,Standings!$B$3:$H$32,7, FALSE),VLOOKUP(A17,Standings!$B$35:$F$64, 4, FALSE),VLOOKUP(A17,Standings!$B$67:$F$96,4,FALSE),VLOOKUP(A17,Standings!$B$100:$F$129,4,FALSE),VLOOKUP(A17,Standings!$B$133:$F$162,4,FALSE))</f>
        <v>11.381392849735008</v>
      </c>
      <c r="G17" s="137">
        <f>E17/F17</f>
        <v>-0.8571015824387247</v>
      </c>
      <c r="H17" s="109">
        <f>E17/$C$35</f>
        <v>-0.94634169001302937</v>
      </c>
    </row>
    <row r="18" spans="1:8" ht="17" thickTop="1" thickBot="1">
      <c r="A18" s="110" t="s">
        <v>137</v>
      </c>
      <c r="B18" s="97" t="s">
        <v>836</v>
      </c>
      <c r="C18" s="108">
        <v>82.5</v>
      </c>
      <c r="D18" s="93">
        <f>162*VLOOKUP(A18,Calculations!$A$2:$J$31,10,FALSE)</f>
        <v>82.969950562777328</v>
      </c>
      <c r="E18" s="94">
        <f>D18-C18</f>
        <v>0.46995056277732772</v>
      </c>
      <c r="F18" s="95">
        <f>STDEV(VLOOKUP(A18,Standings!$B$3:$H$32,7, FALSE),VLOOKUP(A18,Standings!$B$35:$F$64, 4, FALSE),VLOOKUP(A18,Standings!$B$67:$F$96,4,FALSE),VLOOKUP(A18,Standings!$B$100:$F$129,4,FALSE),VLOOKUP(A18,Standings!$B$133:$F$162,4,FALSE))</f>
        <v>9.0291141979709177</v>
      </c>
      <c r="G18" s="137">
        <f>E18/F18</f>
        <v>5.2048357399548467E-2</v>
      </c>
      <c r="H18" s="109">
        <f>E18/$C$35</f>
        <v>4.5590298515584694E-2</v>
      </c>
    </row>
    <row r="19" spans="1:8" ht="17" thickTop="1" thickBot="1">
      <c r="A19" s="110" t="s">
        <v>60</v>
      </c>
      <c r="B19" s="96" t="s">
        <v>837</v>
      </c>
      <c r="C19" s="108">
        <v>88.5</v>
      </c>
      <c r="D19" s="93">
        <f>162*VLOOKUP(A19,Calculations!$A$2:$J$31,10,FALSE)</f>
        <v>91.504779124137926</v>
      </c>
      <c r="E19" s="94">
        <f>D19-C19</f>
        <v>3.0047791241379258</v>
      </c>
      <c r="F19" s="95">
        <f>STDEV(VLOOKUP(A19,Standings!$B$3:$H$32,7, FALSE),VLOOKUP(A19,Standings!$B$35:$F$64, 4, FALSE),VLOOKUP(A19,Standings!$B$67:$F$96,4,FALSE),VLOOKUP(A19,Standings!$B$100:$F$129,4,FALSE),VLOOKUP(A19,Standings!$B$133:$F$162,4,FALSE))</f>
        <v>16.772238968009038</v>
      </c>
      <c r="G19" s="137">
        <f>E19/F19</f>
        <v>0.17915193850201924</v>
      </c>
      <c r="H19" s="109">
        <f>E19/$C$35</f>
        <v>0.2914961446865067</v>
      </c>
    </row>
    <row r="20" spans="1:8" ht="17" thickTop="1" thickBot="1">
      <c r="A20" s="110" t="s">
        <v>151</v>
      </c>
      <c r="B20" s="97" t="s">
        <v>838</v>
      </c>
      <c r="C20" s="108">
        <v>90.5</v>
      </c>
      <c r="D20" s="93">
        <f>162*VLOOKUP(A20,Calculations!$A$2:$J$31,10,FALSE)</f>
        <v>79.732725738816114</v>
      </c>
      <c r="E20" s="94">
        <f>D20-C20</f>
        <v>-10.767274261183886</v>
      </c>
      <c r="F20" s="95">
        <f>STDEV(VLOOKUP(A20,Standings!$B$3:$H$32,7, FALSE),VLOOKUP(A20,Standings!$B$35:$F$64, 4, FALSE),VLOOKUP(A20,Standings!$B$67:$F$96,4,FALSE),VLOOKUP(A20,Standings!$B$100:$F$129,4,FALSE),VLOOKUP(A20,Standings!$B$133:$F$162,4,FALSE))</f>
        <v>8.2413750794391092</v>
      </c>
      <c r="G20" s="137">
        <f>E20/F20</f>
        <v>-1.3064900162166486</v>
      </c>
      <c r="H20" s="109">
        <f>E20/$C$35</f>
        <v>-1.0445423128456506</v>
      </c>
    </row>
    <row r="21" spans="1:8" ht="17" thickTop="1" thickBot="1">
      <c r="A21" s="110" t="s">
        <v>95</v>
      </c>
      <c r="B21" s="96" t="s">
        <v>839</v>
      </c>
      <c r="C21" s="108">
        <v>95.5</v>
      </c>
      <c r="D21" s="93">
        <f>162*VLOOKUP(A21,Calculations!$A$2:$J$31,10,FALSE)</f>
        <v>98.002852385318477</v>
      </c>
      <c r="E21" s="94">
        <f>D21-C21</f>
        <v>2.5028523853184765</v>
      </c>
      <c r="F21" s="95">
        <f>STDEV(VLOOKUP(A21,Standings!$B$3:$H$32,7, FALSE),VLOOKUP(A21,Standings!$B$35:$F$64, 4, FALSE),VLOOKUP(A21,Standings!$B$67:$F$96,4,FALSE),VLOOKUP(A21,Standings!$B$100:$F$129,4,FALSE),VLOOKUP(A21,Standings!$B$133:$F$162,4,FALSE))</f>
        <v>7.8792131586853253</v>
      </c>
      <c r="G21" s="137">
        <f>E21/F21</f>
        <v>0.31765257963094456</v>
      </c>
      <c r="H21" s="109">
        <f>E21/$C$35</f>
        <v>0.24280381049608027</v>
      </c>
    </row>
    <row r="22" spans="1:8" ht="17" thickTop="1" thickBot="1">
      <c r="A22" s="110" t="s">
        <v>67</v>
      </c>
      <c r="B22" s="97" t="s">
        <v>840</v>
      </c>
      <c r="C22" s="108">
        <v>86.5</v>
      </c>
      <c r="D22" s="93">
        <f>162*VLOOKUP(A22,Calculations!$A$2:$J$31,10,FALSE)</f>
        <v>96.301613370945034</v>
      </c>
      <c r="E22" s="94">
        <f>D22-C22</f>
        <v>9.8016133709450344</v>
      </c>
      <c r="F22" s="95">
        <f>STDEV(VLOOKUP(A22,Standings!$B$3:$H$32,7, FALSE),VLOOKUP(A22,Standings!$B$35:$F$64, 4, FALSE),VLOOKUP(A22,Standings!$B$67:$F$96,4,FALSE),VLOOKUP(A22,Standings!$B$100:$F$129,4,FALSE),VLOOKUP(A22,Standings!$B$133:$F$162,4,FALSE))</f>
        <v>13.892731912766466</v>
      </c>
      <c r="G22" s="137">
        <f>E22/F22</f>
        <v>0.70552094667126086</v>
      </c>
      <c r="H22" s="109">
        <f>E22/$C$35</f>
        <v>0.95086273942278754</v>
      </c>
    </row>
    <row r="23" spans="1:8" ht="17" thickTop="1" thickBot="1">
      <c r="A23" s="110" t="s">
        <v>143</v>
      </c>
      <c r="B23" s="96" t="s">
        <v>841</v>
      </c>
      <c r="C23" s="108">
        <v>80.5</v>
      </c>
      <c r="D23" s="93">
        <f>162*VLOOKUP(A23,Calculations!$A$2:$J$31,10,FALSE)</f>
        <v>78.068561978288656</v>
      </c>
      <c r="E23" s="94">
        <f>D23-C23</f>
        <v>-2.4314380217113438</v>
      </c>
      <c r="F23" s="95">
        <f>STDEV(VLOOKUP(A23,Standings!$B$3:$H$32,7, FALSE),VLOOKUP(A23,Standings!$B$35:$F$64, 4, FALSE),VLOOKUP(A23,Standings!$B$67:$F$96,4,FALSE),VLOOKUP(A23,Standings!$B$100:$F$129,4,FALSE),VLOOKUP(A23,Standings!$B$133:$F$162,4,FALSE))</f>
        <v>6.2862026057072011</v>
      </c>
      <c r="G23" s="137">
        <f>E23/F23</f>
        <v>-0.38678963664070543</v>
      </c>
      <c r="H23" s="109">
        <f>E23/$C$35</f>
        <v>-0.23587584314583718</v>
      </c>
    </row>
    <row r="24" spans="1:8" ht="17" thickTop="1" thickBot="1">
      <c r="A24" s="110" t="s">
        <v>189</v>
      </c>
      <c r="B24" s="97" t="s">
        <v>842</v>
      </c>
      <c r="C24" s="108">
        <v>59.5</v>
      </c>
      <c r="D24" s="93">
        <f>162*VLOOKUP(A24,Calculations!$A$2:$J$31,10,FALSE)</f>
        <v>67.701144989967972</v>
      </c>
      <c r="E24" s="94">
        <f>D24-C24</f>
        <v>8.2011449899679718</v>
      </c>
      <c r="F24" s="95">
        <f>STDEV(VLOOKUP(A24,Standings!$B$3:$H$32,7, FALSE),VLOOKUP(A24,Standings!$B$35:$F$64, 4, FALSE),VLOOKUP(A24,Standings!$B$67:$F$96,4,FALSE),VLOOKUP(A24,Standings!$B$100:$F$129,4,FALSE),VLOOKUP(A24,Standings!$B$133:$F$162,4,FALSE))</f>
        <v>11.999377617193309</v>
      </c>
      <c r="G24" s="137">
        <f>E24/F24</f>
        <v>0.68346419719444118</v>
      </c>
      <c r="H24" s="109">
        <f>E24/$C$35</f>
        <v>0.79559995854157484</v>
      </c>
    </row>
    <row r="25" spans="1:8" ht="17" thickTop="1" thickBot="1">
      <c r="A25" s="110" t="s">
        <v>52</v>
      </c>
      <c r="B25" s="96" t="s">
        <v>843</v>
      </c>
      <c r="C25" s="108">
        <v>94.5</v>
      </c>
      <c r="D25" s="93">
        <f>162*VLOOKUP(A25,Calculations!$A$2:$J$31,10,FALSE)</f>
        <v>79.884157061881581</v>
      </c>
      <c r="E25" s="94">
        <f>D25-C25</f>
        <v>-14.615842938118419</v>
      </c>
      <c r="F25" s="95">
        <f>STDEV(VLOOKUP(A25,Standings!$B$3:$H$32,7, FALSE),VLOOKUP(A25,Standings!$B$35:$F$64, 4, FALSE),VLOOKUP(A25,Standings!$B$67:$F$96,4,FALSE),VLOOKUP(A25,Standings!$B$100:$F$129,4,FALSE),VLOOKUP(A25,Standings!$B$133:$F$162,4,FALSE))</f>
        <v>14.086355923374876</v>
      </c>
      <c r="G25" s="137">
        <f>E25/F25</f>
        <v>-1.0375886437644894</v>
      </c>
      <c r="H25" s="109">
        <f>E25/$C$35</f>
        <v>-1.417895190225456</v>
      </c>
    </row>
    <row r="26" spans="1:8" ht="17" thickTop="1" thickBot="1">
      <c r="A26" s="110" t="s">
        <v>132</v>
      </c>
      <c r="B26" s="97" t="s">
        <v>844</v>
      </c>
      <c r="C26" s="108">
        <v>75.5</v>
      </c>
      <c r="D26" s="93">
        <f>162*VLOOKUP(A26,Calculations!$A$2:$J$31,10,FALSE)</f>
        <v>74.098989870159002</v>
      </c>
      <c r="E26" s="94">
        <f>D26-C26</f>
        <v>-1.4010101298409978</v>
      </c>
      <c r="F26" s="95">
        <f>STDEV(VLOOKUP(A26,Standings!$B$3:$H$32,7, FALSE),VLOOKUP(A26,Standings!$B$35:$F$64, 4, FALSE),VLOOKUP(A26,Standings!$B$67:$F$96,4,FALSE),VLOOKUP(A26,Standings!$B$100:$F$129,4,FALSE),VLOOKUP(A26,Standings!$B$133:$F$162,4,FALSE))</f>
        <v>8.3655665199674303</v>
      </c>
      <c r="G26" s="137">
        <f>E26/F26</f>
        <v>-0.16747343129685047</v>
      </c>
      <c r="H26" s="109">
        <f>E26/$C$35</f>
        <v>-0.13591316853699195</v>
      </c>
    </row>
    <row r="27" spans="1:8" ht="17" thickTop="1" thickBot="1">
      <c r="A27" s="110" t="s">
        <v>148</v>
      </c>
      <c r="B27" s="96" t="s">
        <v>845</v>
      </c>
      <c r="C27" s="108">
        <v>72.5</v>
      </c>
      <c r="D27" s="93">
        <f>162*VLOOKUP(A27,Calculations!$A$2:$J$31,10,FALSE)</f>
        <v>70.282418288175037</v>
      </c>
      <c r="E27" s="94">
        <f>D27-C27</f>
        <v>-2.2175817118249626</v>
      </c>
      <c r="F27" s="95">
        <f>STDEV(VLOOKUP(A27,Standings!$B$3:$H$32,7, FALSE),VLOOKUP(A27,Standings!$B$35:$F$64, 4, FALSE),VLOOKUP(A27,Standings!$B$67:$F$96,4,FALSE),VLOOKUP(A27,Standings!$B$100:$F$129,4,FALSE),VLOOKUP(A27,Standings!$B$133:$F$162,4,FALSE))</f>
        <v>8.7745085332456068</v>
      </c>
      <c r="G27" s="137">
        <f>E27/F27</f>
        <v>-0.25273001939912643</v>
      </c>
      <c r="H27" s="109">
        <f>E27/$C$35</f>
        <v>-0.2151294630382318</v>
      </c>
    </row>
    <row r="28" spans="1:8" ht="17" thickTop="1" thickBot="1">
      <c r="A28" s="110" t="s">
        <v>107</v>
      </c>
      <c r="B28" s="97" t="s">
        <v>846</v>
      </c>
      <c r="C28" s="108">
        <v>86.5</v>
      </c>
      <c r="D28" s="93">
        <f>162*VLOOKUP(A28,Calculations!$A$2:$J$31,10,FALSE)</f>
        <v>88.751367947886564</v>
      </c>
      <c r="E28" s="94">
        <f>D28-C28</f>
        <v>2.251367947886564</v>
      </c>
      <c r="F28" s="95">
        <f>STDEV(VLOOKUP(A28,Standings!$B$3:$H$32,7, FALSE),VLOOKUP(A28,Standings!$B$35:$F$64, 4, FALSE),VLOOKUP(A28,Standings!$B$67:$F$96,4,FALSE),VLOOKUP(A28,Standings!$B$100:$F$129,4,FALSE),VLOOKUP(A28,Standings!$B$133:$F$162,4,FALSE))</f>
        <v>3.2568855061239095</v>
      </c>
      <c r="G28" s="137">
        <f>E28/F28</f>
        <v>0.69126407534232492</v>
      </c>
      <c r="H28" s="109">
        <f>E28/$C$35</f>
        <v>0.21840709415471216</v>
      </c>
    </row>
    <row r="29" spans="1:8" ht="17" thickTop="1" thickBot="1">
      <c r="A29" s="110" t="s">
        <v>44</v>
      </c>
      <c r="B29" s="96" t="s">
        <v>847</v>
      </c>
      <c r="C29" s="108">
        <v>85.5</v>
      </c>
      <c r="D29" s="93">
        <f>162*VLOOKUP(A29,Calculations!$A$2:$J$31,10,FALSE)</f>
        <v>94.259442179088083</v>
      </c>
      <c r="E29" s="94">
        <f>D29-C29</f>
        <v>8.759442179088083</v>
      </c>
      <c r="F29" s="95">
        <f>STDEV(VLOOKUP(A29,Standings!$B$3:$H$32,7, FALSE),VLOOKUP(A29,Standings!$B$35:$F$64, 4, FALSE),VLOOKUP(A29,Standings!$B$67:$F$96,4,FALSE),VLOOKUP(A29,Standings!$B$100:$F$129,4,FALSE),VLOOKUP(A29,Standings!$B$133:$F$162,4,FALSE))</f>
        <v>15.275136110686626</v>
      </c>
      <c r="G29" s="137">
        <f>E29/F29</f>
        <v>0.57344446004378946</v>
      </c>
      <c r="H29" s="109">
        <f>E29/$C$35</f>
        <v>0.8497608374263137</v>
      </c>
    </row>
    <row r="30" spans="1:8" ht="17" thickTop="1" thickBot="1">
      <c r="A30" s="110" t="s">
        <v>186</v>
      </c>
      <c r="B30" s="97" t="s">
        <v>848</v>
      </c>
      <c r="C30" s="108">
        <v>66.5</v>
      </c>
      <c r="D30" s="93">
        <f>162*VLOOKUP(A30,Calculations!$A$2:$J$31,10,FALSE)</f>
        <v>66.792856486492838</v>
      </c>
      <c r="E30" s="94">
        <f>D30-C30</f>
        <v>0.29285648649283758</v>
      </c>
      <c r="F30" s="95">
        <f>STDEV(VLOOKUP(A30,Standings!$B$3:$H$32,7, FALSE),VLOOKUP(A30,Standings!$B$35:$F$64, 4, FALSE),VLOOKUP(A30,Standings!$B$67:$F$96,4,FALSE),VLOOKUP(A30,Standings!$B$100:$F$129,4,FALSE),VLOOKUP(A30,Standings!$B$133:$F$162,4,FALSE))</f>
        <v>13.439435375044578</v>
      </c>
      <c r="G30" s="137">
        <f>E30/F30</f>
        <v>2.1790832599756161E-2</v>
      </c>
      <c r="H30" s="109">
        <f>E30/$C$35</f>
        <v>2.8410253543541212E-2</v>
      </c>
    </row>
    <row r="31" spans="1:8" ht="17" thickTop="1" thickBot="1">
      <c r="A31" s="110" t="s">
        <v>100</v>
      </c>
      <c r="B31" s="96" t="s">
        <v>849</v>
      </c>
      <c r="C31" s="108">
        <v>86.5</v>
      </c>
      <c r="D31" s="93">
        <f>162*VLOOKUP(A31,Calculations!$A$2:$J$31,10,FALSE)</f>
        <v>72.415395500229181</v>
      </c>
      <c r="E31" s="94">
        <f>D31-C31</f>
        <v>-14.084604499770819</v>
      </c>
      <c r="F31" s="95">
        <f>STDEV(VLOOKUP(A31,Standings!$B$3:$H$32,7, FALSE),VLOOKUP(A31,Standings!$B$35:$F$64, 4, FALSE),VLOOKUP(A31,Standings!$B$67:$F$96,4,FALSE),VLOOKUP(A31,Standings!$B$100:$F$129,4,FALSE),VLOOKUP(A31,Standings!$B$133:$F$162,4,FALSE))</f>
        <v>9.2235211931235739</v>
      </c>
      <c r="G31" s="137">
        <f>E31/F31</f>
        <v>-1.5270311852561618</v>
      </c>
      <c r="H31" s="109">
        <f>E31/$C$35</f>
        <v>-1.3663593034630526</v>
      </c>
    </row>
    <row r="32" spans="1:8" ht="17" thickTop="1" thickBot="1">
      <c r="A32" s="110" t="s">
        <v>166</v>
      </c>
      <c r="B32" s="111" t="s">
        <v>850</v>
      </c>
      <c r="C32" s="112">
        <v>84.5</v>
      </c>
      <c r="D32" s="113">
        <f>162*VLOOKUP(A32,Calculations!$A$2:$J$31,10,FALSE)</f>
        <v>88.4793348189867</v>
      </c>
      <c r="E32" s="114">
        <f>D32-C32</f>
        <v>3.9793348189867004</v>
      </c>
      <c r="F32" s="115">
        <f>STDEV(VLOOKUP(A32,Standings!$B$3:$H$32,7, FALSE),VLOOKUP(A32,Standings!$B$35:$F$64, 4, FALSE),VLOOKUP(A32,Standings!$B$67:$F$96,4,FALSE),VLOOKUP(A32,Standings!$B$100:$F$129,4,FALSE),VLOOKUP(A32,Standings!$B$133:$F$162,4,FALSE))</f>
        <v>11.270938878372061</v>
      </c>
      <c r="G32" s="138">
        <f>E32/F32</f>
        <v>0.35306152059991147</v>
      </c>
      <c r="H32" s="116">
        <f>E32/$C$35</f>
        <v>0.38603861056981847</v>
      </c>
    </row>
    <row r="33" spans="2:8" ht="15" thickTop="1"/>
    <row r="34" spans="2:8">
      <c r="B34" s="90" t="s">
        <v>851</v>
      </c>
      <c r="C34" s="101">
        <f>AVERAGE(C3:C32)</f>
        <v>80.966666666666669</v>
      </c>
      <c r="D34" s="102"/>
    </row>
    <row r="35" spans="2:8">
      <c r="B35" s="90" t="s">
        <v>852</v>
      </c>
      <c r="C35" s="101">
        <f>STDEV(C3:C32)</f>
        <v>10.308126467228082</v>
      </c>
    </row>
    <row r="36" spans="2:8" ht="15" thickBot="1"/>
    <row r="37" spans="2:8" ht="26">
      <c r="B37" s="139" t="s">
        <v>936</v>
      </c>
      <c r="C37" s="140"/>
      <c r="D37" s="140"/>
      <c r="E37" s="140"/>
      <c r="F37" s="140"/>
      <c r="G37" s="140"/>
      <c r="H37" s="141"/>
    </row>
    <row r="38" spans="2:8" ht="26">
      <c r="B38" s="142" t="s">
        <v>937</v>
      </c>
      <c r="C38" s="143"/>
      <c r="D38" s="143"/>
      <c r="E38" s="143"/>
      <c r="F38" s="143"/>
      <c r="G38" s="143"/>
      <c r="H38" s="144"/>
    </row>
    <row r="39" spans="2:8" ht="62" customHeight="1">
      <c r="B39" s="145" t="s">
        <v>938</v>
      </c>
      <c r="C39" s="146"/>
      <c r="D39" s="146"/>
      <c r="E39" s="146"/>
      <c r="F39" s="146"/>
      <c r="G39" s="146"/>
      <c r="H39" s="147"/>
    </row>
    <row r="40" spans="2:8">
      <c r="B40" s="148" t="s">
        <v>939</v>
      </c>
      <c r="C40" s="149"/>
      <c r="D40" s="149"/>
      <c r="E40" s="149"/>
      <c r="F40" s="149"/>
      <c r="G40" s="149"/>
      <c r="H40" s="150"/>
    </row>
    <row r="41" spans="2:8" ht="15" thickBot="1">
      <c r="B41" s="151" t="s">
        <v>940</v>
      </c>
      <c r="C41" s="152"/>
      <c r="D41" s="152"/>
      <c r="E41" s="152"/>
      <c r="F41" s="152"/>
      <c r="G41" s="152"/>
      <c r="H41" s="153"/>
    </row>
  </sheetData>
  <mergeCells count="6">
    <mergeCell ref="A1:H1"/>
    <mergeCell ref="B37:H37"/>
    <mergeCell ref="B38:H38"/>
    <mergeCell ref="B39:H39"/>
    <mergeCell ref="B40:H40"/>
    <mergeCell ref="B41:H41"/>
  </mergeCells>
  <conditionalFormatting sqref="G3:G32">
    <cfRule type="cellIs" dxfId="7" priority="1" operator="lessThan">
      <formula>-1</formula>
    </cfRule>
  </conditionalFormatting>
  <conditionalFormatting sqref="G3:G32">
    <cfRule type="cellIs" dxfId="6" priority="2" operator="greaterThan">
      <formula>1</formula>
    </cfRule>
  </conditionalFormatting>
  <conditionalFormatting sqref="H2:H32">
    <cfRule type="cellIs" dxfId="5" priority="3" operator="greaterThan">
      <formula>1</formula>
    </cfRule>
  </conditionalFormatting>
  <conditionalFormatting sqref="H2:H32">
    <cfRule type="cellIs" dxfId="4" priority="4" operator="lessThan">
      <formula>-1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J45"/>
  <sheetViews>
    <sheetView workbookViewId="0"/>
  </sheetViews>
  <sheetFormatPr baseColWidth="10" defaultColWidth="14.5" defaultRowHeight="15.75" customHeight="1"/>
  <cols>
    <col min="1" max="1" width="22.6640625" customWidth="1"/>
  </cols>
  <sheetData>
    <row r="1" spans="1:36" ht="15.75" customHeight="1">
      <c r="A1" s="39" t="s">
        <v>1</v>
      </c>
      <c r="B1" s="39" t="s">
        <v>876</v>
      </c>
      <c r="C1" s="39" t="s">
        <v>877</v>
      </c>
      <c r="D1" s="39" t="s">
        <v>424</v>
      </c>
      <c r="E1" s="39" t="s">
        <v>4</v>
      </c>
      <c r="F1" s="39" t="s">
        <v>5</v>
      </c>
      <c r="G1" s="39" t="s">
        <v>6</v>
      </c>
      <c r="H1" s="39" t="s">
        <v>878</v>
      </c>
      <c r="I1" s="39" t="s">
        <v>3</v>
      </c>
      <c r="J1" s="39" t="s">
        <v>879</v>
      </c>
      <c r="K1" s="39" t="s">
        <v>880</v>
      </c>
      <c r="L1" s="39" t="s">
        <v>881</v>
      </c>
      <c r="M1" s="39" t="s">
        <v>882</v>
      </c>
      <c r="N1" s="39" t="s">
        <v>883</v>
      </c>
      <c r="O1" s="39" t="s">
        <v>884</v>
      </c>
      <c r="P1" s="39" t="s">
        <v>885</v>
      </c>
      <c r="Q1" s="39" t="s">
        <v>886</v>
      </c>
      <c r="R1" s="39" t="s">
        <v>9</v>
      </c>
      <c r="S1" s="39" t="s">
        <v>888</v>
      </c>
      <c r="T1" s="39" t="s">
        <v>889</v>
      </c>
      <c r="U1" s="39" t="s">
        <v>890</v>
      </c>
      <c r="V1" s="39" t="s">
        <v>891</v>
      </c>
      <c r="W1" s="39" t="s">
        <v>892</v>
      </c>
      <c r="X1" s="39" t="s">
        <v>893</v>
      </c>
      <c r="Y1" s="39" t="s">
        <v>894</v>
      </c>
      <c r="Z1" s="39" t="s">
        <v>895</v>
      </c>
      <c r="AA1" s="39" t="s">
        <v>896</v>
      </c>
      <c r="AB1" s="39" t="s">
        <v>897</v>
      </c>
      <c r="AC1" s="39" t="s">
        <v>898</v>
      </c>
      <c r="AD1" s="39" t="s">
        <v>899</v>
      </c>
      <c r="AE1" s="39" t="s">
        <v>900</v>
      </c>
      <c r="AF1" s="39" t="s">
        <v>901</v>
      </c>
      <c r="AG1" s="39" t="s">
        <v>902</v>
      </c>
      <c r="AH1" s="39" t="s">
        <v>903</v>
      </c>
      <c r="AI1" s="39" t="s">
        <v>904</v>
      </c>
      <c r="AJ1" s="39" t="s">
        <v>905</v>
      </c>
    </row>
    <row r="2" spans="1:36" ht="15.75" customHeight="1">
      <c r="A2" s="25" t="s">
        <v>173</v>
      </c>
      <c r="B2" s="72">
        <v>30</v>
      </c>
      <c r="C2" s="72">
        <v>29.6</v>
      </c>
      <c r="D2" s="72">
        <v>3.98</v>
      </c>
      <c r="E2" s="73">
        <v>82</v>
      </c>
      <c r="F2" s="73">
        <v>80</v>
      </c>
      <c r="G2" s="72">
        <v>0.50600000000000001</v>
      </c>
      <c r="H2" s="72">
        <v>3.72</v>
      </c>
      <c r="I2" s="72">
        <v>162</v>
      </c>
      <c r="J2" s="72">
        <v>162</v>
      </c>
      <c r="K2" s="72">
        <v>160</v>
      </c>
      <c r="L2" s="72">
        <v>2</v>
      </c>
      <c r="M2" s="72">
        <v>9</v>
      </c>
      <c r="N2" s="72">
        <v>1</v>
      </c>
      <c r="O2" s="72">
        <v>39</v>
      </c>
      <c r="P2" s="72">
        <v>1463</v>
      </c>
      <c r="Q2" s="72">
        <v>1313</v>
      </c>
      <c r="R2" s="72">
        <v>644</v>
      </c>
      <c r="S2" s="72">
        <v>605</v>
      </c>
      <c r="T2" s="72">
        <v>174</v>
      </c>
      <c r="U2" s="72">
        <v>522</v>
      </c>
      <c r="V2" s="72">
        <v>43</v>
      </c>
      <c r="W2" s="72">
        <v>1448</v>
      </c>
      <c r="X2" s="72">
        <v>57</v>
      </c>
      <c r="Y2" s="72">
        <v>5</v>
      </c>
      <c r="Z2" s="72">
        <v>69</v>
      </c>
      <c r="AA2" s="72">
        <v>6139</v>
      </c>
      <c r="AB2" s="72">
        <v>117</v>
      </c>
      <c r="AC2" s="72">
        <v>3.91</v>
      </c>
      <c r="AD2" s="72">
        <v>1.254</v>
      </c>
      <c r="AE2" s="72">
        <v>8.1</v>
      </c>
      <c r="AF2" s="72">
        <v>1.1000000000000001</v>
      </c>
      <c r="AG2" s="72">
        <v>3.2</v>
      </c>
      <c r="AH2" s="72">
        <v>8.9</v>
      </c>
      <c r="AI2" s="72">
        <v>2.77</v>
      </c>
      <c r="AJ2" s="72">
        <v>1106</v>
      </c>
    </row>
    <row r="3" spans="1:36" ht="15.75" customHeight="1">
      <c r="A3" s="25" t="s">
        <v>75</v>
      </c>
      <c r="B3" s="74">
        <v>35</v>
      </c>
      <c r="C3" s="74">
        <v>27.7</v>
      </c>
      <c r="D3" s="74">
        <v>4.0599999999999996</v>
      </c>
      <c r="E3" s="74">
        <v>90</v>
      </c>
      <c r="F3" s="74">
        <v>72</v>
      </c>
      <c r="G3" s="74">
        <v>0.55600000000000005</v>
      </c>
      <c r="H3" s="74">
        <v>3.75</v>
      </c>
      <c r="I3" s="74">
        <v>162</v>
      </c>
      <c r="J3" s="74">
        <v>162</v>
      </c>
      <c r="K3" s="74">
        <v>160</v>
      </c>
      <c r="L3" s="74">
        <v>2</v>
      </c>
      <c r="M3" s="74">
        <v>11</v>
      </c>
      <c r="N3" s="74">
        <v>1</v>
      </c>
      <c r="O3" s="74">
        <v>40</v>
      </c>
      <c r="P3" s="74">
        <v>1456.2</v>
      </c>
      <c r="Q3" s="74">
        <v>1236</v>
      </c>
      <c r="R3" s="74">
        <v>657</v>
      </c>
      <c r="S3" s="74">
        <v>607</v>
      </c>
      <c r="T3" s="74">
        <v>153</v>
      </c>
      <c r="U3" s="74">
        <v>635</v>
      </c>
      <c r="V3" s="74">
        <v>43</v>
      </c>
      <c r="W3" s="74">
        <v>1423</v>
      </c>
      <c r="X3" s="74">
        <v>52</v>
      </c>
      <c r="Y3" s="74">
        <v>8</v>
      </c>
      <c r="Z3" s="74">
        <v>61</v>
      </c>
      <c r="AA3" s="74">
        <v>6155</v>
      </c>
      <c r="AB3" s="74">
        <v>108</v>
      </c>
      <c r="AC3" s="74">
        <v>3.98</v>
      </c>
      <c r="AD3" s="74">
        <v>1.284</v>
      </c>
      <c r="AE3" s="74">
        <v>7.6</v>
      </c>
      <c r="AF3" s="74">
        <v>0.9</v>
      </c>
      <c r="AG3" s="74">
        <v>3.9</v>
      </c>
      <c r="AH3" s="74">
        <v>8.8000000000000007</v>
      </c>
      <c r="AI3" s="74">
        <v>2.2400000000000002</v>
      </c>
      <c r="AJ3" s="72">
        <v>1128</v>
      </c>
    </row>
    <row r="4" spans="1:36" ht="15.75" customHeight="1">
      <c r="A4" s="25" t="s">
        <v>169</v>
      </c>
      <c r="B4" s="74">
        <v>30</v>
      </c>
      <c r="C4" s="74">
        <v>27.1</v>
      </c>
      <c r="D4" s="74">
        <v>5.51</v>
      </c>
      <c r="E4" s="74">
        <v>47</v>
      </c>
      <c r="F4" s="74">
        <v>115</v>
      </c>
      <c r="G4" s="74">
        <v>0.28999999999999998</v>
      </c>
      <c r="H4" s="74">
        <v>5.18</v>
      </c>
      <c r="I4" s="74">
        <v>162</v>
      </c>
      <c r="J4" s="74">
        <v>162</v>
      </c>
      <c r="K4" s="74">
        <v>160</v>
      </c>
      <c r="L4" s="74">
        <v>2</v>
      </c>
      <c r="M4" s="74">
        <v>7</v>
      </c>
      <c r="N4" s="74">
        <v>0</v>
      </c>
      <c r="O4" s="74">
        <v>28</v>
      </c>
      <c r="P4" s="74">
        <v>1431</v>
      </c>
      <c r="Q4" s="74">
        <v>1552</v>
      </c>
      <c r="R4" s="74">
        <v>892</v>
      </c>
      <c r="S4" s="74">
        <v>824</v>
      </c>
      <c r="T4" s="74">
        <v>234</v>
      </c>
      <c r="U4" s="74">
        <v>589</v>
      </c>
      <c r="V4" s="74">
        <v>29</v>
      </c>
      <c r="W4" s="74">
        <v>1203</v>
      </c>
      <c r="X4" s="74">
        <v>67</v>
      </c>
      <c r="Y4" s="74">
        <v>8</v>
      </c>
      <c r="Z4" s="74">
        <v>81</v>
      </c>
      <c r="AA4" s="74">
        <v>6340</v>
      </c>
      <c r="AB4" s="74">
        <v>80</v>
      </c>
      <c r="AC4" s="74">
        <v>4.9800000000000004</v>
      </c>
      <c r="AD4" s="74">
        <v>1.496</v>
      </c>
      <c r="AE4" s="74">
        <v>9.8000000000000007</v>
      </c>
      <c r="AF4" s="74">
        <v>1.5</v>
      </c>
      <c r="AG4" s="74">
        <v>3.7</v>
      </c>
      <c r="AH4" s="74">
        <v>7.6</v>
      </c>
      <c r="AI4" s="74">
        <v>2.04</v>
      </c>
      <c r="AJ4" s="72">
        <v>1155</v>
      </c>
    </row>
    <row r="5" spans="1:36" ht="15.75" customHeight="1">
      <c r="A5" s="25" t="s">
        <v>177</v>
      </c>
      <c r="B5" s="74">
        <v>23</v>
      </c>
      <c r="C5" s="74">
        <v>28.9</v>
      </c>
      <c r="D5" s="74">
        <v>3.99</v>
      </c>
      <c r="E5" s="74">
        <v>108</v>
      </c>
      <c r="F5" s="74">
        <v>54</v>
      </c>
      <c r="G5" s="74">
        <v>0.66700000000000004</v>
      </c>
      <c r="H5" s="74">
        <v>3.75</v>
      </c>
      <c r="I5" s="74">
        <v>162</v>
      </c>
      <c r="J5" s="74">
        <v>162</v>
      </c>
      <c r="K5" s="74">
        <v>160</v>
      </c>
      <c r="L5" s="74">
        <v>2</v>
      </c>
      <c r="M5" s="74">
        <v>14</v>
      </c>
      <c r="N5" s="74">
        <v>0</v>
      </c>
      <c r="O5" s="74">
        <v>46</v>
      </c>
      <c r="P5" s="74">
        <v>1458.2</v>
      </c>
      <c r="Q5" s="74">
        <v>1305</v>
      </c>
      <c r="R5" s="74">
        <v>647</v>
      </c>
      <c r="S5" s="74">
        <v>608</v>
      </c>
      <c r="T5" s="74">
        <v>176</v>
      </c>
      <c r="U5" s="74">
        <v>512</v>
      </c>
      <c r="V5" s="74">
        <v>8</v>
      </c>
      <c r="W5" s="74">
        <v>1558</v>
      </c>
      <c r="X5" s="74">
        <v>84</v>
      </c>
      <c r="Y5" s="74">
        <v>3</v>
      </c>
      <c r="Z5" s="74">
        <v>51</v>
      </c>
      <c r="AA5" s="74">
        <v>6166</v>
      </c>
      <c r="AB5" s="74">
        <v>117</v>
      </c>
      <c r="AC5" s="74">
        <v>3.82</v>
      </c>
      <c r="AD5" s="74">
        <v>1.246</v>
      </c>
      <c r="AE5" s="74">
        <v>8.1</v>
      </c>
      <c r="AF5" s="74">
        <v>1.1000000000000001</v>
      </c>
      <c r="AG5" s="74">
        <v>3.2</v>
      </c>
      <c r="AH5" s="74">
        <v>9.6</v>
      </c>
      <c r="AI5" s="74">
        <v>3.04</v>
      </c>
      <c r="AJ5" s="72">
        <v>1143</v>
      </c>
    </row>
    <row r="6" spans="1:36" ht="15.75" customHeight="1">
      <c r="A6" s="25" t="s">
        <v>89</v>
      </c>
      <c r="B6" s="74">
        <v>35</v>
      </c>
      <c r="C6" s="74">
        <v>30.2</v>
      </c>
      <c r="D6" s="74">
        <v>3.96</v>
      </c>
      <c r="E6" s="74">
        <v>95</v>
      </c>
      <c r="F6" s="74">
        <v>68</v>
      </c>
      <c r="G6" s="74">
        <v>0.58299999999999996</v>
      </c>
      <c r="H6" s="74">
        <v>3.65</v>
      </c>
      <c r="I6" s="74">
        <v>163</v>
      </c>
      <c r="J6" s="74">
        <v>163</v>
      </c>
      <c r="K6" s="74">
        <v>162</v>
      </c>
      <c r="L6" s="74">
        <v>1</v>
      </c>
      <c r="M6" s="74">
        <v>18</v>
      </c>
      <c r="N6" s="74">
        <v>0</v>
      </c>
      <c r="O6" s="74">
        <v>46</v>
      </c>
      <c r="P6" s="74">
        <v>1476.1</v>
      </c>
      <c r="Q6" s="74">
        <v>1319</v>
      </c>
      <c r="R6" s="74">
        <v>645</v>
      </c>
      <c r="S6" s="74">
        <v>598</v>
      </c>
      <c r="T6" s="74">
        <v>157</v>
      </c>
      <c r="U6" s="74">
        <v>622</v>
      </c>
      <c r="V6" s="74">
        <v>33</v>
      </c>
      <c r="W6" s="74">
        <v>1333</v>
      </c>
      <c r="X6" s="74">
        <v>66</v>
      </c>
      <c r="Y6" s="74">
        <v>3</v>
      </c>
      <c r="Z6" s="74">
        <v>46</v>
      </c>
      <c r="AA6" s="74">
        <v>6264</v>
      </c>
      <c r="AB6" s="74">
        <v>118</v>
      </c>
      <c r="AC6" s="74">
        <v>4.1399999999999997</v>
      </c>
      <c r="AD6" s="74">
        <v>1.3149999999999999</v>
      </c>
      <c r="AE6" s="74">
        <v>8</v>
      </c>
      <c r="AF6" s="74">
        <v>1</v>
      </c>
      <c r="AG6" s="74">
        <v>3.8</v>
      </c>
      <c r="AH6" s="74">
        <v>8.1</v>
      </c>
      <c r="AI6" s="74">
        <v>2.14</v>
      </c>
      <c r="AJ6" s="72">
        <v>1190</v>
      </c>
    </row>
    <row r="7" spans="1:36" ht="15.75" customHeight="1">
      <c r="A7" s="25" t="s">
        <v>80</v>
      </c>
      <c r="B7" s="74">
        <v>31</v>
      </c>
      <c r="C7" s="74">
        <v>27.6</v>
      </c>
      <c r="D7" s="74">
        <v>5.23</v>
      </c>
      <c r="E7" s="74">
        <v>62</v>
      </c>
      <c r="F7" s="74">
        <v>100</v>
      </c>
      <c r="G7" s="74">
        <v>0.38300000000000001</v>
      </c>
      <c r="H7" s="74">
        <v>4.84</v>
      </c>
      <c r="I7" s="74">
        <v>162</v>
      </c>
      <c r="J7" s="74">
        <v>162</v>
      </c>
      <c r="K7" s="74">
        <v>162</v>
      </c>
      <c r="L7" s="74">
        <v>0</v>
      </c>
      <c r="M7" s="74">
        <v>8</v>
      </c>
      <c r="N7" s="74">
        <v>0</v>
      </c>
      <c r="O7" s="74">
        <v>34</v>
      </c>
      <c r="P7" s="74">
        <v>1437</v>
      </c>
      <c r="Q7" s="74">
        <v>1405</v>
      </c>
      <c r="R7" s="74">
        <v>848</v>
      </c>
      <c r="S7" s="74">
        <v>772</v>
      </c>
      <c r="T7" s="74">
        <v>196</v>
      </c>
      <c r="U7" s="74">
        <v>653</v>
      </c>
      <c r="V7" s="74">
        <v>25</v>
      </c>
      <c r="W7" s="74">
        <v>1259</v>
      </c>
      <c r="X7" s="74">
        <v>89</v>
      </c>
      <c r="Y7" s="74">
        <v>9</v>
      </c>
      <c r="Z7" s="74">
        <v>94</v>
      </c>
      <c r="AA7" s="74">
        <v>6339</v>
      </c>
      <c r="AB7" s="74">
        <v>87</v>
      </c>
      <c r="AC7" s="74">
        <v>4.7300000000000004</v>
      </c>
      <c r="AD7" s="74">
        <v>1.4319999999999999</v>
      </c>
      <c r="AE7" s="74">
        <v>8.8000000000000007</v>
      </c>
      <c r="AF7" s="74">
        <v>1.2</v>
      </c>
      <c r="AG7" s="74">
        <v>4.0999999999999996</v>
      </c>
      <c r="AH7" s="74">
        <v>7.9</v>
      </c>
      <c r="AI7" s="74">
        <v>1.93</v>
      </c>
      <c r="AJ7" s="72">
        <v>1180</v>
      </c>
    </row>
    <row r="8" spans="1:36" ht="15.75" customHeight="1">
      <c r="A8" s="25" t="s">
        <v>119</v>
      </c>
      <c r="B8" s="74">
        <v>32</v>
      </c>
      <c r="C8" s="74">
        <v>27.1</v>
      </c>
      <c r="D8" s="74">
        <v>5.0599999999999996</v>
      </c>
      <c r="E8" s="74">
        <v>67</v>
      </c>
      <c r="F8" s="74">
        <v>95</v>
      </c>
      <c r="G8" s="74">
        <v>0.41399999999999998</v>
      </c>
      <c r="H8" s="74">
        <v>4.63</v>
      </c>
      <c r="I8" s="74">
        <v>162</v>
      </c>
      <c r="J8" s="74">
        <v>162</v>
      </c>
      <c r="K8" s="74">
        <v>161</v>
      </c>
      <c r="L8" s="74">
        <v>1</v>
      </c>
      <c r="M8" s="74">
        <v>6</v>
      </c>
      <c r="N8" s="74">
        <v>0</v>
      </c>
      <c r="O8" s="74">
        <v>38</v>
      </c>
      <c r="P8" s="74">
        <v>1441</v>
      </c>
      <c r="Q8" s="74">
        <v>1491</v>
      </c>
      <c r="R8" s="74">
        <v>819</v>
      </c>
      <c r="S8" s="74">
        <v>741</v>
      </c>
      <c r="T8" s="74">
        <v>228</v>
      </c>
      <c r="U8" s="74">
        <v>532</v>
      </c>
      <c r="V8" s="74">
        <v>60</v>
      </c>
      <c r="W8" s="74">
        <v>1258</v>
      </c>
      <c r="X8" s="74">
        <v>50</v>
      </c>
      <c r="Y8" s="74">
        <v>8</v>
      </c>
      <c r="Z8" s="74">
        <v>48</v>
      </c>
      <c r="AA8" s="74">
        <v>6279</v>
      </c>
      <c r="AB8" s="74">
        <v>91</v>
      </c>
      <c r="AC8" s="74">
        <v>4.66</v>
      </c>
      <c r="AD8" s="74">
        <v>1.4039999999999999</v>
      </c>
      <c r="AE8" s="74">
        <v>9.3000000000000007</v>
      </c>
      <c r="AF8" s="74">
        <v>1.4</v>
      </c>
      <c r="AG8" s="74">
        <v>3.3</v>
      </c>
      <c r="AH8" s="74">
        <v>7.9</v>
      </c>
      <c r="AI8" s="74">
        <v>2.36</v>
      </c>
      <c r="AJ8" s="72">
        <v>1137</v>
      </c>
    </row>
    <row r="9" spans="1:36" ht="15.75" customHeight="1">
      <c r="A9" s="25" t="s">
        <v>85</v>
      </c>
      <c r="B9" s="74">
        <v>27</v>
      </c>
      <c r="C9" s="74">
        <v>29.4</v>
      </c>
      <c r="D9" s="74">
        <v>4</v>
      </c>
      <c r="E9" s="74">
        <v>91</v>
      </c>
      <c r="F9" s="74">
        <v>71</v>
      </c>
      <c r="G9" s="74">
        <v>0.56200000000000006</v>
      </c>
      <c r="H9" s="74">
        <v>3.77</v>
      </c>
      <c r="I9" s="74">
        <v>162</v>
      </c>
      <c r="J9" s="74">
        <v>162</v>
      </c>
      <c r="K9" s="74">
        <v>157</v>
      </c>
      <c r="L9" s="74">
        <v>5</v>
      </c>
      <c r="M9" s="74">
        <v>17</v>
      </c>
      <c r="N9" s="74">
        <v>2</v>
      </c>
      <c r="O9" s="74">
        <v>41</v>
      </c>
      <c r="P9" s="74">
        <v>1457.1</v>
      </c>
      <c r="Q9" s="74">
        <v>1349</v>
      </c>
      <c r="R9" s="74">
        <v>648</v>
      </c>
      <c r="S9" s="74">
        <v>611</v>
      </c>
      <c r="T9" s="74">
        <v>200</v>
      </c>
      <c r="U9" s="74">
        <v>407</v>
      </c>
      <c r="V9" s="74">
        <v>29</v>
      </c>
      <c r="W9" s="74">
        <v>1544</v>
      </c>
      <c r="X9" s="74">
        <v>59</v>
      </c>
      <c r="Y9" s="74">
        <v>2</v>
      </c>
      <c r="Z9" s="74">
        <v>54</v>
      </c>
      <c r="AA9" s="74">
        <v>6071</v>
      </c>
      <c r="AB9" s="74">
        <v>116</v>
      </c>
      <c r="AC9" s="74">
        <v>3.79</v>
      </c>
      <c r="AD9" s="74">
        <v>1.2050000000000001</v>
      </c>
      <c r="AE9" s="74">
        <v>8.3000000000000007</v>
      </c>
      <c r="AF9" s="74">
        <v>1.2</v>
      </c>
      <c r="AG9" s="74">
        <v>2.5</v>
      </c>
      <c r="AH9" s="74">
        <v>9.5</v>
      </c>
      <c r="AI9" s="74">
        <v>3.79</v>
      </c>
      <c r="AJ9" s="72">
        <v>1051</v>
      </c>
    </row>
    <row r="10" spans="1:36" ht="15.75" customHeight="1">
      <c r="A10" s="25" t="s">
        <v>155</v>
      </c>
      <c r="B10" s="74">
        <v>21</v>
      </c>
      <c r="C10" s="74">
        <v>27.9</v>
      </c>
      <c r="D10" s="74">
        <v>4.57</v>
      </c>
      <c r="E10" s="74">
        <v>91</v>
      </c>
      <c r="F10" s="74">
        <v>72</v>
      </c>
      <c r="G10" s="74">
        <v>0.55800000000000005</v>
      </c>
      <c r="H10" s="74">
        <v>4.33</v>
      </c>
      <c r="I10" s="74">
        <v>163</v>
      </c>
      <c r="J10" s="74">
        <v>163</v>
      </c>
      <c r="K10" s="74">
        <v>163</v>
      </c>
      <c r="L10" s="74">
        <v>0</v>
      </c>
      <c r="M10" s="74">
        <v>10</v>
      </c>
      <c r="N10" s="74">
        <v>0</v>
      </c>
      <c r="O10" s="74">
        <v>51</v>
      </c>
      <c r="P10" s="74">
        <v>1452.1</v>
      </c>
      <c r="Q10" s="74">
        <v>1378</v>
      </c>
      <c r="R10" s="74">
        <v>745</v>
      </c>
      <c r="S10" s="74">
        <v>699</v>
      </c>
      <c r="T10" s="74">
        <v>184</v>
      </c>
      <c r="U10" s="74">
        <v>525</v>
      </c>
      <c r="V10" s="74">
        <v>24</v>
      </c>
      <c r="W10" s="74">
        <v>1409</v>
      </c>
      <c r="X10" s="74">
        <v>52</v>
      </c>
      <c r="Y10" s="74">
        <v>8</v>
      </c>
      <c r="Z10" s="74">
        <v>70</v>
      </c>
      <c r="AA10" s="74">
        <v>6154</v>
      </c>
      <c r="AB10" s="74">
        <v>108</v>
      </c>
      <c r="AC10" s="74">
        <v>4.0599999999999996</v>
      </c>
      <c r="AD10" s="74">
        <v>1.31</v>
      </c>
      <c r="AE10" s="74">
        <v>8.5</v>
      </c>
      <c r="AF10" s="74">
        <v>1.1000000000000001</v>
      </c>
      <c r="AG10" s="74">
        <v>3.3</v>
      </c>
      <c r="AH10" s="74">
        <v>8.6999999999999993</v>
      </c>
      <c r="AI10" s="74">
        <v>2.68</v>
      </c>
      <c r="AJ10" s="72">
        <v>1052</v>
      </c>
    </row>
    <row r="11" spans="1:36" ht="15.75" customHeight="1">
      <c r="A11" s="25" t="s">
        <v>182</v>
      </c>
      <c r="B11" s="74">
        <v>27</v>
      </c>
      <c r="C11" s="74">
        <v>28.6</v>
      </c>
      <c r="D11" s="74">
        <v>4.91</v>
      </c>
      <c r="E11" s="74">
        <v>64</v>
      </c>
      <c r="F11" s="74">
        <v>98</v>
      </c>
      <c r="G11" s="74">
        <v>0.39500000000000002</v>
      </c>
      <c r="H11" s="74">
        <v>4.58</v>
      </c>
      <c r="I11" s="74">
        <v>162</v>
      </c>
      <c r="J11" s="74">
        <v>162</v>
      </c>
      <c r="K11" s="74">
        <v>162</v>
      </c>
      <c r="L11" s="74">
        <v>0</v>
      </c>
      <c r="M11" s="74">
        <v>2</v>
      </c>
      <c r="N11" s="74">
        <v>0</v>
      </c>
      <c r="O11" s="74">
        <v>37</v>
      </c>
      <c r="P11" s="74">
        <v>1425.1</v>
      </c>
      <c r="Q11" s="74">
        <v>1423</v>
      </c>
      <c r="R11" s="74">
        <v>796</v>
      </c>
      <c r="S11" s="74">
        <v>726</v>
      </c>
      <c r="T11" s="74">
        <v>216</v>
      </c>
      <c r="U11" s="74">
        <v>491</v>
      </c>
      <c r="V11" s="74">
        <v>20</v>
      </c>
      <c r="W11" s="74">
        <v>1215</v>
      </c>
      <c r="X11" s="74">
        <v>60</v>
      </c>
      <c r="Y11" s="74">
        <v>4</v>
      </c>
      <c r="Z11" s="74">
        <v>54</v>
      </c>
      <c r="AA11" s="74">
        <v>6130</v>
      </c>
      <c r="AB11" s="74">
        <v>95</v>
      </c>
      <c r="AC11" s="74">
        <v>4.59</v>
      </c>
      <c r="AD11" s="74">
        <v>1.343</v>
      </c>
      <c r="AE11" s="74">
        <v>9</v>
      </c>
      <c r="AF11" s="74">
        <v>1.4</v>
      </c>
      <c r="AG11" s="74">
        <v>3.1</v>
      </c>
      <c r="AH11" s="74">
        <v>7.7</v>
      </c>
      <c r="AI11" s="74">
        <v>2.4700000000000002</v>
      </c>
      <c r="AJ11" s="72">
        <v>1058</v>
      </c>
    </row>
    <row r="12" spans="1:36" ht="15.75" customHeight="1">
      <c r="A12" s="25" t="s">
        <v>126</v>
      </c>
      <c r="B12" s="74">
        <v>22</v>
      </c>
      <c r="C12" s="74">
        <v>30</v>
      </c>
      <c r="D12" s="74">
        <v>3.3</v>
      </c>
      <c r="E12" s="74">
        <v>103</v>
      </c>
      <c r="F12" s="74">
        <v>59</v>
      </c>
      <c r="G12" s="74">
        <v>0.63600000000000001</v>
      </c>
      <c r="H12" s="74">
        <v>3.11</v>
      </c>
      <c r="I12" s="74">
        <v>162</v>
      </c>
      <c r="J12" s="74">
        <v>162</v>
      </c>
      <c r="K12" s="74">
        <v>159</v>
      </c>
      <c r="L12" s="74">
        <v>3</v>
      </c>
      <c r="M12" s="74">
        <v>12</v>
      </c>
      <c r="N12" s="74">
        <v>2</v>
      </c>
      <c r="O12" s="74">
        <v>46</v>
      </c>
      <c r="P12" s="74">
        <v>1455</v>
      </c>
      <c r="Q12" s="74">
        <v>1164</v>
      </c>
      <c r="R12" s="74">
        <v>534</v>
      </c>
      <c r="S12" s="74">
        <v>503</v>
      </c>
      <c r="T12" s="74">
        <v>152</v>
      </c>
      <c r="U12" s="74">
        <v>435</v>
      </c>
      <c r="V12" s="74">
        <v>4</v>
      </c>
      <c r="W12" s="74">
        <v>1687</v>
      </c>
      <c r="X12" s="74">
        <v>66</v>
      </c>
      <c r="Y12" s="74">
        <v>4</v>
      </c>
      <c r="Z12" s="74">
        <v>67</v>
      </c>
      <c r="AA12" s="74">
        <v>5913</v>
      </c>
      <c r="AB12" s="74">
        <v>130</v>
      </c>
      <c r="AC12" s="74">
        <v>3.23</v>
      </c>
      <c r="AD12" s="74">
        <v>1.099</v>
      </c>
      <c r="AE12" s="74">
        <v>7.2</v>
      </c>
      <c r="AF12" s="74">
        <v>0.9</v>
      </c>
      <c r="AG12" s="74">
        <v>2.7</v>
      </c>
      <c r="AH12" s="74">
        <v>10.4</v>
      </c>
      <c r="AI12" s="74">
        <v>3.88</v>
      </c>
      <c r="AJ12" s="72">
        <v>1014</v>
      </c>
    </row>
    <row r="13" spans="1:36" ht="15.75" customHeight="1">
      <c r="A13" s="25" t="s">
        <v>160</v>
      </c>
      <c r="B13" s="74">
        <v>27</v>
      </c>
      <c r="C13" s="74">
        <v>27.6</v>
      </c>
      <c r="D13" s="74">
        <v>5.14</v>
      </c>
      <c r="E13" s="74">
        <v>58</v>
      </c>
      <c r="F13" s="74">
        <v>104</v>
      </c>
      <c r="G13" s="74">
        <v>0.35799999999999998</v>
      </c>
      <c r="H13" s="74">
        <v>4.9400000000000004</v>
      </c>
      <c r="I13" s="74">
        <v>162</v>
      </c>
      <c r="J13" s="74">
        <v>162</v>
      </c>
      <c r="K13" s="74">
        <v>160</v>
      </c>
      <c r="L13" s="74">
        <v>2</v>
      </c>
      <c r="M13" s="74">
        <v>8</v>
      </c>
      <c r="N13" s="74">
        <v>0</v>
      </c>
      <c r="O13" s="74">
        <v>33</v>
      </c>
      <c r="P13" s="74">
        <v>1432</v>
      </c>
      <c r="Q13" s="74">
        <v>1542</v>
      </c>
      <c r="R13" s="74">
        <v>833</v>
      </c>
      <c r="S13" s="74">
        <v>786</v>
      </c>
      <c r="T13" s="74">
        <v>205</v>
      </c>
      <c r="U13" s="74">
        <v>549</v>
      </c>
      <c r="V13" s="74">
        <v>28</v>
      </c>
      <c r="W13" s="74">
        <v>1157</v>
      </c>
      <c r="X13" s="74">
        <v>51</v>
      </c>
      <c r="Y13" s="74">
        <v>4</v>
      </c>
      <c r="Z13" s="74">
        <v>68</v>
      </c>
      <c r="AA13" s="74">
        <v>6284</v>
      </c>
      <c r="AB13" s="74">
        <v>87</v>
      </c>
      <c r="AC13" s="74">
        <v>4.66</v>
      </c>
      <c r="AD13" s="74">
        <v>1.46</v>
      </c>
      <c r="AE13" s="74">
        <v>9.6999999999999993</v>
      </c>
      <c r="AF13" s="74">
        <v>1.3</v>
      </c>
      <c r="AG13" s="74">
        <v>3.5</v>
      </c>
      <c r="AH13" s="74">
        <v>7.3</v>
      </c>
      <c r="AI13" s="74">
        <v>2.11</v>
      </c>
      <c r="AJ13" s="72">
        <v>1155</v>
      </c>
    </row>
    <row r="14" spans="1:36" ht="15.75" customHeight="1">
      <c r="A14" s="25" t="s">
        <v>164</v>
      </c>
      <c r="B14" s="74">
        <v>35</v>
      </c>
      <c r="C14" s="74">
        <v>27.5</v>
      </c>
      <c r="D14" s="74">
        <v>4.46</v>
      </c>
      <c r="E14" s="74">
        <v>80</v>
      </c>
      <c r="F14" s="74">
        <v>82</v>
      </c>
      <c r="G14" s="74">
        <v>0.49399999999999999</v>
      </c>
      <c r="H14" s="74">
        <v>4.1500000000000004</v>
      </c>
      <c r="I14" s="74">
        <v>162</v>
      </c>
      <c r="J14" s="74">
        <v>162</v>
      </c>
      <c r="K14" s="74">
        <v>161</v>
      </c>
      <c r="L14" s="74">
        <v>1</v>
      </c>
      <c r="M14" s="74">
        <v>9</v>
      </c>
      <c r="N14" s="74">
        <v>1</v>
      </c>
      <c r="O14" s="74">
        <v>35</v>
      </c>
      <c r="P14" s="74">
        <v>1437.1</v>
      </c>
      <c r="Q14" s="74">
        <v>1353</v>
      </c>
      <c r="R14" s="74">
        <v>722</v>
      </c>
      <c r="S14" s="74">
        <v>662</v>
      </c>
      <c r="T14" s="74">
        <v>205</v>
      </c>
      <c r="U14" s="74">
        <v>546</v>
      </c>
      <c r="V14" s="74">
        <v>17</v>
      </c>
      <c r="W14" s="74">
        <v>1386</v>
      </c>
      <c r="X14" s="74">
        <v>65</v>
      </c>
      <c r="Y14" s="74">
        <v>3</v>
      </c>
      <c r="Z14" s="74">
        <v>87</v>
      </c>
      <c r="AA14" s="74">
        <v>6108</v>
      </c>
      <c r="AB14" s="74">
        <v>101</v>
      </c>
      <c r="AC14" s="74">
        <v>4.3600000000000003</v>
      </c>
      <c r="AD14" s="74">
        <v>1.321</v>
      </c>
      <c r="AE14" s="74">
        <v>8.5</v>
      </c>
      <c r="AF14" s="74">
        <v>1.3</v>
      </c>
      <c r="AG14" s="74">
        <v>3.4</v>
      </c>
      <c r="AH14" s="74">
        <v>8.6999999999999993</v>
      </c>
      <c r="AI14" s="74">
        <v>2.54</v>
      </c>
      <c r="AJ14" s="72">
        <v>1074</v>
      </c>
    </row>
    <row r="15" spans="1:36" ht="15.75" customHeight="1">
      <c r="A15" s="25" t="s">
        <v>31</v>
      </c>
      <c r="B15" s="74">
        <v>31</v>
      </c>
      <c r="C15" s="74">
        <v>29.2</v>
      </c>
      <c r="D15" s="74">
        <v>3.74</v>
      </c>
      <c r="E15" s="74">
        <v>92</v>
      </c>
      <c r="F15" s="74">
        <v>71</v>
      </c>
      <c r="G15" s="74">
        <v>0.56399999999999995</v>
      </c>
      <c r="H15" s="74">
        <v>3.38</v>
      </c>
      <c r="I15" s="74">
        <v>163</v>
      </c>
      <c r="J15" s="74">
        <v>163</v>
      </c>
      <c r="K15" s="74">
        <v>163</v>
      </c>
      <c r="L15" s="74">
        <v>0</v>
      </c>
      <c r="M15" s="74">
        <v>11</v>
      </c>
      <c r="N15" s="74">
        <v>0</v>
      </c>
      <c r="O15" s="74">
        <v>48</v>
      </c>
      <c r="P15" s="74">
        <v>1476</v>
      </c>
      <c r="Q15" s="74">
        <v>1279</v>
      </c>
      <c r="R15" s="74">
        <v>610</v>
      </c>
      <c r="S15" s="74">
        <v>554</v>
      </c>
      <c r="T15" s="74">
        <v>179</v>
      </c>
      <c r="U15" s="74">
        <v>422</v>
      </c>
      <c r="V15" s="74">
        <v>39</v>
      </c>
      <c r="W15" s="74">
        <v>1565</v>
      </c>
      <c r="X15" s="74">
        <v>61</v>
      </c>
      <c r="Y15" s="74">
        <v>10</v>
      </c>
      <c r="Z15" s="74">
        <v>39</v>
      </c>
      <c r="AA15" s="74">
        <v>6096</v>
      </c>
      <c r="AB15" s="74">
        <v>115</v>
      </c>
      <c r="AC15" s="74">
        <v>3.6</v>
      </c>
      <c r="AD15" s="74">
        <v>1.1519999999999999</v>
      </c>
      <c r="AE15" s="74">
        <v>7.8</v>
      </c>
      <c r="AF15" s="74">
        <v>1.1000000000000001</v>
      </c>
      <c r="AG15" s="74">
        <v>2.6</v>
      </c>
      <c r="AH15" s="74">
        <v>9.5</v>
      </c>
      <c r="AI15" s="74">
        <v>3.71</v>
      </c>
      <c r="AJ15" s="72">
        <v>1058</v>
      </c>
    </row>
    <row r="16" spans="1:36" ht="15.75" customHeight="1">
      <c r="A16" s="25" t="s">
        <v>113</v>
      </c>
      <c r="B16" s="74">
        <v>29</v>
      </c>
      <c r="C16" s="74">
        <v>27.6</v>
      </c>
      <c r="D16" s="74">
        <v>5.0199999999999996</v>
      </c>
      <c r="E16" s="74">
        <v>63</v>
      </c>
      <c r="F16" s="74">
        <v>98</v>
      </c>
      <c r="G16" s="74">
        <v>0.39100000000000001</v>
      </c>
      <c r="H16" s="74">
        <v>4.76</v>
      </c>
      <c r="I16" s="74">
        <v>161</v>
      </c>
      <c r="J16" s="74">
        <v>161</v>
      </c>
      <c r="K16" s="74">
        <v>160</v>
      </c>
      <c r="L16" s="74">
        <v>1</v>
      </c>
      <c r="M16" s="74">
        <v>12</v>
      </c>
      <c r="N16" s="74">
        <v>0</v>
      </c>
      <c r="O16" s="74">
        <v>30</v>
      </c>
      <c r="P16" s="74">
        <v>1442</v>
      </c>
      <c r="Q16" s="74">
        <v>1388</v>
      </c>
      <c r="R16" s="74">
        <v>809</v>
      </c>
      <c r="S16" s="74">
        <v>762</v>
      </c>
      <c r="T16" s="74">
        <v>192</v>
      </c>
      <c r="U16" s="74">
        <v>605</v>
      </c>
      <c r="V16" s="74">
        <v>73</v>
      </c>
      <c r="W16" s="74">
        <v>1249</v>
      </c>
      <c r="X16" s="74">
        <v>71</v>
      </c>
      <c r="Y16" s="74">
        <v>6</v>
      </c>
      <c r="Z16" s="74">
        <v>47</v>
      </c>
      <c r="AA16" s="74">
        <v>6236</v>
      </c>
      <c r="AB16" s="74">
        <v>77</v>
      </c>
      <c r="AC16" s="74">
        <v>4.57</v>
      </c>
      <c r="AD16" s="74">
        <v>1.3819999999999999</v>
      </c>
      <c r="AE16" s="74">
        <v>8.6999999999999993</v>
      </c>
      <c r="AF16" s="74">
        <v>1.2</v>
      </c>
      <c r="AG16" s="74">
        <v>3.8</v>
      </c>
      <c r="AH16" s="74">
        <v>7.8</v>
      </c>
      <c r="AI16" s="74">
        <v>2.06</v>
      </c>
      <c r="AJ16" s="72">
        <v>1101</v>
      </c>
    </row>
    <row r="17" spans="1:36" ht="15.75" customHeight="1">
      <c r="A17" s="25" t="s">
        <v>137</v>
      </c>
      <c r="B17" s="74">
        <v>30</v>
      </c>
      <c r="C17" s="74">
        <v>28.8</v>
      </c>
      <c r="D17" s="74">
        <v>4.04</v>
      </c>
      <c r="E17" s="74">
        <v>96</v>
      </c>
      <c r="F17" s="74">
        <v>67</v>
      </c>
      <c r="G17" s="74">
        <v>0.58899999999999997</v>
      </c>
      <c r="H17" s="74">
        <v>3.73</v>
      </c>
      <c r="I17" s="74">
        <v>163</v>
      </c>
      <c r="J17" s="74">
        <v>163</v>
      </c>
      <c r="K17" s="74">
        <v>163</v>
      </c>
      <c r="L17" s="74">
        <v>0</v>
      </c>
      <c r="M17" s="74">
        <v>14</v>
      </c>
      <c r="N17" s="74">
        <v>0</v>
      </c>
      <c r="O17" s="74">
        <v>49</v>
      </c>
      <c r="P17" s="74">
        <v>1461</v>
      </c>
      <c r="Q17" s="74">
        <v>1259</v>
      </c>
      <c r="R17" s="74">
        <v>659</v>
      </c>
      <c r="S17" s="74">
        <v>606</v>
      </c>
      <c r="T17" s="74">
        <v>173</v>
      </c>
      <c r="U17" s="74">
        <v>553</v>
      </c>
      <c r="V17" s="74">
        <v>34</v>
      </c>
      <c r="W17" s="74">
        <v>1428</v>
      </c>
      <c r="X17" s="74">
        <v>61</v>
      </c>
      <c r="Y17" s="74">
        <v>5</v>
      </c>
      <c r="Z17" s="74">
        <v>50</v>
      </c>
      <c r="AA17" s="74">
        <v>6114</v>
      </c>
      <c r="AB17" s="74">
        <v>110</v>
      </c>
      <c r="AC17" s="74">
        <v>4.01</v>
      </c>
      <c r="AD17" s="74">
        <v>1.24</v>
      </c>
      <c r="AE17" s="74">
        <v>7.8</v>
      </c>
      <c r="AF17" s="74">
        <v>1.1000000000000001</v>
      </c>
      <c r="AG17" s="74">
        <v>3.4</v>
      </c>
      <c r="AH17" s="74">
        <v>8.8000000000000007</v>
      </c>
      <c r="AI17" s="74">
        <v>2.58</v>
      </c>
      <c r="AJ17" s="72">
        <v>1072</v>
      </c>
    </row>
    <row r="18" spans="1:36" ht="15.75" customHeight="1">
      <c r="A18" s="25" t="s">
        <v>60</v>
      </c>
      <c r="B18" s="74">
        <v>36</v>
      </c>
      <c r="C18" s="74">
        <v>28.5</v>
      </c>
      <c r="D18" s="74">
        <v>4.78</v>
      </c>
      <c r="E18" s="74">
        <v>78</v>
      </c>
      <c r="F18" s="74">
        <v>84</v>
      </c>
      <c r="G18" s="74">
        <v>0.48099999999999998</v>
      </c>
      <c r="H18" s="74">
        <v>4.5</v>
      </c>
      <c r="I18" s="74">
        <v>162</v>
      </c>
      <c r="J18" s="74">
        <v>162</v>
      </c>
      <c r="K18" s="74">
        <v>160</v>
      </c>
      <c r="L18" s="74">
        <v>2</v>
      </c>
      <c r="M18" s="74">
        <v>7</v>
      </c>
      <c r="N18" s="74">
        <v>1</v>
      </c>
      <c r="O18" s="74">
        <v>37</v>
      </c>
      <c r="P18" s="74">
        <v>1443.1</v>
      </c>
      <c r="Q18" s="74">
        <v>1425</v>
      </c>
      <c r="R18" s="74">
        <v>775</v>
      </c>
      <c r="S18" s="74">
        <v>721</v>
      </c>
      <c r="T18" s="74">
        <v>198</v>
      </c>
      <c r="U18" s="74">
        <v>573</v>
      </c>
      <c r="V18" s="74">
        <v>34</v>
      </c>
      <c r="W18" s="74">
        <v>1377</v>
      </c>
      <c r="X18" s="74">
        <v>80</v>
      </c>
      <c r="Y18" s="74">
        <v>0</v>
      </c>
      <c r="Z18" s="74">
        <v>59</v>
      </c>
      <c r="AA18" s="74">
        <v>6287</v>
      </c>
      <c r="AB18" s="74">
        <v>98</v>
      </c>
      <c r="AC18" s="74">
        <v>4.3899999999999997</v>
      </c>
      <c r="AD18" s="74">
        <v>1.3839999999999999</v>
      </c>
      <c r="AE18" s="74">
        <v>8.9</v>
      </c>
      <c r="AF18" s="74">
        <v>1.2</v>
      </c>
      <c r="AG18" s="74">
        <v>3.6</v>
      </c>
      <c r="AH18" s="74">
        <v>8.6</v>
      </c>
      <c r="AI18" s="74">
        <v>2.4</v>
      </c>
      <c r="AJ18" s="72">
        <v>1182</v>
      </c>
    </row>
    <row r="19" spans="1:36" ht="15.75" customHeight="1">
      <c r="A19" s="25" t="s">
        <v>151</v>
      </c>
      <c r="B19" s="74">
        <v>30</v>
      </c>
      <c r="C19" s="74">
        <v>28</v>
      </c>
      <c r="D19" s="74">
        <v>4.3600000000000003</v>
      </c>
      <c r="E19" s="74">
        <v>77</v>
      </c>
      <c r="F19" s="74">
        <v>85</v>
      </c>
      <c r="G19" s="74">
        <v>0.47499999999999998</v>
      </c>
      <c r="H19" s="74">
        <v>4.07</v>
      </c>
      <c r="I19" s="74">
        <v>162</v>
      </c>
      <c r="J19" s="74">
        <v>162</v>
      </c>
      <c r="K19" s="74">
        <v>159</v>
      </c>
      <c r="L19" s="74">
        <v>3</v>
      </c>
      <c r="M19" s="74">
        <v>15</v>
      </c>
      <c r="N19" s="74">
        <v>1</v>
      </c>
      <c r="O19" s="74">
        <v>41</v>
      </c>
      <c r="P19" s="74">
        <v>1460.2</v>
      </c>
      <c r="Q19" s="74">
        <v>1364</v>
      </c>
      <c r="R19" s="74">
        <v>707</v>
      </c>
      <c r="S19" s="74">
        <v>661</v>
      </c>
      <c r="T19" s="74">
        <v>185</v>
      </c>
      <c r="U19" s="74">
        <v>484</v>
      </c>
      <c r="V19" s="74">
        <v>32</v>
      </c>
      <c r="W19" s="74">
        <v>1446</v>
      </c>
      <c r="X19" s="74">
        <v>71</v>
      </c>
      <c r="Y19" s="74">
        <v>2</v>
      </c>
      <c r="Z19" s="74">
        <v>26</v>
      </c>
      <c r="AA19" s="74">
        <v>6178</v>
      </c>
      <c r="AB19" s="74">
        <v>91</v>
      </c>
      <c r="AC19" s="74">
        <v>3.97</v>
      </c>
      <c r="AD19" s="74">
        <v>1.2649999999999999</v>
      </c>
      <c r="AE19" s="74">
        <v>8.4</v>
      </c>
      <c r="AF19" s="74">
        <v>1.1000000000000001</v>
      </c>
      <c r="AG19" s="74">
        <v>3</v>
      </c>
      <c r="AH19" s="74">
        <v>8.9</v>
      </c>
      <c r="AI19" s="74">
        <v>2.99</v>
      </c>
      <c r="AJ19" s="72">
        <v>1089</v>
      </c>
    </row>
    <row r="20" spans="1:36" ht="15.75" customHeight="1">
      <c r="A20" s="25" t="s">
        <v>95</v>
      </c>
      <c r="B20" s="74">
        <v>27</v>
      </c>
      <c r="C20" s="74">
        <v>28.8</v>
      </c>
      <c r="D20" s="74">
        <v>4.13</v>
      </c>
      <c r="E20" s="74">
        <v>100</v>
      </c>
      <c r="F20" s="74">
        <v>62</v>
      </c>
      <c r="G20" s="74">
        <v>0.61699999999999999</v>
      </c>
      <c r="H20" s="74">
        <v>3.78</v>
      </c>
      <c r="I20" s="74">
        <v>162</v>
      </c>
      <c r="J20" s="74">
        <v>162</v>
      </c>
      <c r="K20" s="74">
        <v>160</v>
      </c>
      <c r="L20" s="74">
        <v>2</v>
      </c>
      <c r="M20" s="74">
        <v>11</v>
      </c>
      <c r="N20" s="74">
        <v>2</v>
      </c>
      <c r="O20" s="74">
        <v>49</v>
      </c>
      <c r="P20" s="74">
        <v>1456.1</v>
      </c>
      <c r="Q20" s="74">
        <v>1311</v>
      </c>
      <c r="R20" s="74">
        <v>669</v>
      </c>
      <c r="S20" s="74">
        <v>611</v>
      </c>
      <c r="T20" s="74">
        <v>177</v>
      </c>
      <c r="U20" s="74">
        <v>494</v>
      </c>
      <c r="V20" s="74">
        <v>9</v>
      </c>
      <c r="W20" s="74">
        <v>1634</v>
      </c>
      <c r="X20" s="74">
        <v>58</v>
      </c>
      <c r="Y20" s="74">
        <v>4</v>
      </c>
      <c r="Z20" s="74">
        <v>73</v>
      </c>
      <c r="AA20" s="74">
        <v>6141</v>
      </c>
      <c r="AB20" s="74">
        <v>116</v>
      </c>
      <c r="AC20" s="74">
        <v>3.63</v>
      </c>
      <c r="AD20" s="74">
        <v>1.2390000000000001</v>
      </c>
      <c r="AE20" s="74">
        <v>8.1</v>
      </c>
      <c r="AF20" s="74">
        <v>1.1000000000000001</v>
      </c>
      <c r="AG20" s="74">
        <v>3.1</v>
      </c>
      <c r="AH20" s="74">
        <v>10.1</v>
      </c>
      <c r="AI20" s="74">
        <v>3.31</v>
      </c>
      <c r="AJ20" s="72">
        <v>1103</v>
      </c>
    </row>
    <row r="21" spans="1:36" ht="15.75" customHeight="1">
      <c r="A21" s="25" t="s">
        <v>67</v>
      </c>
      <c r="B21" s="74">
        <v>34</v>
      </c>
      <c r="C21" s="74">
        <v>29.2</v>
      </c>
      <c r="D21" s="74">
        <v>4.16</v>
      </c>
      <c r="E21" s="74">
        <v>97</v>
      </c>
      <c r="F21" s="74">
        <v>65</v>
      </c>
      <c r="G21" s="74">
        <v>0.59899999999999998</v>
      </c>
      <c r="H21" s="74">
        <v>3.81</v>
      </c>
      <c r="I21" s="74">
        <v>162</v>
      </c>
      <c r="J21" s="74">
        <v>162</v>
      </c>
      <c r="K21" s="74">
        <v>160</v>
      </c>
      <c r="L21" s="74">
        <v>2</v>
      </c>
      <c r="M21" s="74">
        <v>14</v>
      </c>
      <c r="N21" s="74">
        <v>2</v>
      </c>
      <c r="O21" s="74">
        <v>44</v>
      </c>
      <c r="P21" s="74">
        <v>1465.2</v>
      </c>
      <c r="Q21" s="74">
        <v>1303</v>
      </c>
      <c r="R21" s="74">
        <v>674</v>
      </c>
      <c r="S21" s="74">
        <v>621</v>
      </c>
      <c r="T21" s="74">
        <v>184</v>
      </c>
      <c r="U21" s="74">
        <v>474</v>
      </c>
      <c r="V21" s="74">
        <v>19</v>
      </c>
      <c r="W21" s="74">
        <v>1237</v>
      </c>
      <c r="X21" s="74">
        <v>53</v>
      </c>
      <c r="Y21" s="74">
        <v>2</v>
      </c>
      <c r="Z21" s="74">
        <v>86</v>
      </c>
      <c r="AA21" s="74">
        <v>6099</v>
      </c>
      <c r="AB21" s="74">
        <v>109</v>
      </c>
      <c r="AC21" s="74">
        <v>4.18</v>
      </c>
      <c r="AD21" s="74">
        <v>1.212</v>
      </c>
      <c r="AE21" s="74">
        <v>8</v>
      </c>
      <c r="AF21" s="74">
        <v>1.1000000000000001</v>
      </c>
      <c r="AG21" s="74">
        <v>2.9</v>
      </c>
      <c r="AH21" s="74">
        <v>7.6</v>
      </c>
      <c r="AI21" s="74">
        <v>2.61</v>
      </c>
      <c r="AJ21" s="72">
        <v>1028</v>
      </c>
    </row>
    <row r="22" spans="1:36" ht="15.75" customHeight="1">
      <c r="A22" s="25" t="s">
        <v>143</v>
      </c>
      <c r="B22" s="74">
        <v>31</v>
      </c>
      <c r="C22" s="74">
        <v>26.8</v>
      </c>
      <c r="D22" s="74">
        <v>4.49</v>
      </c>
      <c r="E22" s="74">
        <v>80</v>
      </c>
      <c r="F22" s="74">
        <v>82</v>
      </c>
      <c r="G22" s="74">
        <v>0.49399999999999999</v>
      </c>
      <c r="H22" s="74">
        <v>4.1399999999999997</v>
      </c>
      <c r="I22" s="74">
        <v>162</v>
      </c>
      <c r="J22" s="74">
        <v>162</v>
      </c>
      <c r="K22" s="74">
        <v>162</v>
      </c>
      <c r="L22" s="74">
        <v>0</v>
      </c>
      <c r="M22" s="74">
        <v>12</v>
      </c>
      <c r="N22" s="74">
        <v>0</v>
      </c>
      <c r="O22" s="74">
        <v>44</v>
      </c>
      <c r="P22" s="74">
        <v>1445.2</v>
      </c>
      <c r="Q22" s="74">
        <v>1366</v>
      </c>
      <c r="R22" s="74">
        <v>728</v>
      </c>
      <c r="S22" s="74">
        <v>665</v>
      </c>
      <c r="T22" s="74">
        <v>171</v>
      </c>
      <c r="U22" s="74">
        <v>500</v>
      </c>
      <c r="V22" s="74">
        <v>35</v>
      </c>
      <c r="W22" s="74">
        <v>1465</v>
      </c>
      <c r="X22" s="74">
        <v>60</v>
      </c>
      <c r="Y22" s="74">
        <v>7</v>
      </c>
      <c r="Z22" s="74">
        <v>81</v>
      </c>
      <c r="AA22" s="74">
        <v>6138</v>
      </c>
      <c r="AB22" s="74">
        <v>101</v>
      </c>
      <c r="AC22" s="74">
        <v>3.83</v>
      </c>
      <c r="AD22" s="74">
        <v>1.2909999999999999</v>
      </c>
      <c r="AE22" s="74">
        <v>8.5</v>
      </c>
      <c r="AF22" s="74">
        <v>1.1000000000000001</v>
      </c>
      <c r="AG22" s="74">
        <v>3.1</v>
      </c>
      <c r="AH22" s="74">
        <v>9.1</v>
      </c>
      <c r="AI22" s="74">
        <v>2.93</v>
      </c>
      <c r="AJ22" s="72">
        <v>1073</v>
      </c>
    </row>
    <row r="23" spans="1:36" ht="15.75" customHeight="1">
      <c r="A23" s="25" t="s">
        <v>189</v>
      </c>
      <c r="B23" s="74">
        <v>24</v>
      </c>
      <c r="C23" s="74">
        <v>26.5</v>
      </c>
      <c r="D23" s="74">
        <v>4.3</v>
      </c>
      <c r="E23" s="74">
        <v>82</v>
      </c>
      <c r="F23" s="74">
        <v>79</v>
      </c>
      <c r="G23" s="74">
        <v>0.50900000000000001</v>
      </c>
      <c r="H23" s="74">
        <v>4</v>
      </c>
      <c r="I23" s="74">
        <v>161</v>
      </c>
      <c r="J23" s="74">
        <v>161</v>
      </c>
      <c r="K23" s="74">
        <v>158</v>
      </c>
      <c r="L23" s="74">
        <v>3</v>
      </c>
      <c r="M23" s="74">
        <v>16</v>
      </c>
      <c r="N23" s="74">
        <v>2</v>
      </c>
      <c r="O23" s="74">
        <v>40</v>
      </c>
      <c r="P23" s="74">
        <v>1434</v>
      </c>
      <c r="Q23" s="74">
        <v>1380</v>
      </c>
      <c r="R23" s="74">
        <v>693</v>
      </c>
      <c r="S23" s="74">
        <v>637</v>
      </c>
      <c r="T23" s="74">
        <v>174</v>
      </c>
      <c r="U23" s="74">
        <v>497</v>
      </c>
      <c r="V23" s="74">
        <v>43</v>
      </c>
      <c r="W23" s="74">
        <v>1336</v>
      </c>
      <c r="X23" s="74">
        <v>69</v>
      </c>
      <c r="Y23" s="74">
        <v>6</v>
      </c>
      <c r="Z23" s="74">
        <v>95</v>
      </c>
      <c r="AA23" s="74">
        <v>6144</v>
      </c>
      <c r="AB23" s="74">
        <v>97</v>
      </c>
      <c r="AC23" s="74">
        <v>4.0599999999999996</v>
      </c>
      <c r="AD23" s="74">
        <v>1.3089999999999999</v>
      </c>
      <c r="AE23" s="74">
        <v>8.6999999999999993</v>
      </c>
      <c r="AF23" s="74">
        <v>1.1000000000000001</v>
      </c>
      <c r="AG23" s="74">
        <v>3.1</v>
      </c>
      <c r="AH23" s="74">
        <v>8.4</v>
      </c>
      <c r="AI23" s="74">
        <v>2.69</v>
      </c>
      <c r="AJ23" s="72">
        <v>1149</v>
      </c>
    </row>
    <row r="24" spans="1:36" ht="15.75" customHeight="1">
      <c r="A24" s="25" t="s">
        <v>52</v>
      </c>
      <c r="B24" s="74">
        <v>30</v>
      </c>
      <c r="C24" s="74">
        <v>27.7</v>
      </c>
      <c r="D24" s="74">
        <v>4.7300000000000004</v>
      </c>
      <c r="E24" s="74">
        <v>66</v>
      </c>
      <c r="F24" s="74">
        <v>96</v>
      </c>
      <c r="G24" s="74">
        <v>0.40699999999999997</v>
      </c>
      <c r="H24" s="74">
        <v>4.4000000000000004</v>
      </c>
      <c r="I24" s="74">
        <v>162</v>
      </c>
      <c r="J24" s="74">
        <v>162</v>
      </c>
      <c r="K24" s="74">
        <v>162</v>
      </c>
      <c r="L24" s="74">
        <v>0</v>
      </c>
      <c r="M24" s="74">
        <v>5</v>
      </c>
      <c r="N24" s="74">
        <v>0</v>
      </c>
      <c r="O24" s="74">
        <v>36</v>
      </c>
      <c r="P24" s="74">
        <v>1457</v>
      </c>
      <c r="Q24" s="74">
        <v>1430</v>
      </c>
      <c r="R24" s="74">
        <v>767</v>
      </c>
      <c r="S24" s="74">
        <v>713</v>
      </c>
      <c r="T24" s="74">
        <v>185</v>
      </c>
      <c r="U24" s="74">
        <v>519</v>
      </c>
      <c r="V24" s="74">
        <v>28</v>
      </c>
      <c r="W24" s="74">
        <v>1399</v>
      </c>
      <c r="X24" s="74">
        <v>68</v>
      </c>
      <c r="Y24" s="74">
        <v>4</v>
      </c>
      <c r="Z24" s="74">
        <v>52</v>
      </c>
      <c r="AA24" s="74">
        <v>6254</v>
      </c>
      <c r="AB24" s="74">
        <v>88</v>
      </c>
      <c r="AC24" s="74">
        <v>4.0999999999999996</v>
      </c>
      <c r="AD24" s="74">
        <v>1.3380000000000001</v>
      </c>
      <c r="AE24" s="74">
        <v>8.8000000000000007</v>
      </c>
      <c r="AF24" s="74">
        <v>1.1000000000000001</v>
      </c>
      <c r="AG24" s="74">
        <v>3.2</v>
      </c>
      <c r="AH24" s="74">
        <v>8.6</v>
      </c>
      <c r="AI24" s="74">
        <v>2.7</v>
      </c>
      <c r="AJ24" s="72">
        <v>1116</v>
      </c>
    </row>
    <row r="25" spans="1:36" ht="15.75" customHeight="1">
      <c r="A25" s="25" t="s">
        <v>148</v>
      </c>
      <c r="B25" s="74">
        <v>32</v>
      </c>
      <c r="C25" s="74">
        <v>29</v>
      </c>
      <c r="D25" s="74">
        <v>4.3899999999999997</v>
      </c>
      <c r="E25" s="74">
        <v>89</v>
      </c>
      <c r="F25" s="74">
        <v>73</v>
      </c>
      <c r="G25" s="74">
        <v>0.54900000000000004</v>
      </c>
      <c r="H25" s="74">
        <v>4.13</v>
      </c>
      <c r="I25" s="74">
        <v>162</v>
      </c>
      <c r="J25" s="74">
        <v>162</v>
      </c>
      <c r="K25" s="74">
        <v>159</v>
      </c>
      <c r="L25" s="74">
        <v>3</v>
      </c>
      <c r="M25" s="74">
        <v>12</v>
      </c>
      <c r="N25" s="74">
        <v>1</v>
      </c>
      <c r="O25" s="74">
        <v>60</v>
      </c>
      <c r="P25" s="74">
        <v>1448.2</v>
      </c>
      <c r="Q25" s="74">
        <v>1396</v>
      </c>
      <c r="R25" s="74">
        <v>711</v>
      </c>
      <c r="S25" s="74">
        <v>664</v>
      </c>
      <c r="T25" s="74">
        <v>195</v>
      </c>
      <c r="U25" s="74">
        <v>400</v>
      </c>
      <c r="V25" s="74">
        <v>21</v>
      </c>
      <c r="W25" s="74">
        <v>1328</v>
      </c>
      <c r="X25" s="74">
        <v>72</v>
      </c>
      <c r="Y25" s="74">
        <v>3</v>
      </c>
      <c r="Z25" s="74">
        <v>57</v>
      </c>
      <c r="AA25" s="74">
        <v>6073</v>
      </c>
      <c r="AB25" s="74">
        <v>99</v>
      </c>
      <c r="AC25" s="74">
        <v>4.05</v>
      </c>
      <c r="AD25" s="74">
        <v>1.24</v>
      </c>
      <c r="AE25" s="74">
        <v>8.6999999999999993</v>
      </c>
      <c r="AF25" s="74">
        <v>1.2</v>
      </c>
      <c r="AG25" s="74">
        <v>2.5</v>
      </c>
      <c r="AH25" s="74">
        <v>8.3000000000000007</v>
      </c>
      <c r="AI25" s="74">
        <v>3.32</v>
      </c>
      <c r="AJ25" s="72">
        <v>1016</v>
      </c>
    </row>
    <row r="26" spans="1:36" ht="15.75" customHeight="1">
      <c r="A26" s="25" t="s">
        <v>132</v>
      </c>
      <c r="B26" s="74">
        <v>27</v>
      </c>
      <c r="C26" s="74">
        <v>28.6</v>
      </c>
      <c r="D26" s="74">
        <v>4.3099999999999996</v>
      </c>
      <c r="E26" s="74">
        <v>73</v>
      </c>
      <c r="F26" s="74">
        <v>89</v>
      </c>
      <c r="G26" s="74">
        <v>0.45100000000000001</v>
      </c>
      <c r="H26" s="74">
        <v>3.95</v>
      </c>
      <c r="I26" s="74">
        <v>162</v>
      </c>
      <c r="J26" s="74">
        <v>162</v>
      </c>
      <c r="K26" s="74">
        <v>161</v>
      </c>
      <c r="L26" s="74">
        <v>1</v>
      </c>
      <c r="M26" s="74">
        <v>15</v>
      </c>
      <c r="N26" s="74">
        <v>1</v>
      </c>
      <c r="O26" s="74">
        <v>36</v>
      </c>
      <c r="P26" s="74">
        <v>1461.1</v>
      </c>
      <c r="Q26" s="74">
        <v>1387</v>
      </c>
      <c r="R26" s="74">
        <v>699</v>
      </c>
      <c r="S26" s="74">
        <v>641</v>
      </c>
      <c r="T26" s="74">
        <v>156</v>
      </c>
      <c r="U26" s="74">
        <v>524</v>
      </c>
      <c r="V26" s="74">
        <v>37</v>
      </c>
      <c r="W26" s="74">
        <v>1269</v>
      </c>
      <c r="X26" s="74">
        <v>45</v>
      </c>
      <c r="Y26" s="74">
        <v>4</v>
      </c>
      <c r="Z26" s="74">
        <v>44</v>
      </c>
      <c r="AA26" s="74">
        <v>6191</v>
      </c>
      <c r="AB26" s="74">
        <v>99</v>
      </c>
      <c r="AC26" s="74">
        <v>3.98</v>
      </c>
      <c r="AD26" s="74">
        <v>1.3080000000000001</v>
      </c>
      <c r="AE26" s="74">
        <v>8.5</v>
      </c>
      <c r="AF26" s="74">
        <v>1</v>
      </c>
      <c r="AG26" s="74">
        <v>3.2</v>
      </c>
      <c r="AH26" s="74">
        <v>7.8</v>
      </c>
      <c r="AI26" s="74">
        <v>2.42</v>
      </c>
      <c r="AJ26" s="72">
        <v>1108</v>
      </c>
    </row>
    <row r="27" spans="1:36" ht="15.75" customHeight="1">
      <c r="A27" s="25" t="s">
        <v>107</v>
      </c>
      <c r="B27" s="74">
        <v>30</v>
      </c>
      <c r="C27" s="74">
        <v>26.7</v>
      </c>
      <c r="D27" s="74">
        <v>4.2699999999999996</v>
      </c>
      <c r="E27" s="74">
        <v>88</v>
      </c>
      <c r="F27" s="74">
        <v>74</v>
      </c>
      <c r="G27" s="74">
        <v>0.54300000000000004</v>
      </c>
      <c r="H27" s="74">
        <v>3.85</v>
      </c>
      <c r="I27" s="74">
        <v>162</v>
      </c>
      <c r="J27" s="74">
        <v>162</v>
      </c>
      <c r="K27" s="74">
        <v>161</v>
      </c>
      <c r="L27" s="74">
        <v>1</v>
      </c>
      <c r="M27" s="74">
        <v>8</v>
      </c>
      <c r="N27" s="74">
        <v>1</v>
      </c>
      <c r="O27" s="74">
        <v>43</v>
      </c>
      <c r="P27" s="74">
        <v>1455.1</v>
      </c>
      <c r="Q27" s="74">
        <v>1354</v>
      </c>
      <c r="R27" s="74">
        <v>691</v>
      </c>
      <c r="S27" s="74">
        <v>622</v>
      </c>
      <c r="T27" s="74">
        <v>144</v>
      </c>
      <c r="U27" s="74">
        <v>593</v>
      </c>
      <c r="V27" s="74">
        <v>49</v>
      </c>
      <c r="W27" s="74">
        <v>1337</v>
      </c>
      <c r="X27" s="74">
        <v>67</v>
      </c>
      <c r="Y27" s="74">
        <v>4</v>
      </c>
      <c r="Z27" s="74">
        <v>63</v>
      </c>
      <c r="AA27" s="74">
        <v>6271</v>
      </c>
      <c r="AB27" s="74">
        <v>101</v>
      </c>
      <c r="AC27" s="74">
        <v>3.97</v>
      </c>
      <c r="AD27" s="74">
        <v>1.3380000000000001</v>
      </c>
      <c r="AE27" s="74">
        <v>8.4</v>
      </c>
      <c r="AF27" s="74">
        <v>0.9</v>
      </c>
      <c r="AG27" s="74">
        <v>3.7</v>
      </c>
      <c r="AH27" s="74">
        <v>8.3000000000000007</v>
      </c>
      <c r="AI27" s="74">
        <v>2.25</v>
      </c>
      <c r="AJ27" s="72">
        <v>1214</v>
      </c>
    </row>
    <row r="28" spans="1:36" ht="15.75" customHeight="1">
      <c r="A28" s="25" t="s">
        <v>44</v>
      </c>
      <c r="B28" s="74">
        <v>31</v>
      </c>
      <c r="C28" s="74">
        <v>27.1</v>
      </c>
      <c r="D28" s="74">
        <v>3.99</v>
      </c>
      <c r="E28" s="74">
        <v>90</v>
      </c>
      <c r="F28" s="74">
        <v>72</v>
      </c>
      <c r="G28" s="74">
        <v>0.55600000000000005</v>
      </c>
      <c r="H28" s="74">
        <v>3.74</v>
      </c>
      <c r="I28" s="74">
        <v>162</v>
      </c>
      <c r="J28" s="74">
        <v>162</v>
      </c>
      <c r="K28" s="74">
        <v>162</v>
      </c>
      <c r="L28" s="74">
        <v>0</v>
      </c>
      <c r="M28" s="74">
        <v>14</v>
      </c>
      <c r="N28" s="74">
        <v>0</v>
      </c>
      <c r="O28" s="74">
        <v>52</v>
      </c>
      <c r="P28" s="74">
        <v>1448.1</v>
      </c>
      <c r="Q28" s="74">
        <v>1236</v>
      </c>
      <c r="R28" s="74">
        <v>646</v>
      </c>
      <c r="S28" s="74">
        <v>602</v>
      </c>
      <c r="T28" s="74">
        <v>164</v>
      </c>
      <c r="U28" s="74">
        <v>501</v>
      </c>
      <c r="V28" s="74">
        <v>34</v>
      </c>
      <c r="W28" s="74">
        <v>1421</v>
      </c>
      <c r="X28" s="74">
        <v>53</v>
      </c>
      <c r="Y28" s="74">
        <v>6</v>
      </c>
      <c r="Z28" s="74">
        <v>55</v>
      </c>
      <c r="AA28" s="74">
        <v>5992</v>
      </c>
      <c r="AB28" s="74">
        <v>111</v>
      </c>
      <c r="AC28" s="74">
        <v>3.82</v>
      </c>
      <c r="AD28" s="74">
        <v>1.1990000000000001</v>
      </c>
      <c r="AE28" s="74">
        <v>7.7</v>
      </c>
      <c r="AF28" s="74">
        <v>1</v>
      </c>
      <c r="AG28" s="74">
        <v>3.1</v>
      </c>
      <c r="AH28" s="74">
        <v>8.8000000000000007</v>
      </c>
      <c r="AI28" s="74">
        <v>2.84</v>
      </c>
      <c r="AJ28" s="72">
        <v>1001</v>
      </c>
    </row>
    <row r="29" spans="1:36" ht="15.75" customHeight="1">
      <c r="A29" s="25" t="s">
        <v>186</v>
      </c>
      <c r="B29" s="74">
        <v>32</v>
      </c>
      <c r="C29" s="74">
        <v>30.4</v>
      </c>
      <c r="D29" s="74">
        <v>5.23</v>
      </c>
      <c r="E29" s="74">
        <v>67</v>
      </c>
      <c r="F29" s="74">
        <v>95</v>
      </c>
      <c r="G29" s="74">
        <v>0.41399999999999998</v>
      </c>
      <c r="H29" s="74">
        <v>4.92</v>
      </c>
      <c r="I29" s="74">
        <v>162</v>
      </c>
      <c r="J29" s="74">
        <v>162</v>
      </c>
      <c r="K29" s="74">
        <v>161</v>
      </c>
      <c r="L29" s="74">
        <v>1</v>
      </c>
      <c r="M29" s="74">
        <v>5</v>
      </c>
      <c r="N29" s="74">
        <v>0</v>
      </c>
      <c r="O29" s="74">
        <v>42</v>
      </c>
      <c r="P29" s="74">
        <v>1431</v>
      </c>
      <c r="Q29" s="74">
        <v>1516</v>
      </c>
      <c r="R29" s="74">
        <v>848</v>
      </c>
      <c r="S29" s="74">
        <v>783</v>
      </c>
      <c r="T29" s="74">
        <v>222</v>
      </c>
      <c r="U29" s="74">
        <v>491</v>
      </c>
      <c r="V29" s="74">
        <v>23</v>
      </c>
      <c r="W29" s="74">
        <v>1121</v>
      </c>
      <c r="X29" s="74">
        <v>72</v>
      </c>
      <c r="Y29" s="74">
        <v>8</v>
      </c>
      <c r="Z29" s="74">
        <v>57</v>
      </c>
      <c r="AA29" s="74">
        <v>6231</v>
      </c>
      <c r="AB29" s="74">
        <v>99</v>
      </c>
      <c r="AC29" s="74">
        <v>4.79</v>
      </c>
      <c r="AD29" s="74">
        <v>1.403</v>
      </c>
      <c r="AE29" s="74">
        <v>9.5</v>
      </c>
      <c r="AF29" s="74">
        <v>1.4</v>
      </c>
      <c r="AG29" s="74">
        <v>3.1</v>
      </c>
      <c r="AH29" s="74">
        <v>7.1</v>
      </c>
      <c r="AI29" s="74">
        <v>2.2799999999999998</v>
      </c>
      <c r="AJ29" s="72">
        <v>1090</v>
      </c>
    </row>
    <row r="30" spans="1:36" ht="15.75" customHeight="1">
      <c r="A30" s="25" t="s">
        <v>100</v>
      </c>
      <c r="B30" s="74">
        <v>36</v>
      </c>
      <c r="C30" s="74">
        <v>29.3</v>
      </c>
      <c r="D30" s="74">
        <v>5.14</v>
      </c>
      <c r="E30" s="74">
        <v>73</v>
      </c>
      <c r="F30" s="74">
        <v>89</v>
      </c>
      <c r="G30" s="74">
        <v>0.45100000000000001</v>
      </c>
      <c r="H30" s="74">
        <v>4.8499999999999996</v>
      </c>
      <c r="I30" s="74">
        <v>162</v>
      </c>
      <c r="J30" s="74">
        <v>162</v>
      </c>
      <c r="K30" s="74">
        <v>162</v>
      </c>
      <c r="L30" s="74">
        <v>0</v>
      </c>
      <c r="M30" s="74">
        <v>3</v>
      </c>
      <c r="N30" s="74">
        <v>0</v>
      </c>
      <c r="O30" s="74">
        <v>39</v>
      </c>
      <c r="P30" s="74">
        <v>1433.2</v>
      </c>
      <c r="Q30" s="74">
        <v>1476</v>
      </c>
      <c r="R30" s="74">
        <v>832</v>
      </c>
      <c r="S30" s="74">
        <v>772</v>
      </c>
      <c r="T30" s="74">
        <v>208</v>
      </c>
      <c r="U30" s="74">
        <v>551</v>
      </c>
      <c r="V30" s="74">
        <v>19</v>
      </c>
      <c r="W30" s="74">
        <v>1298</v>
      </c>
      <c r="X30" s="74">
        <v>67</v>
      </c>
      <c r="Y30" s="74">
        <v>5</v>
      </c>
      <c r="Z30" s="74">
        <v>71</v>
      </c>
      <c r="AA30" s="74">
        <v>6265</v>
      </c>
      <c r="AB30" s="74">
        <v>87</v>
      </c>
      <c r="AC30" s="74">
        <v>4.53</v>
      </c>
      <c r="AD30" s="74">
        <v>1.4139999999999999</v>
      </c>
      <c r="AE30" s="74">
        <v>9.3000000000000007</v>
      </c>
      <c r="AF30" s="74">
        <v>1.3</v>
      </c>
      <c r="AG30" s="74">
        <v>3.5</v>
      </c>
      <c r="AH30" s="74">
        <v>8.1</v>
      </c>
      <c r="AI30" s="74">
        <v>2.36</v>
      </c>
      <c r="AJ30" s="72">
        <v>1132</v>
      </c>
    </row>
    <row r="31" spans="1:36" ht="15.75" customHeight="1">
      <c r="A31" s="25" t="s">
        <v>166</v>
      </c>
      <c r="B31" s="74">
        <v>31</v>
      </c>
      <c r="C31" s="74">
        <v>30.2</v>
      </c>
      <c r="D31" s="74">
        <v>4.21</v>
      </c>
      <c r="E31" s="74">
        <v>82</v>
      </c>
      <c r="F31" s="74">
        <v>80</v>
      </c>
      <c r="G31" s="74">
        <v>0.50600000000000001</v>
      </c>
      <c r="H31" s="74">
        <v>4.04</v>
      </c>
      <c r="I31" s="74">
        <v>162</v>
      </c>
      <c r="J31" s="74">
        <v>162</v>
      </c>
      <c r="K31" s="74">
        <v>160</v>
      </c>
      <c r="L31" s="74">
        <v>2</v>
      </c>
      <c r="M31" s="74">
        <v>7</v>
      </c>
      <c r="N31" s="74">
        <v>1</v>
      </c>
      <c r="O31" s="74">
        <v>40</v>
      </c>
      <c r="P31" s="74">
        <v>1446</v>
      </c>
      <c r="Q31" s="74">
        <v>1320</v>
      </c>
      <c r="R31" s="74">
        <v>682</v>
      </c>
      <c r="S31" s="74">
        <v>649</v>
      </c>
      <c r="T31" s="74">
        <v>198</v>
      </c>
      <c r="U31" s="74">
        <v>487</v>
      </c>
      <c r="V31" s="74">
        <v>37</v>
      </c>
      <c r="W31" s="74">
        <v>1417</v>
      </c>
      <c r="X31" s="74">
        <v>76</v>
      </c>
      <c r="Y31" s="74">
        <v>6</v>
      </c>
      <c r="Z31" s="74">
        <v>42</v>
      </c>
      <c r="AA31" s="74">
        <v>6087</v>
      </c>
      <c r="AB31" s="74">
        <v>106</v>
      </c>
      <c r="AC31" s="74">
        <v>4.1500000000000004</v>
      </c>
      <c r="AD31" s="74">
        <v>1.25</v>
      </c>
      <c r="AE31" s="74">
        <v>8.1999999999999993</v>
      </c>
      <c r="AF31" s="74">
        <v>1.2</v>
      </c>
      <c r="AG31" s="74">
        <v>3</v>
      </c>
      <c r="AH31" s="74">
        <v>8.8000000000000007</v>
      </c>
      <c r="AI31" s="74">
        <v>2.91</v>
      </c>
      <c r="AJ31" s="72">
        <v>1067</v>
      </c>
    </row>
    <row r="32" spans="1:36" ht="15.75" customHeight="1">
      <c r="A32" s="75" t="s">
        <v>924</v>
      </c>
      <c r="B32" s="72">
        <v>27</v>
      </c>
      <c r="C32" s="72">
        <v>28.4</v>
      </c>
      <c r="D32" s="72">
        <v>4.45</v>
      </c>
      <c r="E32" s="72">
        <v>81</v>
      </c>
      <c r="F32" s="72">
        <v>81</v>
      </c>
      <c r="G32" s="72">
        <v>0.5</v>
      </c>
      <c r="H32" s="72">
        <v>4.1399999999999997</v>
      </c>
      <c r="I32" s="72">
        <v>162</v>
      </c>
      <c r="J32" s="72">
        <v>162</v>
      </c>
      <c r="K32" s="72">
        <v>161</v>
      </c>
      <c r="L32" s="72">
        <v>1</v>
      </c>
      <c r="M32" s="76"/>
      <c r="N32" s="76"/>
      <c r="O32" s="72">
        <v>41</v>
      </c>
      <c r="P32" s="72">
        <v>1450</v>
      </c>
      <c r="Q32" s="72">
        <v>1367</v>
      </c>
      <c r="R32" s="72">
        <v>721</v>
      </c>
      <c r="S32" s="72">
        <v>668</v>
      </c>
      <c r="T32" s="72">
        <v>186</v>
      </c>
      <c r="U32" s="72">
        <v>523</v>
      </c>
      <c r="V32" s="72">
        <v>31</v>
      </c>
      <c r="W32" s="72">
        <v>1374</v>
      </c>
      <c r="X32" s="72">
        <v>64</v>
      </c>
      <c r="Y32" s="72">
        <v>5</v>
      </c>
      <c r="Z32" s="72">
        <v>62</v>
      </c>
      <c r="AA32" s="72">
        <v>6171</v>
      </c>
      <c r="AB32" s="72">
        <v>101</v>
      </c>
      <c r="AC32" s="72">
        <v>4.1500000000000004</v>
      </c>
      <c r="AD32" s="72">
        <v>1.304</v>
      </c>
      <c r="AE32" s="72">
        <v>8.5</v>
      </c>
      <c r="AF32" s="72">
        <v>1.2</v>
      </c>
      <c r="AG32" s="72">
        <v>3.2</v>
      </c>
      <c r="AH32" s="72">
        <v>8.5</v>
      </c>
      <c r="AI32" s="72">
        <v>2.63</v>
      </c>
      <c r="AJ32" s="72">
        <v>1101</v>
      </c>
    </row>
    <row r="33" spans="1:36" ht="15.75" customHeight="1">
      <c r="A33" s="77" t="s">
        <v>1</v>
      </c>
      <c r="B33" s="77" t="s">
        <v>876</v>
      </c>
      <c r="C33" s="77" t="s">
        <v>877</v>
      </c>
      <c r="D33" s="77" t="s">
        <v>424</v>
      </c>
      <c r="E33" s="77" t="s">
        <v>4</v>
      </c>
      <c r="F33" s="77" t="s">
        <v>5</v>
      </c>
      <c r="G33" s="77" t="s">
        <v>6</v>
      </c>
      <c r="H33" s="77" t="s">
        <v>878</v>
      </c>
      <c r="I33" s="77" t="s">
        <v>3</v>
      </c>
      <c r="J33" s="77" t="s">
        <v>879</v>
      </c>
      <c r="K33" s="77" t="s">
        <v>880</v>
      </c>
      <c r="L33" s="77" t="s">
        <v>881</v>
      </c>
      <c r="M33" s="77" t="s">
        <v>882</v>
      </c>
      <c r="N33" s="77" t="s">
        <v>883</v>
      </c>
      <c r="O33" s="77" t="s">
        <v>884</v>
      </c>
      <c r="P33" s="77" t="s">
        <v>885</v>
      </c>
      <c r="Q33" s="77" t="s">
        <v>886</v>
      </c>
      <c r="R33" s="77" t="s">
        <v>9</v>
      </c>
      <c r="S33" s="77" t="s">
        <v>888</v>
      </c>
      <c r="T33" s="77" t="s">
        <v>889</v>
      </c>
      <c r="U33" s="77" t="s">
        <v>890</v>
      </c>
      <c r="V33" s="77" t="s">
        <v>891</v>
      </c>
      <c r="W33" s="77" t="s">
        <v>892</v>
      </c>
      <c r="X33" s="77" t="s">
        <v>893</v>
      </c>
      <c r="Y33" s="77" t="s">
        <v>894</v>
      </c>
      <c r="Z33" s="77" t="s">
        <v>895</v>
      </c>
      <c r="AA33" s="77" t="s">
        <v>896</v>
      </c>
      <c r="AB33" s="77" t="s">
        <v>897</v>
      </c>
      <c r="AC33" s="77" t="s">
        <v>898</v>
      </c>
      <c r="AD33" s="77" t="s">
        <v>899</v>
      </c>
      <c r="AE33" s="77" t="s">
        <v>900</v>
      </c>
      <c r="AF33" s="77" t="s">
        <v>901</v>
      </c>
      <c r="AG33" s="77" t="s">
        <v>902</v>
      </c>
      <c r="AH33" s="77" t="s">
        <v>903</v>
      </c>
      <c r="AI33" s="77" t="s">
        <v>904</v>
      </c>
      <c r="AJ33" s="77" t="s">
        <v>905</v>
      </c>
    </row>
    <row r="34" spans="1:36" ht="15.75" customHeight="1">
      <c r="A34" s="78"/>
    </row>
    <row r="36" spans="1:36" ht="15.75" customHeight="1">
      <c r="A36" s="42" t="s">
        <v>929</v>
      </c>
      <c r="B36" s="79">
        <f>CORREL('2018 TeamPitching Stats'!H2:H31,'2018 TeamPitching Stats'!E2:E31)</f>
        <v>-0.87343225519901446</v>
      </c>
    </row>
    <row r="37" spans="1:36" ht="15.75" customHeight="1">
      <c r="A37" s="42" t="s">
        <v>930</v>
      </c>
      <c r="B37">
        <f>CORREL(T2:T31,E2:E31)</f>
        <v>-0.65578622523150387</v>
      </c>
    </row>
    <row r="38" spans="1:36" ht="15.75" customHeight="1">
      <c r="A38" s="42" t="s">
        <v>931</v>
      </c>
      <c r="B38">
        <f>CORREL(U2:U31,E2:E31)</f>
        <v>-0.36191599629373572</v>
      </c>
    </row>
    <row r="39" spans="1:36" ht="15.75" customHeight="1">
      <c r="A39" s="42" t="s">
        <v>932</v>
      </c>
      <c r="B39">
        <f>CORREL(W2:W31,E2:E31)</f>
        <v>0.73629076537017335</v>
      </c>
    </row>
    <row r="40" spans="1:36" ht="15.75" customHeight="1">
      <c r="A40" s="42" t="s">
        <v>933</v>
      </c>
      <c r="B40">
        <f>CORREL(D2:D31,E2:E31)</f>
        <v>-0.87771338260234255</v>
      </c>
    </row>
    <row r="44" spans="1:36" ht="15.75" customHeight="1">
      <c r="A44" s="80"/>
      <c r="B44" s="81"/>
    </row>
    <row r="45" spans="1:36" ht="15.75" customHeight="1">
      <c r="A45" s="82"/>
      <c r="B45" s="83"/>
    </row>
  </sheetData>
  <hyperlinks>
    <hyperlink ref="A2" r:id="rId1" xr:uid="{00000000-0004-0000-0800-000000000000}"/>
    <hyperlink ref="A3" r:id="rId2" xr:uid="{00000000-0004-0000-0800-000001000000}"/>
    <hyperlink ref="A4" r:id="rId3" xr:uid="{00000000-0004-0000-0800-000002000000}"/>
    <hyperlink ref="A5" r:id="rId4" xr:uid="{00000000-0004-0000-0800-000003000000}"/>
    <hyperlink ref="A6" r:id="rId5" xr:uid="{00000000-0004-0000-0800-000004000000}"/>
    <hyperlink ref="A7" r:id="rId6" xr:uid="{00000000-0004-0000-0800-000005000000}"/>
    <hyperlink ref="A8" r:id="rId7" xr:uid="{00000000-0004-0000-0800-000006000000}"/>
    <hyperlink ref="A9" r:id="rId8" xr:uid="{00000000-0004-0000-0800-000007000000}"/>
    <hyperlink ref="A10" r:id="rId9" xr:uid="{00000000-0004-0000-0800-000008000000}"/>
    <hyperlink ref="A11" r:id="rId10" xr:uid="{00000000-0004-0000-0800-000009000000}"/>
    <hyperlink ref="A12" r:id="rId11" xr:uid="{00000000-0004-0000-0800-00000A000000}"/>
    <hyperlink ref="A13" r:id="rId12" xr:uid="{00000000-0004-0000-0800-00000B000000}"/>
    <hyperlink ref="A14" r:id="rId13" xr:uid="{00000000-0004-0000-0800-00000C000000}"/>
    <hyperlink ref="A15" r:id="rId14" xr:uid="{00000000-0004-0000-0800-00000D000000}"/>
    <hyperlink ref="A16" r:id="rId15" xr:uid="{00000000-0004-0000-0800-00000E000000}"/>
    <hyperlink ref="A17" r:id="rId16" xr:uid="{00000000-0004-0000-0800-00000F000000}"/>
    <hyperlink ref="A18" r:id="rId17" xr:uid="{00000000-0004-0000-0800-000010000000}"/>
    <hyperlink ref="A19" r:id="rId18" xr:uid="{00000000-0004-0000-0800-000011000000}"/>
    <hyperlink ref="A20" r:id="rId19" xr:uid="{00000000-0004-0000-0800-000012000000}"/>
    <hyperlink ref="A21" r:id="rId20" xr:uid="{00000000-0004-0000-0800-000013000000}"/>
    <hyperlink ref="A22" r:id="rId21" xr:uid="{00000000-0004-0000-0800-000014000000}"/>
    <hyperlink ref="A23" r:id="rId22" xr:uid="{00000000-0004-0000-0800-000015000000}"/>
    <hyperlink ref="A24" r:id="rId23" xr:uid="{00000000-0004-0000-0800-000016000000}"/>
    <hyperlink ref="A25" r:id="rId24" xr:uid="{00000000-0004-0000-0800-000017000000}"/>
    <hyperlink ref="A26" r:id="rId25" xr:uid="{00000000-0004-0000-0800-000018000000}"/>
    <hyperlink ref="A27" r:id="rId26" xr:uid="{00000000-0004-0000-0800-000019000000}"/>
    <hyperlink ref="A28" r:id="rId27" xr:uid="{00000000-0004-0000-0800-00001A000000}"/>
    <hyperlink ref="A29" r:id="rId28" xr:uid="{00000000-0004-0000-0800-00001B000000}"/>
    <hyperlink ref="A30" r:id="rId29" xr:uid="{00000000-0004-0000-0800-00001C000000}"/>
    <hyperlink ref="A31" r:id="rId30" xr:uid="{00000000-0004-0000-0800-00001D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C32"/>
  <sheetViews>
    <sheetView workbookViewId="0"/>
  </sheetViews>
  <sheetFormatPr baseColWidth="10" defaultColWidth="14.5" defaultRowHeight="15.75" customHeight="1"/>
  <sheetData>
    <row r="1" spans="1:29" ht="15.75" customHeight="1">
      <c r="A1" s="39" t="s">
        <v>1</v>
      </c>
      <c r="B1" s="39" t="s">
        <v>906</v>
      </c>
      <c r="C1" s="39" t="s">
        <v>907</v>
      </c>
      <c r="D1" s="39" t="s">
        <v>423</v>
      </c>
      <c r="E1" s="39" t="s">
        <v>3</v>
      </c>
      <c r="F1" s="39" t="s">
        <v>908</v>
      </c>
      <c r="G1" s="39" t="s">
        <v>909</v>
      </c>
      <c r="H1" s="39" t="s">
        <v>9</v>
      </c>
      <c r="I1" s="39" t="s">
        <v>886</v>
      </c>
      <c r="J1" s="39" t="s">
        <v>910</v>
      </c>
      <c r="K1" s="39" t="s">
        <v>911</v>
      </c>
      <c r="L1" s="39" t="s">
        <v>889</v>
      </c>
      <c r="M1" s="39" t="s">
        <v>912</v>
      </c>
      <c r="N1" s="39" t="s">
        <v>913</v>
      </c>
      <c r="O1" s="39" t="s">
        <v>914</v>
      </c>
      <c r="P1" s="39" t="s">
        <v>890</v>
      </c>
      <c r="Q1" s="39" t="s">
        <v>892</v>
      </c>
      <c r="R1" s="39" t="s">
        <v>915</v>
      </c>
      <c r="S1" s="39" t="s">
        <v>916</v>
      </c>
      <c r="T1" s="39" t="s">
        <v>917</v>
      </c>
      <c r="U1" s="39" t="s">
        <v>918</v>
      </c>
      <c r="V1" s="39" t="s">
        <v>919</v>
      </c>
      <c r="W1" s="39" t="s">
        <v>920</v>
      </c>
      <c r="X1" s="39" t="s">
        <v>921</v>
      </c>
      <c r="Y1" s="39" t="s">
        <v>893</v>
      </c>
      <c r="Z1" s="39" t="s">
        <v>922</v>
      </c>
      <c r="AA1" s="39" t="s">
        <v>923</v>
      </c>
      <c r="AB1" s="39" t="s">
        <v>891</v>
      </c>
      <c r="AC1" s="39" t="s">
        <v>905</v>
      </c>
    </row>
    <row r="2" spans="1:29" ht="15.75" customHeight="1">
      <c r="A2" s="25" t="s">
        <v>173</v>
      </c>
      <c r="B2" s="24">
        <v>45</v>
      </c>
      <c r="C2" s="24">
        <v>28.3</v>
      </c>
      <c r="D2" s="24">
        <v>5.01</v>
      </c>
      <c r="E2" s="24">
        <v>162</v>
      </c>
      <c r="F2" s="24">
        <v>6224</v>
      </c>
      <c r="G2" s="24">
        <v>5525</v>
      </c>
      <c r="H2" s="24">
        <v>812</v>
      </c>
      <c r="I2" s="24">
        <v>1405</v>
      </c>
      <c r="J2" s="26">
        <v>314</v>
      </c>
      <c r="K2" s="26">
        <v>39</v>
      </c>
      <c r="L2" s="24">
        <v>220</v>
      </c>
      <c r="M2" s="24">
        <v>776</v>
      </c>
      <c r="N2" s="24">
        <v>103</v>
      </c>
      <c r="O2" s="24">
        <v>30</v>
      </c>
      <c r="P2" s="24">
        <v>578</v>
      </c>
      <c r="Q2" s="24">
        <v>1456</v>
      </c>
      <c r="R2" s="24">
        <v>0.254</v>
      </c>
      <c r="S2" s="24">
        <v>0.32900000000000001</v>
      </c>
      <c r="T2" s="24">
        <v>0.44500000000000001</v>
      </c>
      <c r="U2" s="24">
        <v>0.77400000000000002</v>
      </c>
      <c r="V2" s="24">
        <v>94</v>
      </c>
      <c r="W2" s="24">
        <v>2457</v>
      </c>
      <c r="X2" s="24">
        <v>106</v>
      </c>
      <c r="Y2" s="24">
        <v>54</v>
      </c>
      <c r="Z2" s="24">
        <v>39</v>
      </c>
      <c r="AA2" s="24">
        <v>27</v>
      </c>
      <c r="AB2" s="24">
        <v>44</v>
      </c>
      <c r="AC2" s="24">
        <v>1118</v>
      </c>
    </row>
    <row r="3" spans="1:29" ht="15.75" customHeight="1">
      <c r="A3" s="25" t="s">
        <v>75</v>
      </c>
      <c r="B3" s="30">
        <v>49</v>
      </c>
      <c r="C3" s="30">
        <v>28.7</v>
      </c>
      <c r="D3" s="30">
        <v>4.5199999999999996</v>
      </c>
      <c r="E3" s="30">
        <v>162</v>
      </c>
      <c r="F3" s="30">
        <v>6216</v>
      </c>
      <c r="G3" s="30">
        <v>5584</v>
      </c>
      <c r="H3" s="30">
        <v>732</v>
      </c>
      <c r="I3" s="30">
        <v>1467</v>
      </c>
      <c r="J3" s="29">
        <v>289</v>
      </c>
      <c r="K3" s="29">
        <v>26</v>
      </c>
      <c r="L3" s="30">
        <v>165</v>
      </c>
      <c r="M3" s="30">
        <v>706</v>
      </c>
      <c r="N3" s="30">
        <v>77</v>
      </c>
      <c r="O3" s="30">
        <v>31</v>
      </c>
      <c r="P3" s="30">
        <v>474</v>
      </c>
      <c r="Q3" s="30">
        <v>1184</v>
      </c>
      <c r="R3" s="30">
        <v>0.26300000000000001</v>
      </c>
      <c r="S3" s="30">
        <v>0.32600000000000001</v>
      </c>
      <c r="T3" s="30">
        <v>0.41199999999999998</v>
      </c>
      <c r="U3" s="30">
        <v>0.73799999999999999</v>
      </c>
      <c r="V3" s="30">
        <v>92</v>
      </c>
      <c r="W3" s="30">
        <v>2303</v>
      </c>
      <c r="X3" s="30">
        <v>137</v>
      </c>
      <c r="Y3" s="30">
        <v>66</v>
      </c>
      <c r="Z3" s="30">
        <v>59</v>
      </c>
      <c r="AA3" s="30">
        <v>32</v>
      </c>
      <c r="AB3" s="30">
        <v>57</v>
      </c>
      <c r="AC3" s="24">
        <v>1127</v>
      </c>
    </row>
    <row r="4" spans="1:29" ht="15.75" customHeight="1">
      <c r="A4" s="25" t="s">
        <v>169</v>
      </c>
      <c r="B4" s="30">
        <v>50</v>
      </c>
      <c r="C4" s="30">
        <v>28.6</v>
      </c>
      <c r="D4" s="30">
        <v>4.59</v>
      </c>
      <c r="E4" s="30">
        <v>162</v>
      </c>
      <c r="F4" s="30">
        <v>6140</v>
      </c>
      <c r="G4" s="30">
        <v>5650</v>
      </c>
      <c r="H4" s="30">
        <v>743</v>
      </c>
      <c r="I4" s="30">
        <v>1469</v>
      </c>
      <c r="J4" s="29">
        <v>269</v>
      </c>
      <c r="K4" s="29">
        <v>12</v>
      </c>
      <c r="L4" s="30">
        <v>232</v>
      </c>
      <c r="M4" s="30">
        <v>713</v>
      </c>
      <c r="N4" s="30">
        <v>32</v>
      </c>
      <c r="O4" s="30">
        <v>13</v>
      </c>
      <c r="P4" s="30">
        <v>392</v>
      </c>
      <c r="Q4" s="30">
        <v>1412</v>
      </c>
      <c r="R4" s="30">
        <v>0.26</v>
      </c>
      <c r="S4" s="30">
        <v>0.312</v>
      </c>
      <c r="T4" s="30">
        <v>0.435</v>
      </c>
      <c r="U4" s="30">
        <v>0.747</v>
      </c>
      <c r="V4" s="30">
        <v>100</v>
      </c>
      <c r="W4" s="30">
        <v>2458</v>
      </c>
      <c r="X4" s="30">
        <v>138</v>
      </c>
      <c r="Y4" s="30">
        <v>50</v>
      </c>
      <c r="Z4" s="30">
        <v>10</v>
      </c>
      <c r="AA4" s="30">
        <v>37</v>
      </c>
      <c r="AB4" s="30">
        <v>12</v>
      </c>
      <c r="AC4" s="24">
        <v>1041</v>
      </c>
    </row>
    <row r="5" spans="1:29" ht="15.75" customHeight="1">
      <c r="A5" s="25" t="s">
        <v>177</v>
      </c>
      <c r="B5" s="30">
        <v>49</v>
      </c>
      <c r="C5" s="30">
        <v>27.3</v>
      </c>
      <c r="D5" s="30">
        <v>4.8499999999999996</v>
      </c>
      <c r="E5" s="30">
        <v>162</v>
      </c>
      <c r="F5" s="30">
        <v>6338</v>
      </c>
      <c r="G5" s="30">
        <v>5669</v>
      </c>
      <c r="H5" s="30">
        <v>785</v>
      </c>
      <c r="I5" s="30">
        <v>1461</v>
      </c>
      <c r="J5" s="29">
        <v>302</v>
      </c>
      <c r="K5" s="29">
        <v>19</v>
      </c>
      <c r="L5" s="30">
        <v>168</v>
      </c>
      <c r="M5" s="30">
        <v>735</v>
      </c>
      <c r="N5" s="30">
        <v>106</v>
      </c>
      <c r="O5" s="30">
        <v>31</v>
      </c>
      <c r="P5" s="30">
        <v>571</v>
      </c>
      <c r="Q5" s="30">
        <v>1224</v>
      </c>
      <c r="R5" s="30">
        <v>0.25800000000000001</v>
      </c>
      <c r="S5" s="30">
        <v>0.32900000000000001</v>
      </c>
      <c r="T5" s="30">
        <v>0.40699999999999997</v>
      </c>
      <c r="U5" s="30">
        <v>0.73599999999999999</v>
      </c>
      <c r="V5" s="30">
        <v>92</v>
      </c>
      <c r="W5" s="30">
        <v>2305</v>
      </c>
      <c r="X5" s="30">
        <v>141</v>
      </c>
      <c r="Y5" s="30">
        <v>53</v>
      </c>
      <c r="Z5" s="30">
        <v>9</v>
      </c>
      <c r="AA5" s="30">
        <v>36</v>
      </c>
      <c r="AB5" s="30">
        <v>48</v>
      </c>
      <c r="AC5" s="24">
        <v>1134</v>
      </c>
    </row>
    <row r="6" spans="1:29" ht="15.75" customHeight="1">
      <c r="A6" s="25" t="s">
        <v>89</v>
      </c>
      <c r="B6" s="30">
        <v>47</v>
      </c>
      <c r="C6" s="30">
        <v>27.1</v>
      </c>
      <c r="D6" s="30">
        <v>5.07</v>
      </c>
      <c r="E6" s="30">
        <v>162</v>
      </c>
      <c r="F6" s="30">
        <v>6283</v>
      </c>
      <c r="G6" s="30">
        <v>5496</v>
      </c>
      <c r="H6" s="30">
        <v>822</v>
      </c>
      <c r="I6" s="30">
        <v>1402</v>
      </c>
      <c r="J6" s="29">
        <v>274</v>
      </c>
      <c r="K6" s="29">
        <v>29</v>
      </c>
      <c r="L6" s="30">
        <v>223</v>
      </c>
      <c r="M6" s="30">
        <v>785</v>
      </c>
      <c r="N6" s="30">
        <v>62</v>
      </c>
      <c r="O6" s="30">
        <v>31</v>
      </c>
      <c r="P6" s="30">
        <v>622</v>
      </c>
      <c r="Q6" s="30">
        <v>1401</v>
      </c>
      <c r="R6" s="30">
        <v>0.255</v>
      </c>
      <c r="S6" s="30">
        <v>0.33800000000000002</v>
      </c>
      <c r="T6" s="30">
        <v>0.437</v>
      </c>
      <c r="U6" s="30">
        <v>0.77500000000000002</v>
      </c>
      <c r="V6" s="30">
        <v>99</v>
      </c>
      <c r="W6" s="30">
        <v>2403</v>
      </c>
      <c r="X6" s="30">
        <v>134</v>
      </c>
      <c r="Y6" s="30">
        <v>82</v>
      </c>
      <c r="Z6" s="30">
        <v>48</v>
      </c>
      <c r="AA6" s="30">
        <v>32</v>
      </c>
      <c r="AB6" s="30">
        <v>54</v>
      </c>
      <c r="AC6" s="24">
        <v>1147</v>
      </c>
    </row>
    <row r="7" spans="1:29" ht="15.75" customHeight="1">
      <c r="A7" s="25" t="s">
        <v>80</v>
      </c>
      <c r="B7" s="30">
        <v>51</v>
      </c>
      <c r="C7" s="30">
        <v>26.7</v>
      </c>
      <c r="D7" s="30">
        <v>4.3600000000000003</v>
      </c>
      <c r="E7" s="30">
        <v>162</v>
      </c>
      <c r="F7" s="30">
        <v>6059</v>
      </c>
      <c r="G7" s="30">
        <v>5513</v>
      </c>
      <c r="H7" s="30">
        <v>706</v>
      </c>
      <c r="I7" s="30">
        <v>1412</v>
      </c>
      <c r="J7" s="29">
        <v>256</v>
      </c>
      <c r="K7" s="29">
        <v>37</v>
      </c>
      <c r="L7" s="30">
        <v>186</v>
      </c>
      <c r="M7" s="30">
        <v>670</v>
      </c>
      <c r="N7" s="30">
        <v>71</v>
      </c>
      <c r="O7" s="30">
        <v>31</v>
      </c>
      <c r="P7" s="30">
        <v>401</v>
      </c>
      <c r="Q7" s="30">
        <v>1397</v>
      </c>
      <c r="R7" s="30">
        <v>0.25600000000000001</v>
      </c>
      <c r="S7" s="30">
        <v>0.314</v>
      </c>
      <c r="T7" s="30">
        <v>0.41699999999999998</v>
      </c>
      <c r="U7" s="30">
        <v>0.73099999999999998</v>
      </c>
      <c r="V7" s="30">
        <v>96</v>
      </c>
      <c r="W7" s="30">
        <v>2300</v>
      </c>
      <c r="X7" s="30">
        <v>124</v>
      </c>
      <c r="Y7" s="30">
        <v>76</v>
      </c>
      <c r="Z7" s="30">
        <v>35</v>
      </c>
      <c r="AA7" s="30">
        <v>33</v>
      </c>
      <c r="AB7" s="30">
        <v>17</v>
      </c>
      <c r="AC7" s="24">
        <v>1055</v>
      </c>
    </row>
    <row r="8" spans="1:29" ht="15.75" customHeight="1">
      <c r="A8" s="25" t="s">
        <v>119</v>
      </c>
      <c r="B8" s="30">
        <v>47</v>
      </c>
      <c r="C8" s="30">
        <v>27.1</v>
      </c>
      <c r="D8" s="30">
        <v>4.6500000000000004</v>
      </c>
      <c r="E8" s="30">
        <v>162</v>
      </c>
      <c r="F8" s="30">
        <v>6213</v>
      </c>
      <c r="G8" s="30">
        <v>5484</v>
      </c>
      <c r="H8" s="30">
        <v>753</v>
      </c>
      <c r="I8" s="30">
        <v>1390</v>
      </c>
      <c r="J8" s="29">
        <v>249</v>
      </c>
      <c r="K8" s="29">
        <v>38</v>
      </c>
      <c r="L8" s="30">
        <v>219</v>
      </c>
      <c r="M8" s="30">
        <v>715</v>
      </c>
      <c r="N8" s="30">
        <v>120</v>
      </c>
      <c r="O8" s="30">
        <v>39</v>
      </c>
      <c r="P8" s="30">
        <v>565</v>
      </c>
      <c r="Q8" s="30">
        <v>1329</v>
      </c>
      <c r="R8" s="30">
        <v>0.253</v>
      </c>
      <c r="S8" s="30">
        <v>0.32900000000000001</v>
      </c>
      <c r="T8" s="30">
        <v>0.433</v>
      </c>
      <c r="U8" s="30">
        <v>0.76100000000000001</v>
      </c>
      <c r="V8" s="30">
        <v>97</v>
      </c>
      <c r="W8" s="30">
        <v>2372</v>
      </c>
      <c r="X8" s="30">
        <v>116</v>
      </c>
      <c r="Y8" s="30">
        <v>72</v>
      </c>
      <c r="Z8" s="30">
        <v>50</v>
      </c>
      <c r="AA8" s="30">
        <v>42</v>
      </c>
      <c r="AB8" s="30">
        <v>41</v>
      </c>
      <c r="AC8" s="24">
        <v>1135</v>
      </c>
    </row>
    <row r="9" spans="1:29" ht="15.75" customHeight="1">
      <c r="A9" s="25" t="s">
        <v>85</v>
      </c>
      <c r="B9" s="30">
        <v>41</v>
      </c>
      <c r="C9" s="30">
        <v>28</v>
      </c>
      <c r="D9" s="30">
        <v>5.05</v>
      </c>
      <c r="E9" s="30">
        <v>162</v>
      </c>
      <c r="F9" s="30">
        <v>6234</v>
      </c>
      <c r="G9" s="30">
        <v>5511</v>
      </c>
      <c r="H9" s="30">
        <v>818</v>
      </c>
      <c r="I9" s="30">
        <v>1449</v>
      </c>
      <c r="J9" s="29">
        <v>333</v>
      </c>
      <c r="K9" s="29">
        <v>29</v>
      </c>
      <c r="L9" s="30">
        <v>212</v>
      </c>
      <c r="M9" s="30">
        <v>780</v>
      </c>
      <c r="N9" s="30">
        <v>88</v>
      </c>
      <c r="O9" s="30">
        <v>23</v>
      </c>
      <c r="P9" s="30">
        <v>604</v>
      </c>
      <c r="Q9" s="30">
        <v>1153</v>
      </c>
      <c r="R9" s="30">
        <v>0.26300000000000001</v>
      </c>
      <c r="S9" s="30">
        <v>0.33900000000000002</v>
      </c>
      <c r="T9" s="30">
        <v>0.44900000000000001</v>
      </c>
      <c r="U9" s="30">
        <v>0.78800000000000003</v>
      </c>
      <c r="V9" s="30">
        <v>104</v>
      </c>
      <c r="W9" s="30">
        <v>2476</v>
      </c>
      <c r="X9" s="30">
        <v>125</v>
      </c>
      <c r="Y9" s="30">
        <v>50</v>
      </c>
      <c r="Z9" s="30">
        <v>23</v>
      </c>
      <c r="AA9" s="30">
        <v>45</v>
      </c>
      <c r="AB9" s="30">
        <v>30</v>
      </c>
      <c r="AC9" s="24">
        <v>1158</v>
      </c>
    </row>
    <row r="10" spans="1:29" ht="15.75" customHeight="1">
      <c r="A10" s="25" t="s">
        <v>155</v>
      </c>
      <c r="B10" s="30">
        <v>41</v>
      </c>
      <c r="C10" s="30">
        <v>28.3</v>
      </c>
      <c r="D10" s="30">
        <v>5.09</v>
      </c>
      <c r="E10" s="30">
        <v>162</v>
      </c>
      <c r="F10" s="30">
        <v>6201</v>
      </c>
      <c r="G10" s="30">
        <v>5534</v>
      </c>
      <c r="H10" s="30">
        <v>824</v>
      </c>
      <c r="I10" s="30">
        <v>1510</v>
      </c>
      <c r="J10" s="29">
        <v>293</v>
      </c>
      <c r="K10" s="29">
        <v>38</v>
      </c>
      <c r="L10" s="30">
        <v>192</v>
      </c>
      <c r="M10" s="30">
        <v>793</v>
      </c>
      <c r="N10" s="30">
        <v>59</v>
      </c>
      <c r="O10" s="30">
        <v>34</v>
      </c>
      <c r="P10" s="30">
        <v>519</v>
      </c>
      <c r="Q10" s="30">
        <v>1408</v>
      </c>
      <c r="R10" s="30">
        <v>0.27300000000000002</v>
      </c>
      <c r="S10" s="30">
        <v>0.33800000000000002</v>
      </c>
      <c r="T10" s="30">
        <v>0.44400000000000001</v>
      </c>
      <c r="U10" s="30">
        <v>0.78100000000000003</v>
      </c>
      <c r="V10" s="30">
        <v>90</v>
      </c>
      <c r="W10" s="30">
        <v>2455</v>
      </c>
      <c r="X10" s="30">
        <v>143</v>
      </c>
      <c r="Y10" s="30">
        <v>44</v>
      </c>
      <c r="Z10" s="30">
        <v>62</v>
      </c>
      <c r="AA10" s="30">
        <v>41</v>
      </c>
      <c r="AB10" s="30">
        <v>46</v>
      </c>
      <c r="AC10" s="24">
        <v>1088</v>
      </c>
    </row>
    <row r="11" spans="1:29" ht="15.75" customHeight="1">
      <c r="A11" s="25" t="s">
        <v>182</v>
      </c>
      <c r="B11" s="30">
        <v>49</v>
      </c>
      <c r="C11" s="30">
        <v>29.6</v>
      </c>
      <c r="D11" s="30">
        <v>4.54</v>
      </c>
      <c r="E11" s="30">
        <v>162</v>
      </c>
      <c r="F11" s="30">
        <v>6150</v>
      </c>
      <c r="G11" s="30">
        <v>5556</v>
      </c>
      <c r="H11" s="30">
        <v>735</v>
      </c>
      <c r="I11" s="30">
        <v>1435</v>
      </c>
      <c r="J11" s="29">
        <v>289</v>
      </c>
      <c r="K11" s="29">
        <v>35</v>
      </c>
      <c r="L11" s="30">
        <v>187</v>
      </c>
      <c r="M11" s="30">
        <v>699</v>
      </c>
      <c r="N11" s="30">
        <v>65</v>
      </c>
      <c r="O11" s="30">
        <v>34</v>
      </c>
      <c r="P11" s="30">
        <v>503</v>
      </c>
      <c r="Q11" s="30">
        <v>1313</v>
      </c>
      <c r="R11" s="30">
        <v>0.25800000000000001</v>
      </c>
      <c r="S11" s="30">
        <v>0.32400000000000001</v>
      </c>
      <c r="T11" s="30">
        <v>0.42399999999999999</v>
      </c>
      <c r="U11" s="30">
        <v>0.748</v>
      </c>
      <c r="V11" s="30">
        <v>98</v>
      </c>
      <c r="W11" s="30">
        <v>2355</v>
      </c>
      <c r="X11" s="30">
        <v>128</v>
      </c>
      <c r="Y11" s="30">
        <v>52</v>
      </c>
      <c r="Z11" s="30">
        <v>11</v>
      </c>
      <c r="AA11" s="30">
        <v>27</v>
      </c>
      <c r="AB11" s="30">
        <v>21</v>
      </c>
      <c r="AC11" s="24">
        <v>1104</v>
      </c>
    </row>
    <row r="12" spans="1:29" ht="15.75" customHeight="1">
      <c r="A12" s="25" t="s">
        <v>126</v>
      </c>
      <c r="B12" s="30">
        <v>46</v>
      </c>
      <c r="C12" s="30">
        <v>28.8</v>
      </c>
      <c r="D12" s="30">
        <v>5.53</v>
      </c>
      <c r="E12" s="30">
        <v>162</v>
      </c>
      <c r="F12" s="30">
        <v>6271</v>
      </c>
      <c r="G12" s="30">
        <v>5611</v>
      </c>
      <c r="H12" s="30">
        <v>896</v>
      </c>
      <c r="I12" s="30">
        <v>1581</v>
      </c>
      <c r="J12" s="29">
        <v>346</v>
      </c>
      <c r="K12" s="29">
        <v>20</v>
      </c>
      <c r="L12" s="30">
        <v>238</v>
      </c>
      <c r="M12" s="30">
        <v>854</v>
      </c>
      <c r="N12" s="30">
        <v>98</v>
      </c>
      <c r="O12" s="30">
        <v>42</v>
      </c>
      <c r="P12" s="30">
        <v>509</v>
      </c>
      <c r="Q12" s="30">
        <v>1087</v>
      </c>
      <c r="R12" s="30">
        <v>0.28199999999999997</v>
      </c>
      <c r="S12" s="30">
        <v>0.34599999999999997</v>
      </c>
      <c r="T12" s="30">
        <v>0.47799999999999998</v>
      </c>
      <c r="U12" s="30">
        <v>0.82299999999999995</v>
      </c>
      <c r="V12" s="30">
        <v>123</v>
      </c>
      <c r="W12" s="30">
        <v>2681</v>
      </c>
      <c r="X12" s="30">
        <v>139</v>
      </c>
      <c r="Y12" s="30">
        <v>70</v>
      </c>
      <c r="Z12" s="30">
        <v>11</v>
      </c>
      <c r="AA12" s="30">
        <v>61</v>
      </c>
      <c r="AB12" s="30">
        <v>27</v>
      </c>
      <c r="AC12" s="24">
        <v>1094</v>
      </c>
    </row>
    <row r="13" spans="1:29" ht="15.75" customHeight="1">
      <c r="A13" s="25" t="s">
        <v>160</v>
      </c>
      <c r="B13" s="30">
        <v>49</v>
      </c>
      <c r="C13" s="30">
        <v>28.9</v>
      </c>
      <c r="D13" s="30">
        <v>4.33</v>
      </c>
      <c r="E13" s="30">
        <v>162</v>
      </c>
      <c r="F13" s="30">
        <v>6027</v>
      </c>
      <c r="G13" s="30">
        <v>5536</v>
      </c>
      <c r="H13" s="30">
        <v>702</v>
      </c>
      <c r="I13" s="30">
        <v>1436</v>
      </c>
      <c r="J13" s="29">
        <v>260</v>
      </c>
      <c r="K13" s="29">
        <v>24</v>
      </c>
      <c r="L13" s="30">
        <v>193</v>
      </c>
      <c r="M13" s="30">
        <v>660</v>
      </c>
      <c r="N13" s="30">
        <v>91</v>
      </c>
      <c r="O13" s="30">
        <v>31</v>
      </c>
      <c r="P13" s="30">
        <v>390</v>
      </c>
      <c r="Q13" s="30">
        <v>1166</v>
      </c>
      <c r="R13" s="30">
        <v>0.25900000000000001</v>
      </c>
      <c r="S13" s="30">
        <v>0.311</v>
      </c>
      <c r="T13" s="30">
        <v>0.42</v>
      </c>
      <c r="U13" s="30">
        <v>0.73099999999999998</v>
      </c>
      <c r="V13" s="30">
        <v>93</v>
      </c>
      <c r="W13" s="30">
        <v>2323</v>
      </c>
      <c r="X13" s="30">
        <v>160</v>
      </c>
      <c r="Y13" s="30">
        <v>45</v>
      </c>
      <c r="Z13" s="30">
        <v>17</v>
      </c>
      <c r="AA13" s="30">
        <v>37</v>
      </c>
      <c r="AB13" s="30">
        <v>19</v>
      </c>
      <c r="AC13" s="24">
        <v>1005</v>
      </c>
    </row>
    <row r="14" spans="1:29" ht="15.75" customHeight="1">
      <c r="A14" s="25" t="s">
        <v>164</v>
      </c>
      <c r="B14" s="30">
        <v>55</v>
      </c>
      <c r="C14" s="30">
        <v>30</v>
      </c>
      <c r="D14" s="30">
        <v>4.38</v>
      </c>
      <c r="E14" s="30">
        <v>162</v>
      </c>
      <c r="F14" s="30">
        <v>6073</v>
      </c>
      <c r="G14" s="30">
        <v>5415</v>
      </c>
      <c r="H14" s="30">
        <v>710</v>
      </c>
      <c r="I14" s="30">
        <v>1314</v>
      </c>
      <c r="J14" s="29">
        <v>251</v>
      </c>
      <c r="K14" s="29">
        <v>14</v>
      </c>
      <c r="L14" s="30">
        <v>186</v>
      </c>
      <c r="M14" s="30">
        <v>678</v>
      </c>
      <c r="N14" s="30">
        <v>136</v>
      </c>
      <c r="O14" s="30">
        <v>44</v>
      </c>
      <c r="P14" s="30">
        <v>523</v>
      </c>
      <c r="Q14" s="30">
        <v>1198</v>
      </c>
      <c r="R14" s="30">
        <v>0.24299999999999999</v>
      </c>
      <c r="S14" s="30">
        <v>0.315</v>
      </c>
      <c r="T14" s="30">
        <v>0.39700000000000002</v>
      </c>
      <c r="U14" s="30">
        <v>0.71199999999999997</v>
      </c>
      <c r="V14" s="30">
        <v>92</v>
      </c>
      <c r="W14" s="30">
        <v>2151</v>
      </c>
      <c r="X14" s="30">
        <v>141</v>
      </c>
      <c r="Y14" s="30">
        <v>70</v>
      </c>
      <c r="Z14" s="30">
        <v>17</v>
      </c>
      <c r="AA14" s="30">
        <v>46</v>
      </c>
      <c r="AB14" s="30">
        <v>30</v>
      </c>
      <c r="AC14" s="24">
        <v>1033</v>
      </c>
    </row>
    <row r="15" spans="1:29" ht="15.75" customHeight="1">
      <c r="A15" s="25" t="s">
        <v>31</v>
      </c>
      <c r="B15" s="30">
        <v>52</v>
      </c>
      <c r="C15" s="30">
        <v>27.9</v>
      </c>
      <c r="D15" s="30">
        <v>4.75</v>
      </c>
      <c r="E15" s="30">
        <v>162</v>
      </c>
      <c r="F15" s="30">
        <v>6191</v>
      </c>
      <c r="G15" s="30">
        <v>5408</v>
      </c>
      <c r="H15" s="30">
        <v>770</v>
      </c>
      <c r="I15" s="30">
        <v>1347</v>
      </c>
      <c r="J15" s="29">
        <v>312</v>
      </c>
      <c r="K15" s="29">
        <v>20</v>
      </c>
      <c r="L15" s="30">
        <v>221</v>
      </c>
      <c r="M15" s="30">
        <v>730</v>
      </c>
      <c r="N15" s="30">
        <v>77</v>
      </c>
      <c r="O15" s="30">
        <v>28</v>
      </c>
      <c r="P15" s="30">
        <v>649</v>
      </c>
      <c r="Q15" s="30">
        <v>1380</v>
      </c>
      <c r="R15" s="30">
        <v>0.249</v>
      </c>
      <c r="S15" s="30">
        <v>0.33400000000000002</v>
      </c>
      <c r="T15" s="30">
        <v>0.437</v>
      </c>
      <c r="U15" s="30">
        <v>0.77100000000000002</v>
      </c>
      <c r="V15" s="30">
        <v>104</v>
      </c>
      <c r="W15" s="30">
        <v>2362</v>
      </c>
      <c r="X15" s="30">
        <v>119</v>
      </c>
      <c r="Y15" s="30">
        <v>64</v>
      </c>
      <c r="Z15" s="30">
        <v>31</v>
      </c>
      <c r="AA15" s="30">
        <v>38</v>
      </c>
      <c r="AB15" s="30">
        <v>41</v>
      </c>
      <c r="AC15" s="24">
        <v>1146</v>
      </c>
    </row>
    <row r="16" spans="1:29" ht="15.75" customHeight="1">
      <c r="A16" s="25" t="s">
        <v>113</v>
      </c>
      <c r="B16" s="30">
        <v>43</v>
      </c>
      <c r="C16" s="30">
        <v>28.4</v>
      </c>
      <c r="D16" s="30">
        <v>4.8</v>
      </c>
      <c r="E16" s="30">
        <v>162</v>
      </c>
      <c r="F16" s="30">
        <v>6248</v>
      </c>
      <c r="G16" s="30">
        <v>5602</v>
      </c>
      <c r="H16" s="30">
        <v>778</v>
      </c>
      <c r="I16" s="30">
        <v>1497</v>
      </c>
      <c r="J16" s="29">
        <v>271</v>
      </c>
      <c r="K16" s="29">
        <v>31</v>
      </c>
      <c r="L16" s="30">
        <v>194</v>
      </c>
      <c r="M16" s="30">
        <v>743</v>
      </c>
      <c r="N16" s="30">
        <v>91</v>
      </c>
      <c r="O16" s="30">
        <v>30</v>
      </c>
      <c r="P16" s="30">
        <v>486</v>
      </c>
      <c r="Q16" s="30">
        <v>1282</v>
      </c>
      <c r="R16" s="30">
        <v>0.26700000000000002</v>
      </c>
      <c r="S16" s="30">
        <v>0.33100000000000002</v>
      </c>
      <c r="T16" s="30">
        <v>0.43099999999999999</v>
      </c>
      <c r="U16" s="30">
        <v>0.76100000000000001</v>
      </c>
      <c r="V16" s="30">
        <v>107</v>
      </c>
      <c r="W16" s="30">
        <v>2412</v>
      </c>
      <c r="X16" s="30">
        <v>119</v>
      </c>
      <c r="Y16" s="30">
        <v>67</v>
      </c>
      <c r="Z16" s="30">
        <v>50</v>
      </c>
      <c r="AA16" s="30">
        <v>41</v>
      </c>
      <c r="AB16" s="30">
        <v>48</v>
      </c>
      <c r="AC16" s="24">
        <v>1130</v>
      </c>
    </row>
    <row r="17" spans="1:29" ht="15.75" customHeight="1">
      <c r="A17" s="25" t="s">
        <v>137</v>
      </c>
      <c r="B17" s="30">
        <v>50</v>
      </c>
      <c r="C17" s="30">
        <v>27.4</v>
      </c>
      <c r="D17" s="30">
        <v>4.5199999999999996</v>
      </c>
      <c r="E17" s="30">
        <v>162</v>
      </c>
      <c r="F17" s="30">
        <v>6135</v>
      </c>
      <c r="G17" s="30">
        <v>5467</v>
      </c>
      <c r="H17" s="30">
        <v>732</v>
      </c>
      <c r="I17" s="30">
        <v>1363</v>
      </c>
      <c r="J17" s="29">
        <v>267</v>
      </c>
      <c r="K17" s="29">
        <v>22</v>
      </c>
      <c r="L17" s="30">
        <v>224</v>
      </c>
      <c r="M17" s="30">
        <v>695</v>
      </c>
      <c r="N17" s="30">
        <v>128</v>
      </c>
      <c r="O17" s="30">
        <v>41</v>
      </c>
      <c r="P17" s="30">
        <v>547</v>
      </c>
      <c r="Q17" s="30">
        <v>1571</v>
      </c>
      <c r="R17" s="30">
        <v>0.249</v>
      </c>
      <c r="S17" s="30">
        <v>0.32200000000000001</v>
      </c>
      <c r="T17" s="30">
        <v>0.42899999999999999</v>
      </c>
      <c r="U17" s="30">
        <v>0.751</v>
      </c>
      <c r="V17" s="30">
        <v>94</v>
      </c>
      <c r="W17" s="30">
        <v>2346</v>
      </c>
      <c r="X17" s="30">
        <v>116</v>
      </c>
      <c r="Y17" s="30">
        <v>53</v>
      </c>
      <c r="Z17" s="30">
        <v>42</v>
      </c>
      <c r="AA17" s="30">
        <v>26</v>
      </c>
      <c r="AB17" s="30">
        <v>34</v>
      </c>
      <c r="AC17" s="24">
        <v>1088</v>
      </c>
    </row>
    <row r="18" spans="1:29" ht="15.75" customHeight="1">
      <c r="A18" s="25" t="s">
        <v>60</v>
      </c>
      <c r="B18" s="30">
        <v>52</v>
      </c>
      <c r="C18" s="30">
        <v>27</v>
      </c>
      <c r="D18" s="30">
        <v>5.03</v>
      </c>
      <c r="E18" s="30">
        <v>162</v>
      </c>
      <c r="F18" s="30">
        <v>6261</v>
      </c>
      <c r="G18" s="30">
        <v>5557</v>
      </c>
      <c r="H18" s="30">
        <v>815</v>
      </c>
      <c r="I18" s="30">
        <v>1444</v>
      </c>
      <c r="J18" s="29">
        <v>286</v>
      </c>
      <c r="K18" s="29">
        <v>31</v>
      </c>
      <c r="L18" s="30">
        <v>206</v>
      </c>
      <c r="M18" s="30">
        <v>781</v>
      </c>
      <c r="N18" s="30">
        <v>95</v>
      </c>
      <c r="O18" s="30">
        <v>28</v>
      </c>
      <c r="P18" s="30">
        <v>593</v>
      </c>
      <c r="Q18" s="30">
        <v>1342</v>
      </c>
      <c r="R18" s="30">
        <v>0.26</v>
      </c>
      <c r="S18" s="30">
        <v>0.33400000000000002</v>
      </c>
      <c r="T18" s="30">
        <v>0.434</v>
      </c>
      <c r="U18" s="30">
        <v>0.76800000000000002</v>
      </c>
      <c r="V18" s="30">
        <v>104</v>
      </c>
      <c r="W18" s="30">
        <v>2410</v>
      </c>
      <c r="X18" s="30">
        <v>105</v>
      </c>
      <c r="Y18" s="30">
        <v>46</v>
      </c>
      <c r="Z18" s="30">
        <v>26</v>
      </c>
      <c r="AA18" s="30">
        <v>39</v>
      </c>
      <c r="AB18" s="30">
        <v>26</v>
      </c>
      <c r="AC18" s="24">
        <v>1147</v>
      </c>
    </row>
    <row r="19" spans="1:29" ht="15.75" customHeight="1">
      <c r="A19" s="25" t="s">
        <v>151</v>
      </c>
      <c r="B19" s="30">
        <v>52</v>
      </c>
      <c r="C19" s="30">
        <v>28.8</v>
      </c>
      <c r="D19" s="30">
        <v>4.54</v>
      </c>
      <c r="E19" s="30">
        <v>162</v>
      </c>
      <c r="F19" s="30">
        <v>6169</v>
      </c>
      <c r="G19" s="30">
        <v>5510</v>
      </c>
      <c r="H19" s="30">
        <v>735</v>
      </c>
      <c r="I19" s="30">
        <v>1379</v>
      </c>
      <c r="J19" s="29">
        <v>286</v>
      </c>
      <c r="K19" s="29">
        <v>28</v>
      </c>
      <c r="L19" s="30">
        <v>224</v>
      </c>
      <c r="M19" s="30">
        <v>713</v>
      </c>
      <c r="N19" s="30">
        <v>58</v>
      </c>
      <c r="O19" s="30">
        <v>23</v>
      </c>
      <c r="P19" s="30">
        <v>529</v>
      </c>
      <c r="Q19" s="30">
        <v>1291</v>
      </c>
      <c r="R19" s="30">
        <v>0.25</v>
      </c>
      <c r="S19" s="30">
        <v>0.32</v>
      </c>
      <c r="T19" s="30">
        <v>0.434</v>
      </c>
      <c r="U19" s="30">
        <v>0.755</v>
      </c>
      <c r="V19" s="30">
        <v>101</v>
      </c>
      <c r="W19" s="30">
        <v>2393</v>
      </c>
      <c r="X19" s="30">
        <v>118</v>
      </c>
      <c r="Y19" s="30">
        <v>57</v>
      </c>
      <c r="Z19" s="30">
        <v>36</v>
      </c>
      <c r="AA19" s="30">
        <v>37</v>
      </c>
      <c r="AB19" s="30">
        <v>31</v>
      </c>
      <c r="AC19" s="24">
        <v>1099</v>
      </c>
    </row>
    <row r="20" spans="1:29" ht="15.75" customHeight="1">
      <c r="A20" s="25" t="s">
        <v>95</v>
      </c>
      <c r="B20" s="30">
        <v>51</v>
      </c>
      <c r="C20" s="30">
        <v>28.6</v>
      </c>
      <c r="D20" s="30">
        <v>5.3</v>
      </c>
      <c r="E20" s="30">
        <v>162</v>
      </c>
      <c r="F20" s="30">
        <v>6354</v>
      </c>
      <c r="G20" s="30">
        <v>5594</v>
      </c>
      <c r="H20" s="30">
        <v>858</v>
      </c>
      <c r="I20" s="30">
        <v>1463</v>
      </c>
      <c r="J20" s="29">
        <v>266</v>
      </c>
      <c r="K20" s="29">
        <v>23</v>
      </c>
      <c r="L20" s="30">
        <v>241</v>
      </c>
      <c r="M20" s="30">
        <v>821</v>
      </c>
      <c r="N20" s="30">
        <v>90</v>
      </c>
      <c r="O20" s="30">
        <v>22</v>
      </c>
      <c r="P20" s="30">
        <v>616</v>
      </c>
      <c r="Q20" s="30">
        <v>1386</v>
      </c>
      <c r="R20" s="30">
        <v>0.26200000000000001</v>
      </c>
      <c r="S20" s="30">
        <v>0.33900000000000002</v>
      </c>
      <c r="T20" s="30">
        <v>0.44700000000000001</v>
      </c>
      <c r="U20" s="30">
        <v>0.78500000000000003</v>
      </c>
      <c r="V20" s="30">
        <v>105</v>
      </c>
      <c r="W20" s="30">
        <v>2498</v>
      </c>
      <c r="X20" s="30">
        <v>119</v>
      </c>
      <c r="Y20" s="30">
        <v>64</v>
      </c>
      <c r="Z20" s="30">
        <v>18</v>
      </c>
      <c r="AA20" s="30">
        <v>56</v>
      </c>
      <c r="AB20" s="30">
        <v>22</v>
      </c>
      <c r="AC20" s="24">
        <v>1184</v>
      </c>
    </row>
    <row r="21" spans="1:29" ht="15.75" customHeight="1">
      <c r="A21" s="25" t="s">
        <v>67</v>
      </c>
      <c r="B21" s="30">
        <v>54</v>
      </c>
      <c r="C21" s="30">
        <v>28.7</v>
      </c>
      <c r="D21" s="30">
        <v>4.5599999999999996</v>
      </c>
      <c r="E21" s="30">
        <v>162</v>
      </c>
      <c r="F21" s="30">
        <v>6126</v>
      </c>
      <c r="G21" s="30">
        <v>5464</v>
      </c>
      <c r="H21" s="30">
        <v>739</v>
      </c>
      <c r="I21" s="30">
        <v>1344</v>
      </c>
      <c r="J21" s="29">
        <v>305</v>
      </c>
      <c r="K21" s="29">
        <v>15</v>
      </c>
      <c r="L21" s="30">
        <v>234</v>
      </c>
      <c r="M21" s="30">
        <v>708</v>
      </c>
      <c r="N21" s="30">
        <v>57</v>
      </c>
      <c r="O21" s="30">
        <v>22</v>
      </c>
      <c r="P21" s="30">
        <v>565</v>
      </c>
      <c r="Q21" s="30">
        <v>1491</v>
      </c>
      <c r="R21" s="30">
        <v>0.246</v>
      </c>
      <c r="S21" s="30">
        <v>0.31900000000000001</v>
      </c>
      <c r="T21" s="30">
        <v>0.436</v>
      </c>
      <c r="U21" s="30">
        <v>0.755</v>
      </c>
      <c r="V21" s="30">
        <v>104</v>
      </c>
      <c r="W21" s="30">
        <v>2381</v>
      </c>
      <c r="X21" s="30">
        <v>129</v>
      </c>
      <c r="Y21" s="30">
        <v>43</v>
      </c>
      <c r="Z21" s="30">
        <v>13</v>
      </c>
      <c r="AA21" s="30">
        <v>40</v>
      </c>
      <c r="AB21" s="30">
        <v>15</v>
      </c>
      <c r="AC21" s="24">
        <v>1075</v>
      </c>
    </row>
    <row r="22" spans="1:29" ht="15.75" customHeight="1">
      <c r="A22" s="25" t="s">
        <v>143</v>
      </c>
      <c r="B22" s="30">
        <v>51</v>
      </c>
      <c r="C22" s="30">
        <v>26.6</v>
      </c>
      <c r="D22" s="30">
        <v>4.26</v>
      </c>
      <c r="E22" s="30">
        <v>162</v>
      </c>
      <c r="F22" s="30">
        <v>6133</v>
      </c>
      <c r="G22" s="30">
        <v>5535</v>
      </c>
      <c r="H22" s="30">
        <v>690</v>
      </c>
      <c r="I22" s="30">
        <v>1382</v>
      </c>
      <c r="J22" s="29">
        <v>287</v>
      </c>
      <c r="K22" s="29">
        <v>36</v>
      </c>
      <c r="L22" s="30">
        <v>174</v>
      </c>
      <c r="M22" s="30">
        <v>654</v>
      </c>
      <c r="N22" s="30">
        <v>59</v>
      </c>
      <c r="O22" s="30">
        <v>25</v>
      </c>
      <c r="P22" s="30">
        <v>494</v>
      </c>
      <c r="Q22" s="30">
        <v>1417</v>
      </c>
      <c r="R22" s="30">
        <v>0.25</v>
      </c>
      <c r="S22" s="30">
        <v>0.315</v>
      </c>
      <c r="T22" s="30">
        <v>0.40899999999999997</v>
      </c>
      <c r="U22" s="30">
        <v>0.72299999999999998</v>
      </c>
      <c r="V22" s="30">
        <v>89</v>
      </c>
      <c r="W22" s="30">
        <v>2263</v>
      </c>
      <c r="X22" s="30">
        <v>128</v>
      </c>
      <c r="Y22" s="30">
        <v>47</v>
      </c>
      <c r="Z22" s="30">
        <v>21</v>
      </c>
      <c r="AA22" s="30">
        <v>36</v>
      </c>
      <c r="AB22" s="30">
        <v>25</v>
      </c>
      <c r="AC22" s="24">
        <v>1079</v>
      </c>
    </row>
    <row r="23" spans="1:29" ht="15.75" customHeight="1">
      <c r="A23" s="25" t="s">
        <v>189</v>
      </c>
      <c r="B23" s="30">
        <v>47</v>
      </c>
      <c r="C23" s="30">
        <v>28.2</v>
      </c>
      <c r="D23" s="30">
        <v>4.12</v>
      </c>
      <c r="E23" s="30">
        <v>162</v>
      </c>
      <c r="F23" s="30">
        <v>6136</v>
      </c>
      <c r="G23" s="30">
        <v>5458</v>
      </c>
      <c r="H23" s="30">
        <v>668</v>
      </c>
      <c r="I23" s="30">
        <v>1331</v>
      </c>
      <c r="J23" s="29">
        <v>249</v>
      </c>
      <c r="K23" s="29">
        <v>36</v>
      </c>
      <c r="L23" s="30">
        <v>151</v>
      </c>
      <c r="M23" s="30">
        <v>635</v>
      </c>
      <c r="N23" s="30">
        <v>67</v>
      </c>
      <c r="O23" s="30">
        <v>36</v>
      </c>
      <c r="P23" s="30">
        <v>519</v>
      </c>
      <c r="Q23" s="30">
        <v>1213</v>
      </c>
      <c r="R23" s="30">
        <v>0.24399999999999999</v>
      </c>
      <c r="S23" s="30">
        <v>0.318</v>
      </c>
      <c r="T23" s="30">
        <v>0.38600000000000001</v>
      </c>
      <c r="U23" s="30">
        <v>0.70399999999999996</v>
      </c>
      <c r="V23" s="30">
        <v>86</v>
      </c>
      <c r="W23" s="30">
        <v>2105</v>
      </c>
      <c r="X23" s="30">
        <v>120</v>
      </c>
      <c r="Y23" s="30">
        <v>88</v>
      </c>
      <c r="Z23" s="30">
        <v>42</v>
      </c>
      <c r="AA23" s="30">
        <v>28</v>
      </c>
      <c r="AB23" s="30">
        <v>39</v>
      </c>
      <c r="AC23" s="24">
        <v>1129</v>
      </c>
    </row>
    <row r="24" spans="1:29" ht="15.75" customHeight="1">
      <c r="A24" s="25" t="s">
        <v>52</v>
      </c>
      <c r="B24" s="30">
        <v>52</v>
      </c>
      <c r="C24" s="30">
        <v>26.2</v>
      </c>
      <c r="D24" s="30">
        <v>3.73</v>
      </c>
      <c r="E24" s="30">
        <v>162</v>
      </c>
      <c r="F24" s="30">
        <v>5954</v>
      </c>
      <c r="G24" s="30">
        <v>5356</v>
      </c>
      <c r="H24" s="30">
        <v>604</v>
      </c>
      <c r="I24" s="30">
        <v>1251</v>
      </c>
      <c r="J24" s="29">
        <v>227</v>
      </c>
      <c r="K24" s="29">
        <v>31</v>
      </c>
      <c r="L24" s="30">
        <v>189</v>
      </c>
      <c r="M24" s="30">
        <v>576</v>
      </c>
      <c r="N24" s="30">
        <v>89</v>
      </c>
      <c r="O24" s="30">
        <v>33</v>
      </c>
      <c r="P24" s="30">
        <v>460</v>
      </c>
      <c r="Q24" s="30">
        <v>1499</v>
      </c>
      <c r="R24" s="30">
        <v>0.23400000000000001</v>
      </c>
      <c r="S24" s="30">
        <v>0.29899999999999999</v>
      </c>
      <c r="T24" s="30">
        <v>0.39300000000000002</v>
      </c>
      <c r="U24" s="30">
        <v>0.69199999999999995</v>
      </c>
      <c r="V24" s="30">
        <v>83</v>
      </c>
      <c r="W24" s="30">
        <v>2107</v>
      </c>
      <c r="X24" s="30">
        <v>99</v>
      </c>
      <c r="Y24" s="30">
        <v>53</v>
      </c>
      <c r="Z24" s="30">
        <v>52</v>
      </c>
      <c r="AA24" s="30">
        <v>33</v>
      </c>
      <c r="AB24" s="30">
        <v>20</v>
      </c>
      <c r="AC24" s="24">
        <v>1037</v>
      </c>
    </row>
    <row r="25" spans="1:29" ht="15.75" customHeight="1">
      <c r="A25" s="25" t="s">
        <v>148</v>
      </c>
      <c r="B25" s="30">
        <v>61</v>
      </c>
      <c r="C25" s="30">
        <v>29.5</v>
      </c>
      <c r="D25" s="30">
        <v>4.63</v>
      </c>
      <c r="E25" s="30">
        <v>162</v>
      </c>
      <c r="F25" s="30">
        <v>6166</v>
      </c>
      <c r="G25" s="30">
        <v>5551</v>
      </c>
      <c r="H25" s="30">
        <v>750</v>
      </c>
      <c r="I25" s="30">
        <v>1436</v>
      </c>
      <c r="J25" s="29">
        <v>281</v>
      </c>
      <c r="K25" s="29">
        <v>17</v>
      </c>
      <c r="L25" s="30">
        <v>200</v>
      </c>
      <c r="M25" s="30">
        <v>714</v>
      </c>
      <c r="N25" s="30">
        <v>89</v>
      </c>
      <c r="O25" s="30">
        <v>35</v>
      </c>
      <c r="P25" s="30">
        <v>487</v>
      </c>
      <c r="Q25" s="30">
        <v>1267</v>
      </c>
      <c r="R25" s="30">
        <v>0.25900000000000001</v>
      </c>
      <c r="S25" s="30">
        <v>0.32500000000000001</v>
      </c>
      <c r="T25" s="30">
        <v>0.42399999999999999</v>
      </c>
      <c r="U25" s="30">
        <v>0.749</v>
      </c>
      <c r="V25" s="30">
        <v>103</v>
      </c>
      <c r="W25" s="30">
        <v>2351</v>
      </c>
      <c r="X25" s="30">
        <v>131</v>
      </c>
      <c r="Y25" s="30">
        <v>78</v>
      </c>
      <c r="Z25" s="30">
        <v>14</v>
      </c>
      <c r="AA25" s="30">
        <v>35</v>
      </c>
      <c r="AB25" s="30">
        <v>31</v>
      </c>
      <c r="AC25" s="24">
        <v>1084</v>
      </c>
    </row>
    <row r="26" spans="1:29" ht="15.75" customHeight="1">
      <c r="A26" s="25" t="s">
        <v>132</v>
      </c>
      <c r="B26" s="30">
        <v>49</v>
      </c>
      <c r="C26" s="30">
        <v>29.5</v>
      </c>
      <c r="D26" s="30">
        <v>3.94</v>
      </c>
      <c r="E26" s="30">
        <v>162</v>
      </c>
      <c r="F26" s="30">
        <v>6137</v>
      </c>
      <c r="G26" s="30">
        <v>5551</v>
      </c>
      <c r="H26" s="30">
        <v>639</v>
      </c>
      <c r="I26" s="30">
        <v>1382</v>
      </c>
      <c r="J26" s="29">
        <v>290</v>
      </c>
      <c r="K26" s="29">
        <v>28</v>
      </c>
      <c r="L26" s="30">
        <v>128</v>
      </c>
      <c r="M26" s="30">
        <v>612</v>
      </c>
      <c r="N26" s="30">
        <v>76</v>
      </c>
      <c r="O26" s="30">
        <v>34</v>
      </c>
      <c r="P26" s="30">
        <v>467</v>
      </c>
      <c r="Q26" s="30">
        <v>1204</v>
      </c>
      <c r="R26" s="30">
        <v>0.249</v>
      </c>
      <c r="S26" s="30">
        <v>0.309</v>
      </c>
      <c r="T26" s="30">
        <v>0.38</v>
      </c>
      <c r="U26" s="30">
        <v>0.68899999999999995</v>
      </c>
      <c r="V26" s="30">
        <v>81</v>
      </c>
      <c r="W26" s="30">
        <v>2112</v>
      </c>
      <c r="X26" s="30">
        <v>136</v>
      </c>
      <c r="Y26" s="30">
        <v>36</v>
      </c>
      <c r="Z26" s="30">
        <v>31</v>
      </c>
      <c r="AA26" s="30">
        <v>52</v>
      </c>
      <c r="AB26" s="30">
        <v>37</v>
      </c>
      <c r="AC26" s="24">
        <v>1093</v>
      </c>
    </row>
    <row r="27" spans="1:29" ht="15.75" customHeight="1">
      <c r="A27" s="25" t="s">
        <v>107</v>
      </c>
      <c r="B27" s="30">
        <v>48</v>
      </c>
      <c r="C27" s="30">
        <v>28</v>
      </c>
      <c r="D27" s="30">
        <v>4.7</v>
      </c>
      <c r="E27" s="30">
        <v>162</v>
      </c>
      <c r="F27" s="30">
        <v>6219</v>
      </c>
      <c r="G27" s="30">
        <v>5470</v>
      </c>
      <c r="H27" s="30">
        <v>761</v>
      </c>
      <c r="I27" s="30">
        <v>1402</v>
      </c>
      <c r="J27" s="29">
        <v>284</v>
      </c>
      <c r="K27" s="29">
        <v>28</v>
      </c>
      <c r="L27" s="30">
        <v>196</v>
      </c>
      <c r="M27" s="30">
        <v>728</v>
      </c>
      <c r="N27" s="30">
        <v>81</v>
      </c>
      <c r="O27" s="30">
        <v>31</v>
      </c>
      <c r="P27" s="30">
        <v>593</v>
      </c>
      <c r="Q27" s="30">
        <v>1348</v>
      </c>
      <c r="R27" s="30">
        <v>0.25600000000000001</v>
      </c>
      <c r="S27" s="30">
        <v>0.33400000000000002</v>
      </c>
      <c r="T27" s="30">
        <v>0.42599999999999999</v>
      </c>
      <c r="U27" s="30">
        <v>0.76</v>
      </c>
      <c r="V27" s="30">
        <v>99</v>
      </c>
      <c r="W27" s="30">
        <v>2330</v>
      </c>
      <c r="X27" s="30">
        <v>139</v>
      </c>
      <c r="Y27" s="30">
        <v>65</v>
      </c>
      <c r="Z27" s="30">
        <v>47</v>
      </c>
      <c r="AA27" s="30">
        <v>44</v>
      </c>
      <c r="AB27" s="30">
        <v>36</v>
      </c>
      <c r="AC27" s="24">
        <v>1118</v>
      </c>
    </row>
    <row r="28" spans="1:29" ht="15.75" customHeight="1">
      <c r="A28" s="25" t="s">
        <v>44</v>
      </c>
      <c r="B28" s="30">
        <v>53</v>
      </c>
      <c r="C28" s="30">
        <v>28.3</v>
      </c>
      <c r="D28" s="30">
        <v>4.28</v>
      </c>
      <c r="E28" s="30">
        <v>162</v>
      </c>
      <c r="F28" s="30">
        <v>6147</v>
      </c>
      <c r="G28" s="30">
        <v>5478</v>
      </c>
      <c r="H28" s="30">
        <v>694</v>
      </c>
      <c r="I28" s="30">
        <v>1340</v>
      </c>
      <c r="J28" s="29">
        <v>226</v>
      </c>
      <c r="K28" s="29">
        <v>32</v>
      </c>
      <c r="L28" s="30">
        <v>228</v>
      </c>
      <c r="M28" s="30">
        <v>671</v>
      </c>
      <c r="N28" s="30">
        <v>88</v>
      </c>
      <c r="O28" s="30">
        <v>34</v>
      </c>
      <c r="P28" s="30">
        <v>545</v>
      </c>
      <c r="Q28" s="30">
        <v>1538</v>
      </c>
      <c r="R28" s="30">
        <v>0.245</v>
      </c>
      <c r="S28" s="30">
        <v>0.317</v>
      </c>
      <c r="T28" s="30">
        <v>0.42199999999999999</v>
      </c>
      <c r="U28" s="30">
        <v>0.73899999999999999</v>
      </c>
      <c r="V28" s="30">
        <v>99</v>
      </c>
      <c r="W28" s="30">
        <v>2314</v>
      </c>
      <c r="X28" s="30">
        <v>115</v>
      </c>
      <c r="Y28" s="30">
        <v>55</v>
      </c>
      <c r="Z28" s="30">
        <v>16</v>
      </c>
      <c r="AA28" s="30">
        <v>48</v>
      </c>
      <c r="AB28" s="30">
        <v>33</v>
      </c>
      <c r="AC28" s="24">
        <v>1114</v>
      </c>
    </row>
    <row r="29" spans="1:29" ht="15.75" customHeight="1">
      <c r="A29" s="25" t="s">
        <v>186</v>
      </c>
      <c r="B29" s="30">
        <v>51</v>
      </c>
      <c r="C29" s="30">
        <v>28.3</v>
      </c>
      <c r="D29" s="30">
        <v>4.93</v>
      </c>
      <c r="E29" s="30">
        <v>162</v>
      </c>
      <c r="F29" s="30">
        <v>6122</v>
      </c>
      <c r="G29" s="30">
        <v>5430</v>
      </c>
      <c r="H29" s="30">
        <v>799</v>
      </c>
      <c r="I29" s="30">
        <v>1326</v>
      </c>
      <c r="J29" s="29">
        <v>255</v>
      </c>
      <c r="K29" s="29">
        <v>21</v>
      </c>
      <c r="L29" s="30">
        <v>237</v>
      </c>
      <c r="M29" s="30">
        <v>756</v>
      </c>
      <c r="N29" s="30">
        <v>113</v>
      </c>
      <c r="O29" s="30">
        <v>44</v>
      </c>
      <c r="P29" s="30">
        <v>544</v>
      </c>
      <c r="Q29" s="30">
        <v>1493</v>
      </c>
      <c r="R29" s="30">
        <v>0.24399999999999999</v>
      </c>
      <c r="S29" s="30">
        <v>0.32</v>
      </c>
      <c r="T29" s="30">
        <v>0.43</v>
      </c>
      <c r="U29" s="30">
        <v>0.75</v>
      </c>
      <c r="V29" s="30">
        <v>91</v>
      </c>
      <c r="W29" s="30">
        <v>2334</v>
      </c>
      <c r="X29" s="30">
        <v>110</v>
      </c>
      <c r="Y29" s="30">
        <v>81</v>
      </c>
      <c r="Z29" s="30">
        <v>27</v>
      </c>
      <c r="AA29" s="30">
        <v>39</v>
      </c>
      <c r="AB29" s="30">
        <v>18</v>
      </c>
      <c r="AC29" s="24">
        <v>1015</v>
      </c>
    </row>
    <row r="30" spans="1:29" ht="15.75" customHeight="1">
      <c r="A30" s="25" t="s">
        <v>100</v>
      </c>
      <c r="B30" s="30">
        <v>60</v>
      </c>
      <c r="C30" s="30">
        <v>30.9</v>
      </c>
      <c r="D30" s="30">
        <v>4.28</v>
      </c>
      <c r="E30" s="30">
        <v>162</v>
      </c>
      <c r="F30" s="30">
        <v>6154</v>
      </c>
      <c r="G30" s="30">
        <v>5499</v>
      </c>
      <c r="H30" s="30">
        <v>693</v>
      </c>
      <c r="I30" s="30">
        <v>1320</v>
      </c>
      <c r="J30" s="29">
        <v>269</v>
      </c>
      <c r="K30" s="29">
        <v>5</v>
      </c>
      <c r="L30" s="30">
        <v>222</v>
      </c>
      <c r="M30" s="30">
        <v>661</v>
      </c>
      <c r="N30" s="30">
        <v>53</v>
      </c>
      <c r="O30" s="30">
        <v>24</v>
      </c>
      <c r="P30" s="30">
        <v>542</v>
      </c>
      <c r="Q30" s="30">
        <v>1327</v>
      </c>
      <c r="R30" s="30">
        <v>0.24</v>
      </c>
      <c r="S30" s="30">
        <v>0.312</v>
      </c>
      <c r="T30" s="30">
        <v>0.41199999999999998</v>
      </c>
      <c r="U30" s="30">
        <v>0.72399999999999998</v>
      </c>
      <c r="V30" s="30">
        <v>91</v>
      </c>
      <c r="W30" s="30">
        <v>2265</v>
      </c>
      <c r="X30" s="30">
        <v>153</v>
      </c>
      <c r="Y30" s="30">
        <v>51</v>
      </c>
      <c r="Z30" s="30">
        <v>25</v>
      </c>
      <c r="AA30" s="30">
        <v>35</v>
      </c>
      <c r="AB30" s="30">
        <v>12</v>
      </c>
      <c r="AC30" s="24">
        <v>1064</v>
      </c>
    </row>
    <row r="31" spans="1:29" ht="15.75" customHeight="1">
      <c r="A31" s="25" t="s">
        <v>166</v>
      </c>
      <c r="B31" s="30">
        <v>49</v>
      </c>
      <c r="C31" s="30">
        <v>29.2</v>
      </c>
      <c r="D31" s="30">
        <v>5.0599999999999996</v>
      </c>
      <c r="E31" s="30">
        <v>162</v>
      </c>
      <c r="F31" s="30">
        <v>6214</v>
      </c>
      <c r="G31" s="30">
        <v>5553</v>
      </c>
      <c r="H31" s="30">
        <v>819</v>
      </c>
      <c r="I31" s="30">
        <v>1477</v>
      </c>
      <c r="J31" s="29">
        <v>311</v>
      </c>
      <c r="K31" s="29">
        <v>31</v>
      </c>
      <c r="L31" s="30">
        <v>215</v>
      </c>
      <c r="M31" s="30">
        <v>796</v>
      </c>
      <c r="N31" s="30">
        <v>108</v>
      </c>
      <c r="O31" s="30">
        <v>30</v>
      </c>
      <c r="P31" s="30">
        <v>542</v>
      </c>
      <c r="Q31" s="30">
        <v>1327</v>
      </c>
      <c r="R31" s="30">
        <v>0.26600000000000001</v>
      </c>
      <c r="S31" s="30">
        <v>0.33200000000000002</v>
      </c>
      <c r="T31" s="30">
        <v>0.44900000000000001</v>
      </c>
      <c r="U31" s="30">
        <v>0.78200000000000003</v>
      </c>
      <c r="V31" s="30">
        <v>99</v>
      </c>
      <c r="W31" s="30">
        <v>2495</v>
      </c>
      <c r="X31" s="30">
        <v>116</v>
      </c>
      <c r="Y31" s="30">
        <v>31</v>
      </c>
      <c r="Z31" s="30">
        <v>43</v>
      </c>
      <c r="AA31" s="30">
        <v>45</v>
      </c>
      <c r="AB31" s="30">
        <v>56</v>
      </c>
      <c r="AC31" s="24">
        <v>1101</v>
      </c>
    </row>
    <row r="32" spans="1:29" ht="15.75" customHeight="1">
      <c r="A32" s="26" t="s">
        <v>924</v>
      </c>
      <c r="B32" s="24">
        <v>45</v>
      </c>
      <c r="C32" s="24">
        <v>28.3</v>
      </c>
      <c r="D32" s="24">
        <v>4.6500000000000004</v>
      </c>
      <c r="E32" s="24">
        <v>162</v>
      </c>
      <c r="F32" s="24">
        <v>6177</v>
      </c>
      <c r="G32" s="24">
        <v>5519</v>
      </c>
      <c r="H32" s="24">
        <v>753</v>
      </c>
      <c r="I32" s="24">
        <v>1407</v>
      </c>
      <c r="J32" s="26">
        <v>280</v>
      </c>
      <c r="K32" s="26">
        <v>27</v>
      </c>
      <c r="L32" s="24">
        <v>204</v>
      </c>
      <c r="M32" s="24">
        <v>719</v>
      </c>
      <c r="N32" s="24">
        <v>84</v>
      </c>
      <c r="O32" s="24">
        <v>31</v>
      </c>
      <c r="P32" s="24">
        <v>528</v>
      </c>
      <c r="Q32" s="24">
        <v>1337</v>
      </c>
      <c r="R32" s="24">
        <v>0.255</v>
      </c>
      <c r="S32" s="24">
        <v>0.32400000000000001</v>
      </c>
      <c r="T32" s="24">
        <v>0.42599999999999999</v>
      </c>
      <c r="U32" s="24">
        <v>0.75</v>
      </c>
      <c r="V32" s="24">
        <v>97</v>
      </c>
      <c r="W32" s="24">
        <v>2351</v>
      </c>
      <c r="X32" s="24">
        <v>127</v>
      </c>
      <c r="Y32" s="24">
        <v>59</v>
      </c>
      <c r="Z32" s="24">
        <v>31</v>
      </c>
      <c r="AA32" s="24">
        <v>39</v>
      </c>
      <c r="AB32" s="24">
        <v>32</v>
      </c>
      <c r="AC32" s="24">
        <v>1098</v>
      </c>
    </row>
  </sheetData>
  <hyperlinks>
    <hyperlink ref="A2" r:id="rId1" xr:uid="{00000000-0004-0000-0900-000000000000}"/>
    <hyperlink ref="A3" r:id="rId2" xr:uid="{00000000-0004-0000-0900-000001000000}"/>
    <hyperlink ref="A4" r:id="rId3" xr:uid="{00000000-0004-0000-0900-000002000000}"/>
    <hyperlink ref="A5" r:id="rId4" xr:uid="{00000000-0004-0000-0900-000003000000}"/>
    <hyperlink ref="A6" r:id="rId5" xr:uid="{00000000-0004-0000-0900-000004000000}"/>
    <hyperlink ref="A7" r:id="rId6" xr:uid="{00000000-0004-0000-0900-000005000000}"/>
    <hyperlink ref="A8" r:id="rId7" xr:uid="{00000000-0004-0000-0900-000006000000}"/>
    <hyperlink ref="A9" r:id="rId8" xr:uid="{00000000-0004-0000-0900-000007000000}"/>
    <hyperlink ref="A10" r:id="rId9" xr:uid="{00000000-0004-0000-0900-000008000000}"/>
    <hyperlink ref="A11" r:id="rId10" xr:uid="{00000000-0004-0000-0900-000009000000}"/>
    <hyperlink ref="A12" r:id="rId11" xr:uid="{00000000-0004-0000-0900-00000A000000}"/>
    <hyperlink ref="A13" r:id="rId12" xr:uid="{00000000-0004-0000-0900-00000B000000}"/>
    <hyperlink ref="A14" r:id="rId13" xr:uid="{00000000-0004-0000-0900-00000C000000}"/>
    <hyperlink ref="A15" r:id="rId14" xr:uid="{00000000-0004-0000-0900-00000D000000}"/>
    <hyperlink ref="A16" r:id="rId15" xr:uid="{00000000-0004-0000-0900-00000E000000}"/>
    <hyperlink ref="A17" r:id="rId16" xr:uid="{00000000-0004-0000-0900-00000F000000}"/>
    <hyperlink ref="A18" r:id="rId17" xr:uid="{00000000-0004-0000-0900-000010000000}"/>
    <hyperlink ref="A19" r:id="rId18" xr:uid="{00000000-0004-0000-0900-000011000000}"/>
    <hyperlink ref="A20" r:id="rId19" xr:uid="{00000000-0004-0000-0900-000012000000}"/>
    <hyperlink ref="A21" r:id="rId20" xr:uid="{00000000-0004-0000-0900-000013000000}"/>
    <hyperlink ref="A22" r:id="rId21" xr:uid="{00000000-0004-0000-0900-000014000000}"/>
    <hyperlink ref="A23" r:id="rId22" xr:uid="{00000000-0004-0000-0900-000015000000}"/>
    <hyperlink ref="A24" r:id="rId23" xr:uid="{00000000-0004-0000-0900-000016000000}"/>
    <hyperlink ref="A25" r:id="rId24" xr:uid="{00000000-0004-0000-0900-000017000000}"/>
    <hyperlink ref="A26" r:id="rId25" xr:uid="{00000000-0004-0000-0900-000018000000}"/>
    <hyperlink ref="A27" r:id="rId26" xr:uid="{00000000-0004-0000-0900-000019000000}"/>
    <hyperlink ref="A28" r:id="rId27" xr:uid="{00000000-0004-0000-0900-00001A000000}"/>
    <hyperlink ref="A29" r:id="rId28" xr:uid="{00000000-0004-0000-0900-00001B000000}"/>
    <hyperlink ref="A30" r:id="rId29" xr:uid="{00000000-0004-0000-0900-00001C000000}"/>
    <hyperlink ref="A31" r:id="rId30" xr:uid="{00000000-0004-0000-0900-00001D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J33"/>
  <sheetViews>
    <sheetView workbookViewId="0"/>
  </sheetViews>
  <sheetFormatPr baseColWidth="10" defaultColWidth="14.5" defaultRowHeight="15.75" customHeight="1"/>
  <sheetData>
    <row r="1" spans="1:36" ht="15.75" customHeight="1">
      <c r="A1" s="39" t="s">
        <v>1</v>
      </c>
      <c r="B1" s="39" t="s">
        <v>876</v>
      </c>
      <c r="C1" s="39" t="s">
        <v>877</v>
      </c>
      <c r="D1" s="39" t="s">
        <v>424</v>
      </c>
      <c r="E1" s="39" t="s">
        <v>4</v>
      </c>
      <c r="F1" s="39" t="s">
        <v>5</v>
      </c>
      <c r="G1" s="39" t="s">
        <v>6</v>
      </c>
      <c r="H1" s="39" t="s">
        <v>878</v>
      </c>
      <c r="I1" s="39" t="s">
        <v>3</v>
      </c>
      <c r="J1" s="39" t="s">
        <v>879</v>
      </c>
      <c r="K1" s="39" t="s">
        <v>880</v>
      </c>
      <c r="L1" s="39" t="s">
        <v>881</v>
      </c>
      <c r="M1" s="39" t="s">
        <v>882</v>
      </c>
      <c r="N1" s="39" t="s">
        <v>883</v>
      </c>
      <c r="O1" s="39" t="s">
        <v>884</v>
      </c>
      <c r="P1" s="39" t="s">
        <v>885</v>
      </c>
      <c r="Q1" s="39" t="s">
        <v>886</v>
      </c>
      <c r="R1" s="39" t="s">
        <v>9</v>
      </c>
      <c r="S1" s="39" t="s">
        <v>888</v>
      </c>
      <c r="T1" s="39" t="s">
        <v>889</v>
      </c>
      <c r="U1" s="39" t="s">
        <v>890</v>
      </c>
      <c r="V1" s="39" t="s">
        <v>891</v>
      </c>
      <c r="W1" s="39" t="s">
        <v>892</v>
      </c>
      <c r="X1" s="39" t="s">
        <v>893</v>
      </c>
      <c r="Y1" s="39" t="s">
        <v>894</v>
      </c>
      <c r="Z1" s="39" t="s">
        <v>895</v>
      </c>
      <c r="AA1" s="39" t="s">
        <v>896</v>
      </c>
      <c r="AB1" s="39" t="s">
        <v>897</v>
      </c>
      <c r="AC1" s="39" t="s">
        <v>898</v>
      </c>
      <c r="AD1" s="39" t="s">
        <v>899</v>
      </c>
      <c r="AE1" s="39" t="s">
        <v>900</v>
      </c>
      <c r="AF1" s="39" t="s">
        <v>901</v>
      </c>
      <c r="AG1" s="39" t="s">
        <v>902</v>
      </c>
      <c r="AH1" s="39" t="s">
        <v>903</v>
      </c>
      <c r="AI1" s="39" t="s">
        <v>904</v>
      </c>
      <c r="AJ1" s="39" t="s">
        <v>905</v>
      </c>
    </row>
    <row r="2" spans="1:36" ht="15.75" customHeight="1">
      <c r="A2" s="25" t="s">
        <v>173</v>
      </c>
      <c r="B2" s="24">
        <v>23</v>
      </c>
      <c r="C2" s="24">
        <v>28.7</v>
      </c>
      <c r="D2" s="24">
        <v>4.07</v>
      </c>
      <c r="E2" s="24">
        <v>93</v>
      </c>
      <c r="F2" s="24">
        <v>69</v>
      </c>
      <c r="G2" s="24">
        <v>0.57399999999999995</v>
      </c>
      <c r="H2" s="24">
        <v>3.66</v>
      </c>
      <c r="I2" s="24">
        <v>162</v>
      </c>
      <c r="J2" s="24">
        <v>162</v>
      </c>
      <c r="K2" s="24">
        <v>160</v>
      </c>
      <c r="L2" s="24">
        <v>2</v>
      </c>
      <c r="M2" s="24">
        <v>11</v>
      </c>
      <c r="N2" s="24">
        <v>1</v>
      </c>
      <c r="O2" s="24">
        <v>43</v>
      </c>
      <c r="P2" s="24">
        <v>1441</v>
      </c>
      <c r="Q2" s="24">
        <v>1309</v>
      </c>
      <c r="R2" s="24">
        <v>659</v>
      </c>
      <c r="S2" s="24">
        <v>586</v>
      </c>
      <c r="T2" s="24">
        <v>171</v>
      </c>
      <c r="U2" s="24">
        <v>516</v>
      </c>
      <c r="V2" s="24">
        <v>45</v>
      </c>
      <c r="W2" s="24">
        <v>1482</v>
      </c>
      <c r="X2" s="24">
        <v>38</v>
      </c>
      <c r="Y2" s="24">
        <v>5</v>
      </c>
      <c r="Z2" s="24">
        <v>82</v>
      </c>
      <c r="AA2" s="24">
        <v>6072</v>
      </c>
      <c r="AB2" s="24">
        <v>128</v>
      </c>
      <c r="AC2" s="24">
        <v>3.8</v>
      </c>
      <c r="AD2" s="24">
        <v>1.266</v>
      </c>
      <c r="AE2" s="24">
        <v>8.1999999999999993</v>
      </c>
      <c r="AF2" s="24">
        <v>1.1000000000000001</v>
      </c>
      <c r="AG2" s="24">
        <v>3.2</v>
      </c>
      <c r="AH2" s="24">
        <v>9.3000000000000007</v>
      </c>
      <c r="AI2" s="24">
        <v>2.87</v>
      </c>
      <c r="AJ2" s="24">
        <v>1090</v>
      </c>
    </row>
    <row r="3" spans="1:36" ht="15.75" customHeight="1">
      <c r="A3" s="25" t="s">
        <v>75</v>
      </c>
      <c r="B3" s="30">
        <v>26</v>
      </c>
      <c r="C3" s="30">
        <v>29.4</v>
      </c>
      <c r="D3" s="30">
        <v>5.07</v>
      </c>
      <c r="E3" s="30">
        <v>72</v>
      </c>
      <c r="F3" s="30">
        <v>90</v>
      </c>
      <c r="G3" s="30">
        <v>0.44400000000000001</v>
      </c>
      <c r="H3" s="30">
        <v>4.72</v>
      </c>
      <c r="I3" s="30">
        <v>162</v>
      </c>
      <c r="J3" s="30">
        <v>162</v>
      </c>
      <c r="K3" s="30">
        <v>162</v>
      </c>
      <c r="L3" s="30">
        <v>0</v>
      </c>
      <c r="M3" s="30">
        <v>6</v>
      </c>
      <c r="N3" s="30">
        <v>0</v>
      </c>
      <c r="O3" s="30">
        <v>36</v>
      </c>
      <c r="P3" s="30">
        <v>1441.1</v>
      </c>
      <c r="Q3" s="30">
        <v>1463</v>
      </c>
      <c r="R3" s="30">
        <v>821</v>
      </c>
      <c r="S3" s="30">
        <v>756</v>
      </c>
      <c r="T3" s="30">
        <v>192</v>
      </c>
      <c r="U3" s="30">
        <v>584</v>
      </c>
      <c r="V3" s="30">
        <v>39</v>
      </c>
      <c r="W3" s="30">
        <v>1258</v>
      </c>
      <c r="X3" s="30">
        <v>70</v>
      </c>
      <c r="Y3" s="30">
        <v>5</v>
      </c>
      <c r="Z3" s="30">
        <v>58</v>
      </c>
      <c r="AA3" s="30">
        <v>6306</v>
      </c>
      <c r="AB3" s="30">
        <v>93</v>
      </c>
      <c r="AC3" s="30">
        <v>4.51</v>
      </c>
      <c r="AD3" s="30">
        <v>1.42</v>
      </c>
      <c r="AE3" s="30">
        <v>9.1</v>
      </c>
      <c r="AF3" s="30">
        <v>1.2</v>
      </c>
      <c r="AG3" s="30">
        <v>3.6</v>
      </c>
      <c r="AH3" s="30">
        <v>7.9</v>
      </c>
      <c r="AI3" s="30">
        <v>2.15</v>
      </c>
      <c r="AJ3" s="24">
        <v>1161</v>
      </c>
    </row>
    <row r="4" spans="1:36" ht="15.75" customHeight="1">
      <c r="A4" s="25" t="s">
        <v>169</v>
      </c>
      <c r="B4" s="30">
        <v>26</v>
      </c>
      <c r="C4" s="30">
        <v>28.2</v>
      </c>
      <c r="D4" s="30">
        <v>5.19</v>
      </c>
      <c r="E4" s="30">
        <v>75</v>
      </c>
      <c r="F4" s="30">
        <v>87</v>
      </c>
      <c r="G4" s="30">
        <v>0.46300000000000002</v>
      </c>
      <c r="H4" s="30">
        <v>4.97</v>
      </c>
      <c r="I4" s="30">
        <v>162</v>
      </c>
      <c r="J4" s="30">
        <v>162</v>
      </c>
      <c r="K4" s="30">
        <v>161</v>
      </c>
      <c r="L4" s="30">
        <v>1</v>
      </c>
      <c r="M4" s="30">
        <v>10</v>
      </c>
      <c r="N4" s="30">
        <v>1</v>
      </c>
      <c r="O4" s="30">
        <v>35</v>
      </c>
      <c r="P4" s="30">
        <v>1441</v>
      </c>
      <c r="Q4" s="30">
        <v>1505</v>
      </c>
      <c r="R4" s="30">
        <v>841</v>
      </c>
      <c r="S4" s="30">
        <v>795</v>
      </c>
      <c r="T4" s="30">
        <v>242</v>
      </c>
      <c r="U4" s="30">
        <v>579</v>
      </c>
      <c r="V4" s="30">
        <v>21</v>
      </c>
      <c r="W4" s="30">
        <v>1233</v>
      </c>
      <c r="X4" s="30">
        <v>60</v>
      </c>
      <c r="Y4" s="30">
        <v>6</v>
      </c>
      <c r="Z4" s="30">
        <v>53</v>
      </c>
      <c r="AA4" s="30">
        <v>6293</v>
      </c>
      <c r="AB4" s="30">
        <v>88</v>
      </c>
      <c r="AC4" s="30">
        <v>4.96</v>
      </c>
      <c r="AD4" s="30">
        <v>1.446</v>
      </c>
      <c r="AE4" s="30">
        <v>9.4</v>
      </c>
      <c r="AF4" s="30">
        <v>1.5</v>
      </c>
      <c r="AG4" s="30">
        <v>3.6</v>
      </c>
      <c r="AH4" s="30">
        <v>7.7</v>
      </c>
      <c r="AI4" s="30">
        <v>2.13</v>
      </c>
      <c r="AJ4" s="24">
        <v>1129</v>
      </c>
    </row>
    <row r="5" spans="1:36" ht="15.75" customHeight="1">
      <c r="A5" s="25" t="s">
        <v>177</v>
      </c>
      <c r="B5" s="30">
        <v>27</v>
      </c>
      <c r="C5" s="30">
        <v>28.4</v>
      </c>
      <c r="D5" s="30">
        <v>4.12</v>
      </c>
      <c r="E5" s="30">
        <v>93</v>
      </c>
      <c r="F5" s="30">
        <v>69</v>
      </c>
      <c r="G5" s="30">
        <v>0.57399999999999995</v>
      </c>
      <c r="H5" s="30">
        <v>3.7</v>
      </c>
      <c r="I5" s="30">
        <v>162</v>
      </c>
      <c r="J5" s="30">
        <v>162</v>
      </c>
      <c r="K5" s="30">
        <v>157</v>
      </c>
      <c r="L5" s="30">
        <v>5</v>
      </c>
      <c r="M5" s="30">
        <v>11</v>
      </c>
      <c r="N5" s="30">
        <v>1</v>
      </c>
      <c r="O5" s="30">
        <v>39</v>
      </c>
      <c r="P5" s="30">
        <v>1482.1</v>
      </c>
      <c r="Q5" s="30">
        <v>1384</v>
      </c>
      <c r="R5" s="30">
        <v>668</v>
      </c>
      <c r="S5" s="30">
        <v>610</v>
      </c>
      <c r="T5" s="30">
        <v>195</v>
      </c>
      <c r="U5" s="30">
        <v>465</v>
      </c>
      <c r="V5" s="30">
        <v>18</v>
      </c>
      <c r="W5" s="30">
        <v>1580</v>
      </c>
      <c r="X5" s="30">
        <v>49</v>
      </c>
      <c r="Y5" s="30">
        <v>3</v>
      </c>
      <c r="Z5" s="30">
        <v>43</v>
      </c>
      <c r="AA5" s="30">
        <v>6217</v>
      </c>
      <c r="AB5" s="30">
        <v>123</v>
      </c>
      <c r="AC5" s="30">
        <v>3.78</v>
      </c>
      <c r="AD5" s="30">
        <v>1.2470000000000001</v>
      </c>
      <c r="AE5" s="30">
        <v>8.4</v>
      </c>
      <c r="AF5" s="30">
        <v>1.2</v>
      </c>
      <c r="AG5" s="30">
        <v>2.8</v>
      </c>
      <c r="AH5" s="30">
        <v>9.6</v>
      </c>
      <c r="AI5" s="30">
        <v>3.4</v>
      </c>
      <c r="AJ5" s="24">
        <v>1102</v>
      </c>
    </row>
    <row r="6" spans="1:36" ht="15.75" customHeight="1">
      <c r="A6" s="25" t="s">
        <v>89</v>
      </c>
      <c r="B6" s="30">
        <v>28</v>
      </c>
      <c r="C6" s="30">
        <v>30.8</v>
      </c>
      <c r="D6" s="30">
        <v>4.29</v>
      </c>
      <c r="E6" s="30">
        <v>92</v>
      </c>
      <c r="F6" s="30">
        <v>70</v>
      </c>
      <c r="G6" s="30">
        <v>0.56799999999999995</v>
      </c>
      <c r="H6" s="30">
        <v>3.95</v>
      </c>
      <c r="I6" s="30">
        <v>162</v>
      </c>
      <c r="J6" s="30">
        <v>162</v>
      </c>
      <c r="K6" s="30">
        <v>160</v>
      </c>
      <c r="L6" s="30">
        <v>2</v>
      </c>
      <c r="M6" s="30">
        <v>8</v>
      </c>
      <c r="N6" s="30">
        <v>1</v>
      </c>
      <c r="O6" s="30">
        <v>38</v>
      </c>
      <c r="P6" s="30">
        <v>1447.1</v>
      </c>
      <c r="Q6" s="30">
        <v>1294</v>
      </c>
      <c r="R6" s="30">
        <v>695</v>
      </c>
      <c r="S6" s="30">
        <v>636</v>
      </c>
      <c r="T6" s="30">
        <v>194</v>
      </c>
      <c r="U6" s="30">
        <v>554</v>
      </c>
      <c r="V6" s="30">
        <v>29</v>
      </c>
      <c r="W6" s="30">
        <v>1439</v>
      </c>
      <c r="X6" s="30">
        <v>66</v>
      </c>
      <c r="Y6" s="30">
        <v>4</v>
      </c>
      <c r="Z6" s="30">
        <v>73</v>
      </c>
      <c r="AA6" s="30">
        <v>6108</v>
      </c>
      <c r="AB6" s="30">
        <v>112</v>
      </c>
      <c r="AC6" s="30">
        <v>4.2</v>
      </c>
      <c r="AD6" s="30">
        <v>1.2769999999999999</v>
      </c>
      <c r="AE6" s="30">
        <v>8</v>
      </c>
      <c r="AF6" s="30">
        <v>1.2</v>
      </c>
      <c r="AG6" s="30">
        <v>3.4</v>
      </c>
      <c r="AH6" s="30">
        <v>8.9</v>
      </c>
      <c r="AI6" s="30">
        <v>2.6</v>
      </c>
      <c r="AJ6" s="24">
        <v>1071</v>
      </c>
    </row>
    <row r="7" spans="1:36" ht="15.75" customHeight="1">
      <c r="A7" s="25" t="s">
        <v>80</v>
      </c>
      <c r="B7" s="30">
        <v>31</v>
      </c>
      <c r="C7" s="30">
        <v>28.7</v>
      </c>
      <c r="D7" s="30">
        <v>5.0599999999999996</v>
      </c>
      <c r="E7" s="30">
        <v>67</v>
      </c>
      <c r="F7" s="30">
        <v>95</v>
      </c>
      <c r="G7" s="30">
        <v>0.41399999999999998</v>
      </c>
      <c r="H7" s="30">
        <v>4.78</v>
      </c>
      <c r="I7" s="30">
        <v>162</v>
      </c>
      <c r="J7" s="30">
        <v>162</v>
      </c>
      <c r="K7" s="30">
        <v>162</v>
      </c>
      <c r="L7" s="30">
        <v>0</v>
      </c>
      <c r="M7" s="30">
        <v>3</v>
      </c>
      <c r="N7" s="30">
        <v>0</v>
      </c>
      <c r="O7" s="30">
        <v>25</v>
      </c>
      <c r="P7" s="30">
        <v>1421.2</v>
      </c>
      <c r="Q7" s="30">
        <v>1384</v>
      </c>
      <c r="R7" s="30">
        <v>820</v>
      </c>
      <c r="S7" s="30">
        <v>755</v>
      </c>
      <c r="T7" s="30">
        <v>242</v>
      </c>
      <c r="U7" s="30">
        <v>632</v>
      </c>
      <c r="V7" s="30">
        <v>36</v>
      </c>
      <c r="W7" s="30">
        <v>1193</v>
      </c>
      <c r="X7" s="30">
        <v>68</v>
      </c>
      <c r="Y7" s="30">
        <v>5</v>
      </c>
      <c r="Z7" s="30">
        <v>67</v>
      </c>
      <c r="AA7" s="30">
        <v>6200</v>
      </c>
      <c r="AB7" s="30">
        <v>90</v>
      </c>
      <c r="AC7" s="30">
        <v>5.17</v>
      </c>
      <c r="AD7" s="30">
        <v>1.4179999999999999</v>
      </c>
      <c r="AE7" s="30">
        <v>8.8000000000000007</v>
      </c>
      <c r="AF7" s="30">
        <v>1.5</v>
      </c>
      <c r="AG7" s="30">
        <v>4</v>
      </c>
      <c r="AH7" s="30">
        <v>7.6</v>
      </c>
      <c r="AI7" s="30">
        <v>1.89</v>
      </c>
      <c r="AJ7" s="24">
        <v>1115</v>
      </c>
    </row>
    <row r="8" spans="1:36" ht="15.75" customHeight="1">
      <c r="A8" s="25" t="s">
        <v>119</v>
      </c>
      <c r="B8" s="30">
        <v>31</v>
      </c>
      <c r="C8" s="30">
        <v>27.6</v>
      </c>
      <c r="D8" s="30">
        <v>5.36</v>
      </c>
      <c r="E8" s="30">
        <v>68</v>
      </c>
      <c r="F8" s="30">
        <v>94</v>
      </c>
      <c r="G8" s="30">
        <v>0.42</v>
      </c>
      <c r="H8" s="30">
        <v>5.17</v>
      </c>
      <c r="I8" s="30">
        <v>162</v>
      </c>
      <c r="J8" s="30">
        <v>162</v>
      </c>
      <c r="K8" s="30">
        <v>160</v>
      </c>
      <c r="L8" s="30">
        <v>2</v>
      </c>
      <c r="M8" s="30">
        <v>8</v>
      </c>
      <c r="N8" s="30">
        <v>1</v>
      </c>
      <c r="O8" s="30">
        <v>33</v>
      </c>
      <c r="P8" s="30">
        <v>1430</v>
      </c>
      <c r="Q8" s="30">
        <v>1442</v>
      </c>
      <c r="R8" s="30">
        <v>869</v>
      </c>
      <c r="S8" s="30">
        <v>821</v>
      </c>
      <c r="T8" s="30">
        <v>248</v>
      </c>
      <c r="U8" s="30">
        <v>631</v>
      </c>
      <c r="V8" s="30">
        <v>37</v>
      </c>
      <c r="W8" s="30">
        <v>1300</v>
      </c>
      <c r="X8" s="30">
        <v>77</v>
      </c>
      <c r="Y8" s="30">
        <v>7</v>
      </c>
      <c r="Z8" s="30">
        <v>62</v>
      </c>
      <c r="AA8" s="30">
        <v>6286</v>
      </c>
      <c r="AB8" s="30">
        <v>87</v>
      </c>
      <c r="AC8" s="30">
        <v>5.08</v>
      </c>
      <c r="AD8" s="30">
        <v>1.45</v>
      </c>
      <c r="AE8" s="30">
        <v>9.1</v>
      </c>
      <c r="AF8" s="30">
        <v>1.6</v>
      </c>
      <c r="AG8" s="30">
        <v>4</v>
      </c>
      <c r="AH8" s="30">
        <v>8.1999999999999993</v>
      </c>
      <c r="AI8" s="30">
        <v>2.06</v>
      </c>
      <c r="AJ8" s="24">
        <v>1127</v>
      </c>
    </row>
    <row r="9" spans="1:36" ht="15.75" customHeight="1">
      <c r="A9" s="25" t="s">
        <v>85</v>
      </c>
      <c r="B9" s="30">
        <v>20</v>
      </c>
      <c r="C9" s="30">
        <v>28.9</v>
      </c>
      <c r="D9" s="30">
        <v>3.48</v>
      </c>
      <c r="E9" s="30">
        <v>102</v>
      </c>
      <c r="F9" s="30">
        <v>60</v>
      </c>
      <c r="G9" s="30">
        <v>0.63</v>
      </c>
      <c r="H9" s="30">
        <v>3.3</v>
      </c>
      <c r="I9" s="30">
        <v>162</v>
      </c>
      <c r="J9" s="30">
        <v>162</v>
      </c>
      <c r="K9" s="30">
        <v>155</v>
      </c>
      <c r="L9" s="30">
        <v>7</v>
      </c>
      <c r="M9" s="30">
        <v>19</v>
      </c>
      <c r="N9" s="30">
        <v>3</v>
      </c>
      <c r="O9" s="30">
        <v>37</v>
      </c>
      <c r="P9" s="30">
        <v>1440.2</v>
      </c>
      <c r="Q9" s="30">
        <v>1267</v>
      </c>
      <c r="R9" s="30">
        <v>564</v>
      </c>
      <c r="S9" s="30">
        <v>529</v>
      </c>
      <c r="T9" s="30">
        <v>163</v>
      </c>
      <c r="U9" s="30">
        <v>406</v>
      </c>
      <c r="V9" s="30">
        <v>15</v>
      </c>
      <c r="W9" s="30">
        <v>1614</v>
      </c>
      <c r="X9" s="30">
        <v>45</v>
      </c>
      <c r="Y9" s="30">
        <v>1</v>
      </c>
      <c r="Z9" s="30">
        <v>48</v>
      </c>
      <c r="AA9" s="30">
        <v>5866</v>
      </c>
      <c r="AB9" s="30">
        <v>138</v>
      </c>
      <c r="AC9" s="30">
        <v>3.33</v>
      </c>
      <c r="AD9" s="30">
        <v>1.161</v>
      </c>
      <c r="AE9" s="30">
        <v>7.9</v>
      </c>
      <c r="AF9" s="30">
        <v>1</v>
      </c>
      <c r="AG9" s="30">
        <v>2.5</v>
      </c>
      <c r="AH9" s="30">
        <v>10.1</v>
      </c>
      <c r="AI9" s="30">
        <v>3.98</v>
      </c>
      <c r="AJ9" s="24">
        <v>980</v>
      </c>
    </row>
    <row r="10" spans="1:36" ht="15.75" customHeight="1">
      <c r="A10" s="25" t="s">
        <v>155</v>
      </c>
      <c r="B10" s="30">
        <v>21</v>
      </c>
      <c r="C10" s="30">
        <v>27</v>
      </c>
      <c r="D10" s="30">
        <v>4.67</v>
      </c>
      <c r="E10" s="30">
        <v>87</v>
      </c>
      <c r="F10" s="30">
        <v>75</v>
      </c>
      <c r="G10" s="30">
        <v>0.53700000000000003</v>
      </c>
      <c r="H10" s="30">
        <v>4.51</v>
      </c>
      <c r="I10" s="30">
        <v>162</v>
      </c>
      <c r="J10" s="30">
        <v>162</v>
      </c>
      <c r="K10" s="30">
        <v>161</v>
      </c>
      <c r="L10" s="30">
        <v>1</v>
      </c>
      <c r="M10" s="30">
        <v>9</v>
      </c>
      <c r="N10" s="30">
        <v>1</v>
      </c>
      <c r="O10" s="30">
        <v>47</v>
      </c>
      <c r="P10" s="30">
        <v>1437.2</v>
      </c>
      <c r="Q10" s="30">
        <v>1453</v>
      </c>
      <c r="R10" s="30">
        <v>757</v>
      </c>
      <c r="S10" s="30">
        <v>721</v>
      </c>
      <c r="T10" s="30">
        <v>190</v>
      </c>
      <c r="U10" s="30">
        <v>532</v>
      </c>
      <c r="V10" s="30">
        <v>20</v>
      </c>
      <c r="W10" s="30">
        <v>1270</v>
      </c>
      <c r="X10" s="30">
        <v>50</v>
      </c>
      <c r="Y10" s="30">
        <v>10</v>
      </c>
      <c r="Z10" s="30">
        <v>69</v>
      </c>
      <c r="AA10" s="30">
        <v>6177</v>
      </c>
      <c r="AB10" s="30">
        <v>112</v>
      </c>
      <c r="AC10" s="30">
        <v>4.32</v>
      </c>
      <c r="AD10" s="30">
        <v>1.381</v>
      </c>
      <c r="AE10" s="30">
        <v>9.1</v>
      </c>
      <c r="AF10" s="30">
        <v>1.2</v>
      </c>
      <c r="AG10" s="30">
        <v>3.3</v>
      </c>
      <c r="AH10" s="30">
        <v>8</v>
      </c>
      <c r="AI10" s="30">
        <v>2.39</v>
      </c>
      <c r="AJ10" s="24">
        <v>1107</v>
      </c>
    </row>
    <row r="11" spans="1:36" ht="15.75" customHeight="1">
      <c r="A11" s="25" t="s">
        <v>182</v>
      </c>
      <c r="B11" s="30">
        <v>29</v>
      </c>
      <c r="C11" s="30">
        <v>28.3</v>
      </c>
      <c r="D11" s="30">
        <v>5.52</v>
      </c>
      <c r="E11" s="30">
        <v>64</v>
      </c>
      <c r="F11" s="30">
        <v>98</v>
      </c>
      <c r="G11" s="30">
        <v>0.39500000000000002</v>
      </c>
      <c r="H11" s="30">
        <v>5.36</v>
      </c>
      <c r="I11" s="30">
        <v>162</v>
      </c>
      <c r="J11" s="30">
        <v>162</v>
      </c>
      <c r="K11" s="30">
        <v>160</v>
      </c>
      <c r="L11" s="30">
        <v>2</v>
      </c>
      <c r="M11" s="30">
        <v>4</v>
      </c>
      <c r="N11" s="30">
        <v>1</v>
      </c>
      <c r="O11" s="30">
        <v>32</v>
      </c>
      <c r="P11" s="30">
        <v>1420.1</v>
      </c>
      <c r="Q11" s="30">
        <v>1587</v>
      </c>
      <c r="R11" s="30">
        <v>894</v>
      </c>
      <c r="S11" s="30">
        <v>846</v>
      </c>
      <c r="T11" s="30">
        <v>218</v>
      </c>
      <c r="U11" s="30">
        <v>538</v>
      </c>
      <c r="V11" s="30">
        <v>42</v>
      </c>
      <c r="W11" s="30">
        <v>1202</v>
      </c>
      <c r="X11" s="30">
        <v>61</v>
      </c>
      <c r="Y11" s="30">
        <v>4</v>
      </c>
      <c r="Z11" s="30">
        <v>53</v>
      </c>
      <c r="AA11" s="30">
        <v>6298</v>
      </c>
      <c r="AB11" s="30">
        <v>84</v>
      </c>
      <c r="AC11" s="30">
        <v>4.7300000000000004</v>
      </c>
      <c r="AD11" s="30">
        <v>1.496</v>
      </c>
      <c r="AE11" s="30">
        <v>10.1</v>
      </c>
      <c r="AF11" s="30">
        <v>1.4</v>
      </c>
      <c r="AG11" s="30">
        <v>3.4</v>
      </c>
      <c r="AH11" s="30">
        <v>7.6</v>
      </c>
      <c r="AI11" s="30">
        <v>2.23</v>
      </c>
      <c r="AJ11" s="24">
        <v>1143</v>
      </c>
    </row>
    <row r="12" spans="1:36" ht="15.75" customHeight="1">
      <c r="A12" s="25" t="s">
        <v>126</v>
      </c>
      <c r="B12" s="30">
        <v>27</v>
      </c>
      <c r="C12" s="30">
        <v>28.5</v>
      </c>
      <c r="D12" s="30">
        <v>4.32</v>
      </c>
      <c r="E12" s="30">
        <v>101</v>
      </c>
      <c r="F12" s="30">
        <v>61</v>
      </c>
      <c r="G12" s="30">
        <v>0.623</v>
      </c>
      <c r="H12" s="30">
        <v>4.12</v>
      </c>
      <c r="I12" s="30">
        <v>162</v>
      </c>
      <c r="J12" s="30">
        <v>162</v>
      </c>
      <c r="K12" s="30">
        <v>161</v>
      </c>
      <c r="L12" s="30">
        <v>1</v>
      </c>
      <c r="M12" s="30">
        <v>9</v>
      </c>
      <c r="N12" s="30">
        <v>0</v>
      </c>
      <c r="O12" s="30">
        <v>45</v>
      </c>
      <c r="P12" s="30">
        <v>1446</v>
      </c>
      <c r="Q12" s="30">
        <v>1314</v>
      </c>
      <c r="R12" s="30">
        <v>700</v>
      </c>
      <c r="S12" s="30">
        <v>662</v>
      </c>
      <c r="T12" s="30">
        <v>192</v>
      </c>
      <c r="U12" s="30">
        <v>522</v>
      </c>
      <c r="V12" s="30">
        <v>17</v>
      </c>
      <c r="W12" s="30">
        <v>1593</v>
      </c>
      <c r="X12" s="30">
        <v>70</v>
      </c>
      <c r="Y12" s="30">
        <v>4</v>
      </c>
      <c r="Z12" s="30">
        <v>86</v>
      </c>
      <c r="AA12" s="30">
        <v>6111</v>
      </c>
      <c r="AB12" s="30">
        <v>99</v>
      </c>
      <c r="AC12" s="30">
        <v>3.91</v>
      </c>
      <c r="AD12" s="30">
        <v>1.27</v>
      </c>
      <c r="AE12" s="30">
        <v>8.1999999999999993</v>
      </c>
      <c r="AF12" s="30">
        <v>1.2</v>
      </c>
      <c r="AG12" s="30">
        <v>3.2</v>
      </c>
      <c r="AH12" s="30">
        <v>9.9</v>
      </c>
      <c r="AI12" s="30">
        <v>3.05</v>
      </c>
      <c r="AJ12" s="24">
        <v>1073</v>
      </c>
    </row>
    <row r="13" spans="1:36" ht="15.75" customHeight="1">
      <c r="A13" s="25" t="s">
        <v>160</v>
      </c>
      <c r="B13" s="30">
        <v>29</v>
      </c>
      <c r="C13" s="30">
        <v>30.3</v>
      </c>
      <c r="D13" s="30">
        <v>4.88</v>
      </c>
      <c r="E13" s="30">
        <v>80</v>
      </c>
      <c r="F13" s="30">
        <v>82</v>
      </c>
      <c r="G13" s="30">
        <v>0.49399999999999999</v>
      </c>
      <c r="H13" s="30">
        <v>4.6100000000000003</v>
      </c>
      <c r="I13" s="30">
        <v>162</v>
      </c>
      <c r="J13" s="30">
        <v>162</v>
      </c>
      <c r="K13" s="30">
        <v>161</v>
      </c>
      <c r="L13" s="30">
        <v>1</v>
      </c>
      <c r="M13" s="30">
        <v>6</v>
      </c>
      <c r="N13" s="30">
        <v>1</v>
      </c>
      <c r="O13" s="30">
        <v>39</v>
      </c>
      <c r="P13" s="30">
        <v>1437.2</v>
      </c>
      <c r="Q13" s="30">
        <v>1480</v>
      </c>
      <c r="R13" s="30">
        <v>791</v>
      </c>
      <c r="S13" s="30">
        <v>737</v>
      </c>
      <c r="T13" s="30">
        <v>196</v>
      </c>
      <c r="U13" s="30">
        <v>519</v>
      </c>
      <c r="V13" s="30">
        <v>24</v>
      </c>
      <c r="W13" s="30">
        <v>1216</v>
      </c>
      <c r="X13" s="30">
        <v>52</v>
      </c>
      <c r="Y13" s="30">
        <v>6</v>
      </c>
      <c r="Z13" s="30">
        <v>48</v>
      </c>
      <c r="AA13" s="30">
        <v>6218</v>
      </c>
      <c r="AB13" s="30">
        <v>97</v>
      </c>
      <c r="AC13" s="30">
        <v>4.43</v>
      </c>
      <c r="AD13" s="30">
        <v>1.39</v>
      </c>
      <c r="AE13" s="30">
        <v>9.3000000000000007</v>
      </c>
      <c r="AF13" s="30">
        <v>1.2</v>
      </c>
      <c r="AG13" s="30">
        <v>3.2</v>
      </c>
      <c r="AH13" s="30">
        <v>7.6</v>
      </c>
      <c r="AI13" s="30">
        <v>2.34</v>
      </c>
      <c r="AJ13" s="24">
        <v>1114</v>
      </c>
    </row>
    <row r="14" spans="1:36" ht="15.75" customHeight="1">
      <c r="A14" s="25" t="s">
        <v>164</v>
      </c>
      <c r="B14" s="30">
        <v>31</v>
      </c>
      <c r="C14" s="30">
        <v>29.1</v>
      </c>
      <c r="D14" s="30">
        <v>4.38</v>
      </c>
      <c r="E14" s="30">
        <v>80</v>
      </c>
      <c r="F14" s="30">
        <v>82</v>
      </c>
      <c r="G14" s="30">
        <v>0.49399999999999999</v>
      </c>
      <c r="H14" s="30">
        <v>4.2</v>
      </c>
      <c r="I14" s="30">
        <v>162</v>
      </c>
      <c r="J14" s="30">
        <v>162</v>
      </c>
      <c r="K14" s="30">
        <v>161</v>
      </c>
      <c r="L14" s="30">
        <v>1</v>
      </c>
      <c r="M14" s="30">
        <v>10</v>
      </c>
      <c r="N14" s="30">
        <v>1</v>
      </c>
      <c r="O14" s="30">
        <v>43</v>
      </c>
      <c r="P14" s="30">
        <v>1440.2</v>
      </c>
      <c r="Q14" s="30">
        <v>1373</v>
      </c>
      <c r="R14" s="30">
        <v>709</v>
      </c>
      <c r="S14" s="30">
        <v>672</v>
      </c>
      <c r="T14" s="30">
        <v>224</v>
      </c>
      <c r="U14" s="30">
        <v>470</v>
      </c>
      <c r="V14" s="30">
        <v>25</v>
      </c>
      <c r="W14" s="30">
        <v>1312</v>
      </c>
      <c r="X14" s="30">
        <v>44</v>
      </c>
      <c r="Y14" s="30">
        <v>6</v>
      </c>
      <c r="Z14" s="30">
        <v>57</v>
      </c>
      <c r="AA14" s="30">
        <v>6030</v>
      </c>
      <c r="AB14" s="30">
        <v>102</v>
      </c>
      <c r="AC14" s="30">
        <v>4.43</v>
      </c>
      <c r="AD14" s="30">
        <v>1.2789999999999999</v>
      </c>
      <c r="AE14" s="30">
        <v>8.6</v>
      </c>
      <c r="AF14" s="30">
        <v>1.4</v>
      </c>
      <c r="AG14" s="30">
        <v>2.9</v>
      </c>
      <c r="AH14" s="30">
        <v>8.1999999999999993</v>
      </c>
      <c r="AI14" s="30">
        <v>2.79</v>
      </c>
      <c r="AJ14" s="24">
        <v>999</v>
      </c>
    </row>
    <row r="15" spans="1:36" ht="15.75" customHeight="1">
      <c r="A15" s="25" t="s">
        <v>31</v>
      </c>
      <c r="B15" s="30">
        <v>26</v>
      </c>
      <c r="C15" s="30">
        <v>29.7</v>
      </c>
      <c r="D15" s="30">
        <v>3.58</v>
      </c>
      <c r="E15" s="30">
        <v>104</v>
      </c>
      <c r="F15" s="30">
        <v>58</v>
      </c>
      <c r="G15" s="30">
        <v>0.64200000000000002</v>
      </c>
      <c r="H15" s="30">
        <v>3.38</v>
      </c>
      <c r="I15" s="30">
        <v>162</v>
      </c>
      <c r="J15" s="30">
        <v>162</v>
      </c>
      <c r="K15" s="30">
        <v>160</v>
      </c>
      <c r="L15" s="30">
        <v>2</v>
      </c>
      <c r="M15" s="30">
        <v>16</v>
      </c>
      <c r="N15" s="30">
        <v>0</v>
      </c>
      <c r="O15" s="30">
        <v>51</v>
      </c>
      <c r="P15" s="30">
        <v>1444.2</v>
      </c>
      <c r="Q15" s="30">
        <v>1226</v>
      </c>
      <c r="R15" s="30">
        <v>580</v>
      </c>
      <c r="S15" s="30">
        <v>543</v>
      </c>
      <c r="T15" s="30">
        <v>184</v>
      </c>
      <c r="U15" s="30">
        <v>442</v>
      </c>
      <c r="V15" s="30">
        <v>33</v>
      </c>
      <c r="W15" s="30">
        <v>1549</v>
      </c>
      <c r="X15" s="30">
        <v>40</v>
      </c>
      <c r="Y15" s="30">
        <v>10</v>
      </c>
      <c r="Z15" s="30">
        <v>40</v>
      </c>
      <c r="AA15" s="30">
        <v>5925</v>
      </c>
      <c r="AB15" s="30">
        <v>123</v>
      </c>
      <c r="AC15" s="30">
        <v>3.67</v>
      </c>
      <c r="AD15" s="30">
        <v>1.155</v>
      </c>
      <c r="AE15" s="30">
        <v>7.6</v>
      </c>
      <c r="AF15" s="30">
        <v>1.1000000000000001</v>
      </c>
      <c r="AG15" s="30">
        <v>2.8</v>
      </c>
      <c r="AH15" s="30">
        <v>9.6</v>
      </c>
      <c r="AI15" s="30">
        <v>3.5</v>
      </c>
      <c r="AJ15" s="24">
        <v>1011</v>
      </c>
    </row>
    <row r="16" spans="1:36" ht="15.75" customHeight="1">
      <c r="A16" s="25" t="s">
        <v>113</v>
      </c>
      <c r="B16" s="30">
        <v>24</v>
      </c>
      <c r="C16" s="30">
        <v>28.7</v>
      </c>
      <c r="D16" s="30">
        <v>5.07</v>
      </c>
      <c r="E16" s="30">
        <v>77</v>
      </c>
      <c r="F16" s="30">
        <v>85</v>
      </c>
      <c r="G16" s="30">
        <v>0.47499999999999998</v>
      </c>
      <c r="H16" s="30">
        <v>4.82</v>
      </c>
      <c r="I16" s="30">
        <v>162</v>
      </c>
      <c r="J16" s="30">
        <v>162</v>
      </c>
      <c r="K16" s="30">
        <v>161</v>
      </c>
      <c r="L16" s="30">
        <v>1</v>
      </c>
      <c r="M16" s="30">
        <v>7</v>
      </c>
      <c r="N16" s="30">
        <v>1</v>
      </c>
      <c r="O16" s="30">
        <v>34</v>
      </c>
      <c r="P16" s="30">
        <v>1442.2</v>
      </c>
      <c r="Q16" s="30">
        <v>1450</v>
      </c>
      <c r="R16" s="30">
        <v>822</v>
      </c>
      <c r="S16" s="30">
        <v>772</v>
      </c>
      <c r="T16" s="30">
        <v>193</v>
      </c>
      <c r="U16" s="30">
        <v>627</v>
      </c>
      <c r="V16" s="30">
        <v>59</v>
      </c>
      <c r="W16" s="30">
        <v>1202</v>
      </c>
      <c r="X16" s="30">
        <v>75</v>
      </c>
      <c r="Y16" s="30">
        <v>3</v>
      </c>
      <c r="Z16" s="30">
        <v>57</v>
      </c>
      <c r="AA16" s="30">
        <v>6318</v>
      </c>
      <c r="AB16" s="30">
        <v>83</v>
      </c>
      <c r="AC16" s="30">
        <v>4.6900000000000004</v>
      </c>
      <c r="AD16" s="30">
        <v>1.44</v>
      </c>
      <c r="AE16" s="30">
        <v>9</v>
      </c>
      <c r="AF16" s="30">
        <v>1.2</v>
      </c>
      <c r="AG16" s="30">
        <v>3.9</v>
      </c>
      <c r="AH16" s="30">
        <v>7.5</v>
      </c>
      <c r="AI16" s="30">
        <v>1.92</v>
      </c>
      <c r="AJ16" s="24">
        <v>1168</v>
      </c>
    </row>
    <row r="17" spans="1:36" ht="15.75" customHeight="1">
      <c r="A17" s="25" t="s">
        <v>137</v>
      </c>
      <c r="B17" s="30">
        <v>30</v>
      </c>
      <c r="C17" s="30">
        <v>28.3</v>
      </c>
      <c r="D17" s="30">
        <v>4.3</v>
      </c>
      <c r="E17" s="30">
        <v>86</v>
      </c>
      <c r="F17" s="30">
        <v>76</v>
      </c>
      <c r="G17" s="30">
        <v>0.53100000000000003</v>
      </c>
      <c r="H17" s="30">
        <v>4</v>
      </c>
      <c r="I17" s="30">
        <v>162</v>
      </c>
      <c r="J17" s="30">
        <v>162</v>
      </c>
      <c r="K17" s="30">
        <v>161</v>
      </c>
      <c r="L17" s="30">
        <v>1</v>
      </c>
      <c r="M17" s="30">
        <v>12</v>
      </c>
      <c r="N17" s="30">
        <v>0</v>
      </c>
      <c r="O17" s="30">
        <v>54</v>
      </c>
      <c r="P17" s="30">
        <v>1445.2</v>
      </c>
      <c r="Q17" s="30">
        <v>1381</v>
      </c>
      <c r="R17" s="30">
        <v>697</v>
      </c>
      <c r="S17" s="30">
        <v>642</v>
      </c>
      <c r="T17" s="30">
        <v>185</v>
      </c>
      <c r="U17" s="30">
        <v>553</v>
      </c>
      <c r="V17" s="30">
        <v>45</v>
      </c>
      <c r="W17" s="30">
        <v>1346</v>
      </c>
      <c r="X17" s="30">
        <v>64</v>
      </c>
      <c r="Y17" s="30">
        <v>2</v>
      </c>
      <c r="Z17" s="30">
        <v>50</v>
      </c>
      <c r="AA17" s="30">
        <v>6164</v>
      </c>
      <c r="AB17" s="30">
        <v>110</v>
      </c>
      <c r="AC17" s="30">
        <v>4.24</v>
      </c>
      <c r="AD17" s="30">
        <v>1.3380000000000001</v>
      </c>
      <c r="AE17" s="30">
        <v>8.6</v>
      </c>
      <c r="AF17" s="30">
        <v>1.2</v>
      </c>
      <c r="AG17" s="30">
        <v>3.4</v>
      </c>
      <c r="AH17" s="30">
        <v>8.4</v>
      </c>
      <c r="AI17" s="30">
        <v>2.4300000000000002</v>
      </c>
      <c r="AJ17" s="24">
        <v>1130</v>
      </c>
    </row>
    <row r="18" spans="1:36" ht="15.75" customHeight="1">
      <c r="A18" s="25" t="s">
        <v>60</v>
      </c>
      <c r="B18" s="30">
        <v>36</v>
      </c>
      <c r="C18" s="30">
        <v>29.6</v>
      </c>
      <c r="D18" s="30">
        <v>4.8600000000000003</v>
      </c>
      <c r="E18" s="30">
        <v>85</v>
      </c>
      <c r="F18" s="30">
        <v>77</v>
      </c>
      <c r="G18" s="30">
        <v>0.52500000000000002</v>
      </c>
      <c r="H18" s="30">
        <v>4.59</v>
      </c>
      <c r="I18" s="30">
        <v>162</v>
      </c>
      <c r="J18" s="30">
        <v>162</v>
      </c>
      <c r="K18" s="30">
        <v>156</v>
      </c>
      <c r="L18" s="30">
        <v>6</v>
      </c>
      <c r="M18" s="30">
        <v>11</v>
      </c>
      <c r="N18" s="30">
        <v>3</v>
      </c>
      <c r="O18" s="30">
        <v>42</v>
      </c>
      <c r="P18" s="30">
        <v>1436</v>
      </c>
      <c r="Q18" s="30">
        <v>1487</v>
      </c>
      <c r="R18" s="30">
        <v>788</v>
      </c>
      <c r="S18" s="30">
        <v>732</v>
      </c>
      <c r="T18" s="30">
        <v>224</v>
      </c>
      <c r="U18" s="30">
        <v>483</v>
      </c>
      <c r="V18" s="30">
        <v>37</v>
      </c>
      <c r="W18" s="30">
        <v>1166</v>
      </c>
      <c r="X18" s="30">
        <v>69</v>
      </c>
      <c r="Y18" s="30">
        <v>8</v>
      </c>
      <c r="Z18" s="30">
        <v>52</v>
      </c>
      <c r="AA18" s="30">
        <v>6205</v>
      </c>
      <c r="AB18" s="30">
        <v>97</v>
      </c>
      <c r="AC18" s="30">
        <v>4.72</v>
      </c>
      <c r="AD18" s="30">
        <v>1.3720000000000001</v>
      </c>
      <c r="AE18" s="30">
        <v>9.3000000000000007</v>
      </c>
      <c r="AF18" s="30">
        <v>1.4</v>
      </c>
      <c r="AG18" s="30">
        <v>3</v>
      </c>
      <c r="AH18" s="30">
        <v>7.3</v>
      </c>
      <c r="AI18" s="30">
        <v>2.41</v>
      </c>
      <c r="AJ18" s="24">
        <v>1109</v>
      </c>
    </row>
    <row r="19" spans="1:36" ht="15.75" customHeight="1">
      <c r="A19" s="25" t="s">
        <v>151</v>
      </c>
      <c r="B19" s="30">
        <v>29</v>
      </c>
      <c r="C19" s="30">
        <v>27.5</v>
      </c>
      <c r="D19" s="30">
        <v>5.33</v>
      </c>
      <c r="E19" s="30">
        <v>70</v>
      </c>
      <c r="F19" s="30">
        <v>92</v>
      </c>
      <c r="G19" s="30">
        <v>0.432</v>
      </c>
      <c r="H19" s="30">
        <v>5.01</v>
      </c>
      <c r="I19" s="30">
        <v>162</v>
      </c>
      <c r="J19" s="30">
        <v>162</v>
      </c>
      <c r="K19" s="30">
        <v>160</v>
      </c>
      <c r="L19" s="30">
        <v>2</v>
      </c>
      <c r="M19" s="30">
        <v>5</v>
      </c>
      <c r="N19" s="30">
        <v>0</v>
      </c>
      <c r="O19" s="30">
        <v>34</v>
      </c>
      <c r="P19" s="30">
        <v>1434.2</v>
      </c>
      <c r="Q19" s="30">
        <v>1538</v>
      </c>
      <c r="R19" s="30">
        <v>863</v>
      </c>
      <c r="S19" s="30">
        <v>799</v>
      </c>
      <c r="T19" s="30">
        <v>220</v>
      </c>
      <c r="U19" s="30">
        <v>593</v>
      </c>
      <c r="V19" s="30">
        <v>51</v>
      </c>
      <c r="W19" s="30">
        <v>1374</v>
      </c>
      <c r="X19" s="30">
        <v>55</v>
      </c>
      <c r="Y19" s="30">
        <v>5</v>
      </c>
      <c r="Z19" s="30">
        <v>55</v>
      </c>
      <c r="AA19" s="30">
        <v>6378</v>
      </c>
      <c r="AB19" s="30">
        <v>83</v>
      </c>
      <c r="AC19" s="30">
        <v>4.59</v>
      </c>
      <c r="AD19" s="30">
        <v>1.4850000000000001</v>
      </c>
      <c r="AE19" s="30">
        <v>9.6</v>
      </c>
      <c r="AF19" s="30">
        <v>1.4</v>
      </c>
      <c r="AG19" s="30">
        <v>3.7</v>
      </c>
      <c r="AH19" s="30">
        <v>8.6</v>
      </c>
      <c r="AI19" s="30">
        <v>2.3199999999999998</v>
      </c>
      <c r="AJ19" s="24">
        <v>1211</v>
      </c>
    </row>
    <row r="20" spans="1:36" ht="15.75" customHeight="1">
      <c r="A20" s="25" t="s">
        <v>95</v>
      </c>
      <c r="B20" s="30">
        <v>25</v>
      </c>
      <c r="C20" s="30">
        <v>27.8</v>
      </c>
      <c r="D20" s="30">
        <v>4.07</v>
      </c>
      <c r="E20" s="30">
        <v>91</v>
      </c>
      <c r="F20" s="30">
        <v>71</v>
      </c>
      <c r="G20" s="30">
        <v>0.56200000000000006</v>
      </c>
      <c r="H20" s="30">
        <v>3.72</v>
      </c>
      <c r="I20" s="30">
        <v>162</v>
      </c>
      <c r="J20" s="30">
        <v>162</v>
      </c>
      <c r="K20" s="30">
        <v>160</v>
      </c>
      <c r="L20" s="30">
        <v>2</v>
      </c>
      <c r="M20" s="30">
        <v>7</v>
      </c>
      <c r="N20" s="30">
        <v>1</v>
      </c>
      <c r="O20" s="30">
        <v>36</v>
      </c>
      <c r="P20" s="30">
        <v>1448.2</v>
      </c>
      <c r="Q20" s="30">
        <v>1248</v>
      </c>
      <c r="R20" s="30">
        <v>660</v>
      </c>
      <c r="S20" s="30">
        <v>599</v>
      </c>
      <c r="T20" s="30">
        <v>192</v>
      </c>
      <c r="U20" s="30">
        <v>504</v>
      </c>
      <c r="V20" s="30">
        <v>18</v>
      </c>
      <c r="W20" s="30">
        <v>1560</v>
      </c>
      <c r="X20" s="30">
        <v>53</v>
      </c>
      <c r="Y20" s="30">
        <v>4</v>
      </c>
      <c r="Z20" s="30">
        <v>83</v>
      </c>
      <c r="AA20" s="30">
        <v>6078</v>
      </c>
      <c r="AB20" s="30">
        <v>121</v>
      </c>
      <c r="AC20" s="30">
        <v>3.88</v>
      </c>
      <c r="AD20" s="30">
        <v>1.2090000000000001</v>
      </c>
      <c r="AE20" s="30">
        <v>7.8</v>
      </c>
      <c r="AF20" s="30">
        <v>1.2</v>
      </c>
      <c r="AG20" s="30">
        <v>3.1</v>
      </c>
      <c r="AH20" s="30">
        <v>9.6999999999999993</v>
      </c>
      <c r="AI20" s="30">
        <v>3.1</v>
      </c>
      <c r="AJ20" s="24">
        <v>1072</v>
      </c>
    </row>
    <row r="21" spans="1:36" ht="15.75" customHeight="1">
      <c r="A21" s="25" t="s">
        <v>67</v>
      </c>
      <c r="B21" s="30">
        <v>28</v>
      </c>
      <c r="C21" s="30">
        <v>27.9</v>
      </c>
      <c r="D21" s="30">
        <v>5.0999999999999996</v>
      </c>
      <c r="E21" s="30">
        <v>75</v>
      </c>
      <c r="F21" s="30">
        <v>87</v>
      </c>
      <c r="G21" s="30">
        <v>0.46300000000000002</v>
      </c>
      <c r="H21" s="30">
        <v>4.67</v>
      </c>
      <c r="I21" s="30">
        <v>162</v>
      </c>
      <c r="J21" s="30">
        <v>162</v>
      </c>
      <c r="K21" s="30">
        <v>161</v>
      </c>
      <c r="L21" s="30">
        <v>1</v>
      </c>
      <c r="M21" s="30">
        <v>6</v>
      </c>
      <c r="N21" s="30">
        <v>1</v>
      </c>
      <c r="O21" s="30">
        <v>35</v>
      </c>
      <c r="P21" s="30">
        <v>1431</v>
      </c>
      <c r="Q21" s="30">
        <v>1444</v>
      </c>
      <c r="R21" s="30">
        <v>826</v>
      </c>
      <c r="S21" s="30">
        <v>743</v>
      </c>
      <c r="T21" s="30">
        <v>210</v>
      </c>
      <c r="U21" s="30">
        <v>502</v>
      </c>
      <c r="V21" s="30">
        <v>17</v>
      </c>
      <c r="W21" s="30">
        <v>1202</v>
      </c>
      <c r="X21" s="30">
        <v>61</v>
      </c>
      <c r="Y21" s="30">
        <v>3</v>
      </c>
      <c r="Z21" s="30">
        <v>84</v>
      </c>
      <c r="AA21" s="30">
        <v>6167</v>
      </c>
      <c r="AB21" s="30">
        <v>90</v>
      </c>
      <c r="AC21" s="30">
        <v>4.57</v>
      </c>
      <c r="AD21" s="30">
        <v>1.36</v>
      </c>
      <c r="AE21" s="30">
        <v>9.1</v>
      </c>
      <c r="AF21" s="30">
        <v>1.3</v>
      </c>
      <c r="AG21" s="30">
        <v>3.2</v>
      </c>
      <c r="AH21" s="30">
        <v>7.6</v>
      </c>
      <c r="AI21" s="30">
        <v>2.39</v>
      </c>
      <c r="AJ21" s="24">
        <v>1048</v>
      </c>
    </row>
    <row r="22" spans="1:36" ht="15.75" customHeight="1">
      <c r="A22" s="25" t="s">
        <v>143</v>
      </c>
      <c r="B22" s="30">
        <v>31</v>
      </c>
      <c r="C22" s="30">
        <v>26.8</v>
      </c>
      <c r="D22" s="30">
        <v>4.83</v>
      </c>
      <c r="E22" s="30">
        <v>66</v>
      </c>
      <c r="F22" s="30">
        <v>96</v>
      </c>
      <c r="G22" s="30">
        <v>0.40699999999999997</v>
      </c>
      <c r="H22" s="30">
        <v>4.55</v>
      </c>
      <c r="I22" s="30">
        <v>162</v>
      </c>
      <c r="J22" s="30">
        <v>162</v>
      </c>
      <c r="K22" s="30">
        <v>161</v>
      </c>
      <c r="L22" s="30">
        <v>1</v>
      </c>
      <c r="M22" s="30">
        <v>7</v>
      </c>
      <c r="N22" s="30">
        <v>0</v>
      </c>
      <c r="O22" s="30">
        <v>33</v>
      </c>
      <c r="P22" s="30">
        <v>1441</v>
      </c>
      <c r="Q22" s="30">
        <v>1471</v>
      </c>
      <c r="R22" s="30">
        <v>782</v>
      </c>
      <c r="S22" s="30">
        <v>729</v>
      </c>
      <c r="T22" s="30">
        <v>221</v>
      </c>
      <c r="U22" s="30">
        <v>527</v>
      </c>
      <c r="V22" s="30">
        <v>39</v>
      </c>
      <c r="W22" s="30">
        <v>1309</v>
      </c>
      <c r="X22" s="30">
        <v>63</v>
      </c>
      <c r="Y22" s="30">
        <v>11</v>
      </c>
      <c r="Z22" s="30">
        <v>50</v>
      </c>
      <c r="AA22" s="30">
        <v>6235</v>
      </c>
      <c r="AB22" s="30">
        <v>95</v>
      </c>
      <c r="AC22" s="30">
        <v>4.5599999999999996</v>
      </c>
      <c r="AD22" s="30">
        <v>1.387</v>
      </c>
      <c r="AE22" s="30">
        <v>9.1999999999999993</v>
      </c>
      <c r="AF22" s="30">
        <v>1.4</v>
      </c>
      <c r="AG22" s="30">
        <v>3.3</v>
      </c>
      <c r="AH22" s="30">
        <v>8.1999999999999993</v>
      </c>
      <c r="AI22" s="30">
        <v>2.48</v>
      </c>
      <c r="AJ22" s="24">
        <v>1130</v>
      </c>
    </row>
    <row r="23" spans="1:36" ht="15.75" customHeight="1">
      <c r="A23" s="25" t="s">
        <v>189</v>
      </c>
      <c r="B23" s="30">
        <v>24</v>
      </c>
      <c r="C23" s="30">
        <v>27.1</v>
      </c>
      <c r="D23" s="30">
        <v>4.51</v>
      </c>
      <c r="E23" s="30">
        <v>75</v>
      </c>
      <c r="F23" s="30">
        <v>87</v>
      </c>
      <c r="G23" s="30">
        <v>0.46300000000000002</v>
      </c>
      <c r="H23" s="30">
        <v>4.22</v>
      </c>
      <c r="I23" s="30">
        <v>162</v>
      </c>
      <c r="J23" s="30">
        <v>162</v>
      </c>
      <c r="K23" s="30">
        <v>160</v>
      </c>
      <c r="L23" s="30">
        <v>2</v>
      </c>
      <c r="M23" s="30">
        <v>12</v>
      </c>
      <c r="N23" s="30">
        <v>1</v>
      </c>
      <c r="O23" s="30">
        <v>36</v>
      </c>
      <c r="P23" s="30">
        <v>1440.2</v>
      </c>
      <c r="Q23" s="30">
        <v>1464</v>
      </c>
      <c r="R23" s="30">
        <v>731</v>
      </c>
      <c r="S23" s="30">
        <v>676</v>
      </c>
      <c r="T23" s="30">
        <v>182</v>
      </c>
      <c r="U23" s="30">
        <v>511</v>
      </c>
      <c r="V23" s="30">
        <v>32</v>
      </c>
      <c r="W23" s="30">
        <v>1262</v>
      </c>
      <c r="X23" s="30">
        <v>58</v>
      </c>
      <c r="Y23" s="30">
        <v>2</v>
      </c>
      <c r="Z23" s="30">
        <v>58</v>
      </c>
      <c r="AA23" s="30">
        <v>6208</v>
      </c>
      <c r="AB23" s="30">
        <v>101</v>
      </c>
      <c r="AC23" s="30">
        <v>4.2300000000000004</v>
      </c>
      <c r="AD23" s="30">
        <v>1.371</v>
      </c>
      <c r="AE23" s="30">
        <v>9.1</v>
      </c>
      <c r="AF23" s="30">
        <v>1.1000000000000001</v>
      </c>
      <c r="AG23" s="30">
        <v>3.2</v>
      </c>
      <c r="AH23" s="30">
        <v>7.9</v>
      </c>
      <c r="AI23" s="30">
        <v>2.4700000000000002</v>
      </c>
      <c r="AJ23" s="24">
        <v>1155</v>
      </c>
    </row>
    <row r="24" spans="1:36" ht="15.75" customHeight="1">
      <c r="A24" s="25" t="s">
        <v>52</v>
      </c>
      <c r="B24" s="30">
        <v>32</v>
      </c>
      <c r="C24" s="30">
        <v>27.7</v>
      </c>
      <c r="D24" s="30">
        <v>5.04</v>
      </c>
      <c r="E24" s="30">
        <v>71</v>
      </c>
      <c r="F24" s="30">
        <v>91</v>
      </c>
      <c r="G24" s="30">
        <v>0.438</v>
      </c>
      <c r="H24" s="30">
        <v>4.67</v>
      </c>
      <c r="I24" s="30">
        <v>162</v>
      </c>
      <c r="J24" s="30">
        <v>162</v>
      </c>
      <c r="K24" s="30">
        <v>160</v>
      </c>
      <c r="L24" s="30">
        <v>2</v>
      </c>
      <c r="M24" s="30">
        <v>12</v>
      </c>
      <c r="N24" s="30">
        <v>1</v>
      </c>
      <c r="O24" s="30">
        <v>45</v>
      </c>
      <c r="P24" s="30">
        <v>1430.2</v>
      </c>
      <c r="Q24" s="30">
        <v>1417</v>
      </c>
      <c r="R24" s="30">
        <v>816</v>
      </c>
      <c r="S24" s="30">
        <v>742</v>
      </c>
      <c r="T24" s="30">
        <v>226</v>
      </c>
      <c r="U24" s="30">
        <v>554</v>
      </c>
      <c r="V24" s="30">
        <v>28</v>
      </c>
      <c r="W24" s="30">
        <v>1325</v>
      </c>
      <c r="X24" s="30">
        <v>75</v>
      </c>
      <c r="Y24" s="30">
        <v>11</v>
      </c>
      <c r="Z24" s="30">
        <v>73</v>
      </c>
      <c r="AA24" s="30">
        <v>6169</v>
      </c>
      <c r="AB24" s="30">
        <v>90</v>
      </c>
      <c r="AC24" s="30">
        <v>4.67</v>
      </c>
      <c r="AD24" s="30">
        <v>1.3779999999999999</v>
      </c>
      <c r="AE24" s="30">
        <v>8.9</v>
      </c>
      <c r="AF24" s="30">
        <v>1.4</v>
      </c>
      <c r="AG24" s="30">
        <v>3.5</v>
      </c>
      <c r="AH24" s="30">
        <v>8.3000000000000007</v>
      </c>
      <c r="AI24" s="30">
        <v>2.39</v>
      </c>
      <c r="AJ24" s="24">
        <v>1061</v>
      </c>
    </row>
    <row r="25" spans="1:36" ht="15.75" customHeight="1">
      <c r="A25" s="25" t="s">
        <v>148</v>
      </c>
      <c r="B25" s="30">
        <v>40</v>
      </c>
      <c r="C25" s="30">
        <v>27.8</v>
      </c>
      <c r="D25" s="30">
        <v>4.7699999999999996</v>
      </c>
      <c r="E25" s="30">
        <v>78</v>
      </c>
      <c r="F25" s="30">
        <v>84</v>
      </c>
      <c r="G25" s="30">
        <v>0.48099999999999998</v>
      </c>
      <c r="H25" s="30">
        <v>4.46</v>
      </c>
      <c r="I25" s="30">
        <v>162</v>
      </c>
      <c r="J25" s="30">
        <v>162</v>
      </c>
      <c r="K25" s="30">
        <v>161</v>
      </c>
      <c r="L25" s="30">
        <v>1</v>
      </c>
      <c r="M25" s="30">
        <v>9</v>
      </c>
      <c r="N25" s="30">
        <v>0</v>
      </c>
      <c r="O25" s="30">
        <v>39</v>
      </c>
      <c r="P25" s="30">
        <v>1440.1</v>
      </c>
      <c r="Q25" s="30">
        <v>1399</v>
      </c>
      <c r="R25" s="30">
        <v>772</v>
      </c>
      <c r="S25" s="30">
        <v>713</v>
      </c>
      <c r="T25" s="30">
        <v>237</v>
      </c>
      <c r="U25" s="30">
        <v>490</v>
      </c>
      <c r="V25" s="30">
        <v>28</v>
      </c>
      <c r="W25" s="30">
        <v>1244</v>
      </c>
      <c r="X25" s="30">
        <v>53</v>
      </c>
      <c r="Y25" s="30">
        <v>7</v>
      </c>
      <c r="Z25" s="30">
        <v>73</v>
      </c>
      <c r="AA25" s="30">
        <v>6132</v>
      </c>
      <c r="AB25" s="30">
        <v>94</v>
      </c>
      <c r="AC25" s="30">
        <v>4.7</v>
      </c>
      <c r="AD25" s="30">
        <v>1.3120000000000001</v>
      </c>
      <c r="AE25" s="30">
        <v>8.6999999999999993</v>
      </c>
      <c r="AF25" s="30">
        <v>1.5</v>
      </c>
      <c r="AG25" s="30">
        <v>3.1</v>
      </c>
      <c r="AH25" s="30">
        <v>7.8</v>
      </c>
      <c r="AI25" s="30">
        <v>2.54</v>
      </c>
      <c r="AJ25" s="24">
        <v>1039</v>
      </c>
    </row>
    <row r="26" spans="1:36" ht="15.75" customHeight="1">
      <c r="A26" s="25" t="s">
        <v>132</v>
      </c>
      <c r="B26" s="30">
        <v>22</v>
      </c>
      <c r="C26" s="30">
        <v>28.9</v>
      </c>
      <c r="D26" s="30">
        <v>4.79</v>
      </c>
      <c r="E26" s="30">
        <v>64</v>
      </c>
      <c r="F26" s="30">
        <v>98</v>
      </c>
      <c r="G26" s="30">
        <v>0.39500000000000002</v>
      </c>
      <c r="H26" s="30">
        <v>4.5</v>
      </c>
      <c r="I26" s="30">
        <v>162</v>
      </c>
      <c r="J26" s="30">
        <v>162</v>
      </c>
      <c r="K26" s="30">
        <v>159</v>
      </c>
      <c r="L26" s="30">
        <v>3</v>
      </c>
      <c r="M26" s="30">
        <v>5</v>
      </c>
      <c r="N26" s="30">
        <v>2</v>
      </c>
      <c r="O26" s="30">
        <v>32</v>
      </c>
      <c r="P26" s="30">
        <v>1452</v>
      </c>
      <c r="Q26" s="30">
        <v>1515</v>
      </c>
      <c r="R26" s="30">
        <v>776</v>
      </c>
      <c r="S26" s="30">
        <v>726</v>
      </c>
      <c r="T26" s="30">
        <v>182</v>
      </c>
      <c r="U26" s="30">
        <v>496</v>
      </c>
      <c r="V26" s="30">
        <v>42</v>
      </c>
      <c r="W26" s="30">
        <v>1234</v>
      </c>
      <c r="X26" s="30">
        <v>50</v>
      </c>
      <c r="Y26" s="30">
        <v>3</v>
      </c>
      <c r="Z26" s="30">
        <v>55</v>
      </c>
      <c r="AA26" s="30">
        <v>6287</v>
      </c>
      <c r="AB26" s="30">
        <v>95</v>
      </c>
      <c r="AC26" s="30">
        <v>4.22</v>
      </c>
      <c r="AD26" s="30">
        <v>1.385</v>
      </c>
      <c r="AE26" s="30">
        <v>9.4</v>
      </c>
      <c r="AF26" s="30">
        <v>1.1000000000000001</v>
      </c>
      <c r="AG26" s="30">
        <v>3.1</v>
      </c>
      <c r="AH26" s="30">
        <v>7.6</v>
      </c>
      <c r="AI26" s="30">
        <v>2.4900000000000002</v>
      </c>
      <c r="AJ26" s="24">
        <v>1155</v>
      </c>
    </row>
    <row r="27" spans="1:36" ht="15.75" customHeight="1">
      <c r="A27" s="25" t="s">
        <v>107</v>
      </c>
      <c r="B27" s="30">
        <v>25</v>
      </c>
      <c r="C27" s="30">
        <v>28.3</v>
      </c>
      <c r="D27" s="30">
        <v>4.3499999999999996</v>
      </c>
      <c r="E27" s="30">
        <v>83</v>
      </c>
      <c r="F27" s="30">
        <v>79</v>
      </c>
      <c r="G27" s="30">
        <v>0.51200000000000001</v>
      </c>
      <c r="H27" s="30">
        <v>4.01</v>
      </c>
      <c r="I27" s="30">
        <v>162</v>
      </c>
      <c r="J27" s="30">
        <v>162</v>
      </c>
      <c r="K27" s="30">
        <v>159</v>
      </c>
      <c r="L27" s="30">
        <v>3</v>
      </c>
      <c r="M27" s="30">
        <v>12</v>
      </c>
      <c r="N27" s="30">
        <v>3</v>
      </c>
      <c r="O27" s="30">
        <v>43</v>
      </c>
      <c r="P27" s="30">
        <v>1450.1</v>
      </c>
      <c r="Q27" s="30">
        <v>1393</v>
      </c>
      <c r="R27" s="30">
        <v>705</v>
      </c>
      <c r="S27" s="30">
        <v>646</v>
      </c>
      <c r="T27" s="30">
        <v>183</v>
      </c>
      <c r="U27" s="30">
        <v>493</v>
      </c>
      <c r="V27" s="30">
        <v>50</v>
      </c>
      <c r="W27" s="30">
        <v>1351</v>
      </c>
      <c r="X27" s="30">
        <v>67</v>
      </c>
      <c r="Y27" s="30">
        <v>0</v>
      </c>
      <c r="Z27" s="30">
        <v>38</v>
      </c>
      <c r="AA27" s="30">
        <v>6153</v>
      </c>
      <c r="AB27" s="30">
        <v>106</v>
      </c>
      <c r="AC27" s="30">
        <v>4.09</v>
      </c>
      <c r="AD27" s="30">
        <v>1.3</v>
      </c>
      <c r="AE27" s="30">
        <v>8.6</v>
      </c>
      <c r="AF27" s="30">
        <v>1.1000000000000001</v>
      </c>
      <c r="AG27" s="30">
        <v>3.1</v>
      </c>
      <c r="AH27" s="30">
        <v>8.4</v>
      </c>
      <c r="AI27" s="30">
        <v>2.74</v>
      </c>
      <c r="AJ27" s="24">
        <v>1097</v>
      </c>
    </row>
    <row r="28" spans="1:36" ht="15.75" customHeight="1">
      <c r="A28" s="25" t="s">
        <v>44</v>
      </c>
      <c r="B28" s="30">
        <v>31</v>
      </c>
      <c r="C28" s="30">
        <v>27.6</v>
      </c>
      <c r="D28" s="30">
        <v>4.3499999999999996</v>
      </c>
      <c r="E28" s="30">
        <v>80</v>
      </c>
      <c r="F28" s="30">
        <v>82</v>
      </c>
      <c r="G28" s="30">
        <v>0.49399999999999999</v>
      </c>
      <c r="H28" s="30">
        <v>3.97</v>
      </c>
      <c r="I28" s="30">
        <v>162</v>
      </c>
      <c r="J28" s="30">
        <v>162</v>
      </c>
      <c r="K28" s="30">
        <v>162</v>
      </c>
      <c r="L28" s="30">
        <v>0</v>
      </c>
      <c r="M28" s="30">
        <v>9</v>
      </c>
      <c r="N28" s="30">
        <v>0</v>
      </c>
      <c r="O28" s="30">
        <v>53</v>
      </c>
      <c r="P28" s="30">
        <v>1445</v>
      </c>
      <c r="Q28" s="30">
        <v>1324</v>
      </c>
      <c r="R28" s="30">
        <v>704</v>
      </c>
      <c r="S28" s="30">
        <v>638</v>
      </c>
      <c r="T28" s="30">
        <v>193</v>
      </c>
      <c r="U28" s="30">
        <v>503</v>
      </c>
      <c r="V28" s="30">
        <v>37</v>
      </c>
      <c r="W28" s="30">
        <v>1352</v>
      </c>
      <c r="X28" s="30">
        <v>48</v>
      </c>
      <c r="Y28" s="30">
        <v>4</v>
      </c>
      <c r="Z28" s="30">
        <v>83</v>
      </c>
      <c r="AA28" s="30">
        <v>6099</v>
      </c>
      <c r="AB28" s="30">
        <v>106</v>
      </c>
      <c r="AC28" s="30">
        <v>4.17</v>
      </c>
      <c r="AD28" s="30">
        <v>1.264</v>
      </c>
      <c r="AE28" s="30">
        <v>8.1999999999999993</v>
      </c>
      <c r="AF28" s="30">
        <v>1.2</v>
      </c>
      <c r="AG28" s="30">
        <v>3.1</v>
      </c>
      <c r="AH28" s="30">
        <v>8.4</v>
      </c>
      <c r="AI28" s="30">
        <v>2.69</v>
      </c>
      <c r="AJ28" s="24">
        <v>1060</v>
      </c>
    </row>
    <row r="29" spans="1:36" ht="15.75" customHeight="1">
      <c r="A29" s="25" t="s">
        <v>186</v>
      </c>
      <c r="B29" s="30">
        <v>31</v>
      </c>
      <c r="C29" s="30">
        <v>28.8</v>
      </c>
      <c r="D29" s="30">
        <v>5.04</v>
      </c>
      <c r="E29" s="30">
        <v>78</v>
      </c>
      <c r="F29" s="30">
        <v>84</v>
      </c>
      <c r="G29" s="30">
        <v>0.48099999999999998</v>
      </c>
      <c r="H29" s="30">
        <v>4.66</v>
      </c>
      <c r="I29" s="30">
        <v>162</v>
      </c>
      <c r="J29" s="30">
        <v>162</v>
      </c>
      <c r="K29" s="30">
        <v>160</v>
      </c>
      <c r="L29" s="30">
        <v>2</v>
      </c>
      <c r="M29" s="30">
        <v>6</v>
      </c>
      <c r="N29" s="30">
        <v>1</v>
      </c>
      <c r="O29" s="30">
        <v>29</v>
      </c>
      <c r="P29" s="30">
        <v>1434.1</v>
      </c>
      <c r="Q29" s="30">
        <v>1443</v>
      </c>
      <c r="R29" s="30">
        <v>816</v>
      </c>
      <c r="S29" s="30">
        <v>742</v>
      </c>
      <c r="T29" s="30">
        <v>214</v>
      </c>
      <c r="U29" s="30">
        <v>559</v>
      </c>
      <c r="V29" s="30">
        <v>22</v>
      </c>
      <c r="W29" s="30">
        <v>1107</v>
      </c>
      <c r="X29" s="30">
        <v>74</v>
      </c>
      <c r="Y29" s="30">
        <v>7</v>
      </c>
      <c r="Z29" s="30">
        <v>63</v>
      </c>
      <c r="AA29" s="30">
        <v>6211</v>
      </c>
      <c r="AB29" s="30">
        <v>103</v>
      </c>
      <c r="AC29" s="30">
        <v>4.88</v>
      </c>
      <c r="AD29" s="30">
        <v>1.3959999999999999</v>
      </c>
      <c r="AE29" s="30">
        <v>9.1</v>
      </c>
      <c r="AF29" s="30">
        <v>1.3</v>
      </c>
      <c r="AG29" s="30">
        <v>3.5</v>
      </c>
      <c r="AH29" s="30">
        <v>6.9</v>
      </c>
      <c r="AI29" s="30">
        <v>1.98</v>
      </c>
      <c r="AJ29" s="24">
        <v>1092</v>
      </c>
    </row>
    <row r="30" spans="1:36" ht="15.75" customHeight="1">
      <c r="A30" s="25" t="s">
        <v>100</v>
      </c>
      <c r="B30" s="30">
        <v>34</v>
      </c>
      <c r="C30" s="30">
        <v>28.8</v>
      </c>
      <c r="D30" s="30">
        <v>4.84</v>
      </c>
      <c r="E30" s="30">
        <v>76</v>
      </c>
      <c r="F30" s="30">
        <v>86</v>
      </c>
      <c r="G30" s="30">
        <v>0.46899999999999997</v>
      </c>
      <c r="H30" s="30">
        <v>4.42</v>
      </c>
      <c r="I30" s="30">
        <v>162</v>
      </c>
      <c r="J30" s="30">
        <v>162</v>
      </c>
      <c r="K30" s="30">
        <v>160</v>
      </c>
      <c r="L30" s="30">
        <v>2</v>
      </c>
      <c r="M30" s="30">
        <v>6</v>
      </c>
      <c r="N30" s="30">
        <v>0</v>
      </c>
      <c r="O30" s="30">
        <v>45</v>
      </c>
      <c r="P30" s="30">
        <v>1465</v>
      </c>
      <c r="Q30" s="30">
        <v>1460</v>
      </c>
      <c r="R30" s="30">
        <v>784</v>
      </c>
      <c r="S30" s="30">
        <v>720</v>
      </c>
      <c r="T30" s="30">
        <v>203</v>
      </c>
      <c r="U30" s="30">
        <v>549</v>
      </c>
      <c r="V30" s="30">
        <v>25</v>
      </c>
      <c r="W30" s="30">
        <v>1372</v>
      </c>
      <c r="X30" s="30">
        <v>48</v>
      </c>
      <c r="Y30" s="30">
        <v>4</v>
      </c>
      <c r="Z30" s="30">
        <v>53</v>
      </c>
      <c r="AA30" s="30">
        <v>6316</v>
      </c>
      <c r="AB30" s="30">
        <v>102</v>
      </c>
      <c r="AC30" s="30">
        <v>4.3099999999999996</v>
      </c>
      <c r="AD30" s="30">
        <v>1.371</v>
      </c>
      <c r="AE30" s="30">
        <v>9</v>
      </c>
      <c r="AF30" s="30">
        <v>1.2</v>
      </c>
      <c r="AG30" s="30">
        <v>3.4</v>
      </c>
      <c r="AH30" s="30">
        <v>8.4</v>
      </c>
      <c r="AI30" s="30">
        <v>2.5</v>
      </c>
      <c r="AJ30" s="24">
        <v>1137</v>
      </c>
    </row>
    <row r="31" spans="1:36" ht="15.75" customHeight="1">
      <c r="A31" s="25" t="s">
        <v>166</v>
      </c>
      <c r="B31" s="30">
        <v>24</v>
      </c>
      <c r="C31" s="30">
        <v>30.1</v>
      </c>
      <c r="D31" s="30">
        <v>4.1500000000000004</v>
      </c>
      <c r="E31" s="30">
        <v>97</v>
      </c>
      <c r="F31" s="30">
        <v>65</v>
      </c>
      <c r="G31" s="30">
        <v>0.59899999999999998</v>
      </c>
      <c r="H31" s="30">
        <v>3.88</v>
      </c>
      <c r="I31" s="30">
        <v>162</v>
      </c>
      <c r="J31" s="30">
        <v>162</v>
      </c>
      <c r="K31" s="30">
        <v>159</v>
      </c>
      <c r="L31" s="30">
        <v>3</v>
      </c>
      <c r="M31" s="30">
        <v>5</v>
      </c>
      <c r="N31" s="30">
        <v>1</v>
      </c>
      <c r="O31" s="30">
        <v>46</v>
      </c>
      <c r="P31" s="30">
        <v>1446.2</v>
      </c>
      <c r="Q31" s="30">
        <v>1300</v>
      </c>
      <c r="R31" s="30">
        <v>672</v>
      </c>
      <c r="S31" s="30">
        <v>623</v>
      </c>
      <c r="T31" s="30">
        <v>189</v>
      </c>
      <c r="U31" s="30">
        <v>495</v>
      </c>
      <c r="V31" s="30">
        <v>39</v>
      </c>
      <c r="W31" s="30">
        <v>1457</v>
      </c>
      <c r="X31" s="30">
        <v>60</v>
      </c>
      <c r="Y31" s="30">
        <v>5</v>
      </c>
      <c r="Z31" s="30">
        <v>44</v>
      </c>
      <c r="AA31" s="30">
        <v>6068</v>
      </c>
      <c r="AB31" s="30">
        <v>116</v>
      </c>
      <c r="AC31" s="30">
        <v>3.99</v>
      </c>
      <c r="AD31" s="30">
        <v>1.2410000000000001</v>
      </c>
      <c r="AE31" s="30">
        <v>8.1</v>
      </c>
      <c r="AF31" s="30">
        <v>1.2</v>
      </c>
      <c r="AG31" s="30">
        <v>3.1</v>
      </c>
      <c r="AH31" s="30">
        <v>9.1</v>
      </c>
      <c r="AI31" s="30">
        <v>2.94</v>
      </c>
      <c r="AJ31" s="24">
        <v>1056</v>
      </c>
    </row>
    <row r="32" spans="1:36" ht="15.75" customHeight="1">
      <c r="A32" s="26" t="s">
        <v>924</v>
      </c>
      <c r="B32" s="24">
        <v>25</v>
      </c>
      <c r="C32" s="24">
        <v>28.5</v>
      </c>
      <c r="D32" s="24">
        <v>4.6500000000000004</v>
      </c>
      <c r="E32" s="24">
        <v>81</v>
      </c>
      <c r="F32" s="24">
        <v>81</v>
      </c>
      <c r="G32" s="24">
        <v>0.5</v>
      </c>
      <c r="H32" s="24">
        <v>4.3499999999999996</v>
      </c>
      <c r="I32" s="24">
        <v>162</v>
      </c>
      <c r="J32" s="24">
        <v>162</v>
      </c>
      <c r="K32" s="24">
        <v>160</v>
      </c>
      <c r="L32" s="24">
        <v>2</v>
      </c>
      <c r="M32" s="84"/>
      <c r="N32" s="84"/>
      <c r="O32" s="24">
        <v>39</v>
      </c>
      <c r="P32" s="24">
        <v>1442</v>
      </c>
      <c r="Q32" s="24">
        <v>1407</v>
      </c>
      <c r="R32" s="24">
        <v>753</v>
      </c>
      <c r="S32" s="24">
        <v>697</v>
      </c>
      <c r="T32" s="24">
        <v>204</v>
      </c>
      <c r="U32" s="24">
        <v>528</v>
      </c>
      <c r="V32" s="24">
        <v>32</v>
      </c>
      <c r="W32" s="24">
        <v>1337</v>
      </c>
      <c r="X32" s="24">
        <v>59</v>
      </c>
      <c r="Y32" s="24">
        <v>5</v>
      </c>
      <c r="Z32" s="24">
        <v>60</v>
      </c>
      <c r="AA32" s="24">
        <v>6177</v>
      </c>
      <c r="AB32" s="24">
        <v>101</v>
      </c>
      <c r="AC32" s="24">
        <v>4.3600000000000003</v>
      </c>
      <c r="AD32" s="24">
        <v>1.3420000000000001</v>
      </c>
      <c r="AE32" s="24">
        <v>8.8000000000000007</v>
      </c>
      <c r="AF32" s="24">
        <v>1.3</v>
      </c>
      <c r="AG32" s="24">
        <v>3.3</v>
      </c>
      <c r="AH32" s="24">
        <v>8.3000000000000007</v>
      </c>
      <c r="AI32" s="24">
        <v>2.5299999999999998</v>
      </c>
      <c r="AJ32" s="24">
        <v>1098</v>
      </c>
    </row>
    <row r="33" spans="1:32" ht="15.75" customHeight="1">
      <c r="A33" s="85" t="s">
        <v>1</v>
      </c>
      <c r="B33" s="85" t="s">
        <v>876</v>
      </c>
      <c r="C33" s="85" t="s">
        <v>877</v>
      </c>
      <c r="D33" s="85" t="s">
        <v>424</v>
      </c>
      <c r="E33" s="85" t="s">
        <v>4</v>
      </c>
      <c r="F33" s="85" t="s">
        <v>5</v>
      </c>
      <c r="G33" s="85" t="s">
        <v>6</v>
      </c>
      <c r="H33" s="85" t="s">
        <v>878</v>
      </c>
      <c r="I33" s="85" t="s">
        <v>3</v>
      </c>
      <c r="J33" s="85" t="s">
        <v>879</v>
      </c>
      <c r="K33" s="85" t="s">
        <v>880</v>
      </c>
      <c r="L33" s="85" t="s">
        <v>881</v>
      </c>
      <c r="M33" s="85" t="s">
        <v>882</v>
      </c>
      <c r="N33" s="85" t="s">
        <v>883</v>
      </c>
      <c r="O33" s="85" t="s">
        <v>884</v>
      </c>
      <c r="P33" s="85" t="s">
        <v>885</v>
      </c>
      <c r="Q33" s="85" t="s">
        <v>886</v>
      </c>
      <c r="R33" s="85" t="s">
        <v>9</v>
      </c>
      <c r="S33" s="85" t="s">
        <v>888</v>
      </c>
      <c r="T33" s="85" t="s">
        <v>889</v>
      </c>
      <c r="U33" s="85" t="s">
        <v>890</v>
      </c>
      <c r="V33" s="85" t="s">
        <v>891</v>
      </c>
      <c r="W33" s="85" t="s">
        <v>892</v>
      </c>
      <c r="X33" s="85" t="s">
        <v>893</v>
      </c>
      <c r="Y33" s="85" t="s">
        <v>894</v>
      </c>
      <c r="Z33" s="85" t="s">
        <v>895</v>
      </c>
      <c r="AA33" s="85" t="s">
        <v>896</v>
      </c>
      <c r="AB33" s="85" t="s">
        <v>897</v>
      </c>
      <c r="AC33" s="85" t="s">
        <v>898</v>
      </c>
      <c r="AD33" s="85" t="s">
        <v>899</v>
      </c>
      <c r="AE33" s="85" t="s">
        <v>900</v>
      </c>
      <c r="AF33" s="85" t="s">
        <v>901</v>
      </c>
    </row>
  </sheetData>
  <hyperlinks>
    <hyperlink ref="A2" r:id="rId1" xr:uid="{00000000-0004-0000-0A00-000000000000}"/>
    <hyperlink ref="A3" r:id="rId2" xr:uid="{00000000-0004-0000-0A00-000001000000}"/>
    <hyperlink ref="A4" r:id="rId3" xr:uid="{00000000-0004-0000-0A00-000002000000}"/>
    <hyperlink ref="A5" r:id="rId4" xr:uid="{00000000-0004-0000-0A00-000003000000}"/>
    <hyperlink ref="A6" r:id="rId5" xr:uid="{00000000-0004-0000-0A00-000004000000}"/>
    <hyperlink ref="A7" r:id="rId6" xr:uid="{00000000-0004-0000-0A00-000005000000}"/>
    <hyperlink ref="A8" r:id="rId7" xr:uid="{00000000-0004-0000-0A00-000006000000}"/>
    <hyperlink ref="A9" r:id="rId8" xr:uid="{00000000-0004-0000-0A00-000007000000}"/>
    <hyperlink ref="A10" r:id="rId9" xr:uid="{00000000-0004-0000-0A00-000008000000}"/>
    <hyperlink ref="A11" r:id="rId10" xr:uid="{00000000-0004-0000-0A00-000009000000}"/>
    <hyperlink ref="A12" r:id="rId11" xr:uid="{00000000-0004-0000-0A00-00000A000000}"/>
    <hyperlink ref="A13" r:id="rId12" xr:uid="{00000000-0004-0000-0A00-00000B000000}"/>
    <hyperlink ref="A14" r:id="rId13" xr:uid="{00000000-0004-0000-0A00-00000C000000}"/>
    <hyperlink ref="A15" r:id="rId14" xr:uid="{00000000-0004-0000-0A00-00000D000000}"/>
    <hyperlink ref="A16" r:id="rId15" xr:uid="{00000000-0004-0000-0A00-00000E000000}"/>
    <hyperlink ref="A17" r:id="rId16" xr:uid="{00000000-0004-0000-0A00-00000F000000}"/>
    <hyperlink ref="A18" r:id="rId17" xr:uid="{00000000-0004-0000-0A00-000010000000}"/>
    <hyperlink ref="A19" r:id="rId18" xr:uid="{00000000-0004-0000-0A00-000011000000}"/>
    <hyperlink ref="A20" r:id="rId19" xr:uid="{00000000-0004-0000-0A00-000012000000}"/>
    <hyperlink ref="A21" r:id="rId20" xr:uid="{00000000-0004-0000-0A00-000013000000}"/>
    <hyperlink ref="A22" r:id="rId21" xr:uid="{00000000-0004-0000-0A00-000014000000}"/>
    <hyperlink ref="A23" r:id="rId22" xr:uid="{00000000-0004-0000-0A00-000015000000}"/>
    <hyperlink ref="A24" r:id="rId23" xr:uid="{00000000-0004-0000-0A00-000016000000}"/>
    <hyperlink ref="A25" r:id="rId24" xr:uid="{00000000-0004-0000-0A00-000017000000}"/>
    <hyperlink ref="A26" r:id="rId25" xr:uid="{00000000-0004-0000-0A00-000018000000}"/>
    <hyperlink ref="A27" r:id="rId26" xr:uid="{00000000-0004-0000-0A00-000019000000}"/>
    <hyperlink ref="A28" r:id="rId27" xr:uid="{00000000-0004-0000-0A00-00001A000000}"/>
    <hyperlink ref="A29" r:id="rId28" xr:uid="{00000000-0004-0000-0A00-00001B000000}"/>
    <hyperlink ref="A30" r:id="rId29" xr:uid="{00000000-0004-0000-0A00-00001C000000}"/>
    <hyperlink ref="A31" r:id="rId30" xr:uid="{00000000-0004-0000-0A00-00001D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C32"/>
  <sheetViews>
    <sheetView workbookViewId="0"/>
  </sheetViews>
  <sheetFormatPr baseColWidth="10" defaultColWidth="14.5" defaultRowHeight="15.75" customHeight="1"/>
  <sheetData>
    <row r="1" spans="1:29" ht="15.75" customHeight="1">
      <c r="A1" s="39" t="s">
        <v>1</v>
      </c>
      <c r="B1" s="39" t="s">
        <v>906</v>
      </c>
      <c r="C1" s="39" t="s">
        <v>907</v>
      </c>
      <c r="D1" s="39" t="s">
        <v>423</v>
      </c>
      <c r="E1" s="39" t="s">
        <v>3</v>
      </c>
      <c r="F1" s="39" t="s">
        <v>908</v>
      </c>
      <c r="G1" s="39" t="s">
        <v>909</v>
      </c>
      <c r="H1" s="39" t="s">
        <v>9</v>
      </c>
      <c r="I1" s="39" t="s">
        <v>886</v>
      </c>
      <c r="J1" s="39" t="s">
        <v>910</v>
      </c>
      <c r="K1" s="39" t="s">
        <v>911</v>
      </c>
      <c r="L1" s="39" t="s">
        <v>889</v>
      </c>
      <c r="M1" s="39" t="s">
        <v>912</v>
      </c>
      <c r="N1" s="39" t="s">
        <v>913</v>
      </c>
      <c r="O1" s="39" t="s">
        <v>914</v>
      </c>
      <c r="P1" s="39" t="s">
        <v>890</v>
      </c>
      <c r="Q1" s="39" t="s">
        <v>892</v>
      </c>
      <c r="R1" s="39" t="s">
        <v>915</v>
      </c>
      <c r="S1" s="39" t="s">
        <v>916</v>
      </c>
      <c r="T1" s="39" t="s">
        <v>917</v>
      </c>
      <c r="U1" s="39" t="s">
        <v>918</v>
      </c>
      <c r="V1" s="39" t="s">
        <v>919</v>
      </c>
      <c r="W1" s="39" t="s">
        <v>920</v>
      </c>
      <c r="X1" s="39" t="s">
        <v>921</v>
      </c>
      <c r="Y1" s="39" t="s">
        <v>893</v>
      </c>
      <c r="Z1" s="39" t="s">
        <v>922</v>
      </c>
      <c r="AA1" s="39" t="s">
        <v>923</v>
      </c>
      <c r="AB1" s="39" t="s">
        <v>891</v>
      </c>
      <c r="AC1" s="39" t="s">
        <v>905</v>
      </c>
    </row>
    <row r="2" spans="1:29" ht="15.75" customHeight="1">
      <c r="A2" s="25" t="s">
        <v>173</v>
      </c>
      <c r="B2" s="24">
        <v>50</v>
      </c>
      <c r="C2" s="24">
        <v>26.7</v>
      </c>
      <c r="D2" s="24">
        <v>4.6399999999999997</v>
      </c>
      <c r="E2" s="24">
        <v>162</v>
      </c>
      <c r="F2" s="24">
        <v>6260</v>
      </c>
      <c r="G2" s="24">
        <v>5665</v>
      </c>
      <c r="H2" s="24">
        <v>752</v>
      </c>
      <c r="I2" s="24">
        <v>1479</v>
      </c>
      <c r="J2" s="26">
        <v>285</v>
      </c>
      <c r="K2" s="26">
        <v>56</v>
      </c>
      <c r="L2" s="24">
        <v>190</v>
      </c>
      <c r="M2" s="24">
        <v>709</v>
      </c>
      <c r="N2" s="24">
        <v>137</v>
      </c>
      <c r="O2" s="24">
        <v>31</v>
      </c>
      <c r="P2" s="24">
        <v>463</v>
      </c>
      <c r="Q2" s="24">
        <v>1427</v>
      </c>
      <c r="R2" s="24">
        <v>0.26100000000000001</v>
      </c>
      <c r="S2" s="24">
        <v>0.32</v>
      </c>
      <c r="T2" s="24">
        <v>0.432</v>
      </c>
      <c r="U2" s="24">
        <v>0.752</v>
      </c>
      <c r="V2" s="24">
        <v>93</v>
      </c>
      <c r="W2" s="24">
        <v>2446</v>
      </c>
      <c r="X2" s="24">
        <v>117</v>
      </c>
      <c r="Y2" s="24">
        <v>50</v>
      </c>
      <c r="Z2" s="24">
        <v>43</v>
      </c>
      <c r="AA2" s="24">
        <v>38</v>
      </c>
      <c r="AB2" s="24">
        <v>43</v>
      </c>
      <c r="AC2" s="24">
        <v>1113</v>
      </c>
    </row>
    <row r="3" spans="1:29" ht="15.75" customHeight="1">
      <c r="A3" s="25" t="s">
        <v>75</v>
      </c>
      <c r="B3" s="30">
        <v>60</v>
      </c>
      <c r="C3" s="30">
        <v>28.9</v>
      </c>
      <c r="D3" s="30">
        <v>4.03</v>
      </c>
      <c r="E3" s="30">
        <v>161</v>
      </c>
      <c r="F3" s="30">
        <v>6192</v>
      </c>
      <c r="G3" s="30">
        <v>5514</v>
      </c>
      <c r="H3" s="30">
        <v>649</v>
      </c>
      <c r="I3" s="30">
        <v>1404</v>
      </c>
      <c r="J3" s="29">
        <v>295</v>
      </c>
      <c r="K3" s="29">
        <v>27</v>
      </c>
      <c r="L3" s="30">
        <v>122</v>
      </c>
      <c r="M3" s="30">
        <v>615</v>
      </c>
      <c r="N3" s="30">
        <v>75</v>
      </c>
      <c r="O3" s="30">
        <v>34</v>
      </c>
      <c r="P3" s="30">
        <v>502</v>
      </c>
      <c r="Q3" s="30">
        <v>1240</v>
      </c>
      <c r="R3" s="30">
        <v>0.255</v>
      </c>
      <c r="S3" s="30">
        <v>0.32100000000000001</v>
      </c>
      <c r="T3" s="30">
        <v>0.38400000000000001</v>
      </c>
      <c r="U3" s="30">
        <v>0.70499999999999996</v>
      </c>
      <c r="V3" s="30">
        <v>89</v>
      </c>
      <c r="W3" s="30">
        <v>2119</v>
      </c>
      <c r="X3" s="30">
        <v>145</v>
      </c>
      <c r="Y3" s="30">
        <v>59</v>
      </c>
      <c r="Z3" s="30">
        <v>64</v>
      </c>
      <c r="AA3" s="30">
        <v>52</v>
      </c>
      <c r="AB3" s="30">
        <v>60</v>
      </c>
      <c r="AC3" s="24">
        <v>1160</v>
      </c>
    </row>
    <row r="4" spans="1:29" ht="15.75" customHeight="1">
      <c r="A4" s="25" t="s">
        <v>169</v>
      </c>
      <c r="B4" s="30">
        <v>47</v>
      </c>
      <c r="C4" s="30">
        <v>28.5</v>
      </c>
      <c r="D4" s="30">
        <v>4.59</v>
      </c>
      <c r="E4" s="30">
        <v>162</v>
      </c>
      <c r="F4" s="30">
        <v>6089</v>
      </c>
      <c r="G4" s="30">
        <v>5524</v>
      </c>
      <c r="H4" s="30">
        <v>744</v>
      </c>
      <c r="I4" s="30">
        <v>1413</v>
      </c>
      <c r="J4" s="29">
        <v>265</v>
      </c>
      <c r="K4" s="29">
        <v>6</v>
      </c>
      <c r="L4" s="30">
        <v>253</v>
      </c>
      <c r="M4" s="30">
        <v>710</v>
      </c>
      <c r="N4" s="30">
        <v>19</v>
      </c>
      <c r="O4" s="30">
        <v>13</v>
      </c>
      <c r="P4" s="30">
        <v>468</v>
      </c>
      <c r="Q4" s="30">
        <v>1324</v>
      </c>
      <c r="R4" s="30">
        <v>0.25600000000000001</v>
      </c>
      <c r="S4" s="30">
        <v>0.317</v>
      </c>
      <c r="T4" s="30">
        <v>0.443</v>
      </c>
      <c r="U4" s="30">
        <v>0.76</v>
      </c>
      <c r="V4" s="30">
        <v>101</v>
      </c>
      <c r="W4" s="30">
        <v>2449</v>
      </c>
      <c r="X4" s="30">
        <v>119</v>
      </c>
      <c r="Y4" s="30">
        <v>44</v>
      </c>
      <c r="Z4" s="30">
        <v>17</v>
      </c>
      <c r="AA4" s="30">
        <v>36</v>
      </c>
      <c r="AB4" s="30">
        <v>19</v>
      </c>
      <c r="AC4" s="24">
        <v>1065</v>
      </c>
    </row>
    <row r="5" spans="1:29" ht="15.75" customHeight="1">
      <c r="A5" s="25" t="s">
        <v>177</v>
      </c>
      <c r="B5" s="30">
        <v>50</v>
      </c>
      <c r="C5" s="30">
        <v>28.5</v>
      </c>
      <c r="D5" s="30">
        <v>5.42</v>
      </c>
      <c r="E5" s="30">
        <v>162</v>
      </c>
      <c r="F5" s="30">
        <v>6320</v>
      </c>
      <c r="G5" s="30">
        <v>5670</v>
      </c>
      <c r="H5" s="30">
        <v>878</v>
      </c>
      <c r="I5" s="30">
        <v>1598</v>
      </c>
      <c r="J5" s="29">
        <v>343</v>
      </c>
      <c r="K5" s="29">
        <v>25</v>
      </c>
      <c r="L5" s="30">
        <v>208</v>
      </c>
      <c r="M5" s="30">
        <v>836</v>
      </c>
      <c r="N5" s="30">
        <v>83</v>
      </c>
      <c r="O5" s="30">
        <v>24</v>
      </c>
      <c r="P5" s="30">
        <v>558</v>
      </c>
      <c r="Q5" s="30">
        <v>1160</v>
      </c>
      <c r="R5" s="30">
        <v>0.28199999999999997</v>
      </c>
      <c r="S5" s="30">
        <v>0.34799999999999998</v>
      </c>
      <c r="T5" s="30">
        <v>0.46100000000000002</v>
      </c>
      <c r="U5" s="30">
        <v>0.81</v>
      </c>
      <c r="V5" s="30">
        <v>112</v>
      </c>
      <c r="W5" s="30">
        <v>2615</v>
      </c>
      <c r="X5" s="30">
        <v>137</v>
      </c>
      <c r="Y5" s="30">
        <v>43</v>
      </c>
      <c r="Z5" s="30">
        <v>8</v>
      </c>
      <c r="AA5" s="30">
        <v>40</v>
      </c>
      <c r="AB5" s="30">
        <v>34</v>
      </c>
      <c r="AC5" s="24">
        <v>1162</v>
      </c>
    </row>
    <row r="6" spans="1:29" ht="15.75" customHeight="1">
      <c r="A6" s="25" t="s">
        <v>89</v>
      </c>
      <c r="B6" s="30">
        <v>45</v>
      </c>
      <c r="C6" s="30">
        <v>27.4</v>
      </c>
      <c r="D6" s="30">
        <v>4.99</v>
      </c>
      <c r="E6" s="30">
        <v>162</v>
      </c>
      <c r="F6" s="30">
        <v>6335</v>
      </c>
      <c r="G6" s="30">
        <v>5503</v>
      </c>
      <c r="H6" s="30">
        <v>808</v>
      </c>
      <c r="I6" s="30">
        <v>1409</v>
      </c>
      <c r="J6" s="29">
        <v>293</v>
      </c>
      <c r="K6" s="29">
        <v>30</v>
      </c>
      <c r="L6" s="30">
        <v>199</v>
      </c>
      <c r="M6" s="30">
        <v>767</v>
      </c>
      <c r="N6" s="30">
        <v>66</v>
      </c>
      <c r="O6" s="30">
        <v>34</v>
      </c>
      <c r="P6" s="30">
        <v>656</v>
      </c>
      <c r="Q6" s="30">
        <v>1339</v>
      </c>
      <c r="R6" s="30">
        <v>0.25600000000000001</v>
      </c>
      <c r="S6" s="30">
        <v>0.34300000000000003</v>
      </c>
      <c r="T6" s="30">
        <v>0.42899999999999999</v>
      </c>
      <c r="U6" s="30">
        <v>0.77200000000000002</v>
      </c>
      <c r="V6" s="30">
        <v>104</v>
      </c>
      <c r="W6" s="30">
        <v>2359</v>
      </c>
      <c r="X6" s="30">
        <v>107</v>
      </c>
      <c r="Y6" s="30">
        <v>96</v>
      </c>
      <c r="Z6" s="30">
        <v>42</v>
      </c>
      <c r="AA6" s="30">
        <v>37</v>
      </c>
      <c r="AB6" s="30">
        <v>45</v>
      </c>
      <c r="AC6" s="24">
        <v>1217</v>
      </c>
    </row>
    <row r="7" spans="1:29" ht="15.75" customHeight="1">
      <c r="A7" s="25" t="s">
        <v>80</v>
      </c>
      <c r="B7" s="30">
        <v>50</v>
      </c>
      <c r="C7" s="30">
        <v>28.3</v>
      </c>
      <c r="D7" s="30">
        <v>4.2300000000000004</v>
      </c>
      <c r="E7" s="30">
        <v>162</v>
      </c>
      <c r="F7" s="30">
        <v>6131</v>
      </c>
      <c r="G7" s="30">
        <v>5550</v>
      </c>
      <c r="H7" s="30">
        <v>686</v>
      </c>
      <c r="I7" s="30">
        <v>1428</v>
      </c>
      <c r="J7" s="29">
        <v>277</v>
      </c>
      <c r="K7" s="29">
        <v>33</v>
      </c>
      <c r="L7" s="30">
        <v>168</v>
      </c>
      <c r="M7" s="30">
        <v>656</v>
      </c>
      <c r="N7" s="30">
        <v>77</v>
      </c>
      <c r="O7" s="30">
        <v>36</v>
      </c>
      <c r="P7" s="30">
        <v>455</v>
      </c>
      <c r="Q7" s="30">
        <v>1285</v>
      </c>
      <c r="R7" s="30">
        <v>0.25700000000000001</v>
      </c>
      <c r="S7" s="30">
        <v>0.317</v>
      </c>
      <c r="T7" s="30">
        <v>0.41</v>
      </c>
      <c r="U7" s="30">
        <v>0.72699999999999998</v>
      </c>
      <c r="V7" s="30">
        <v>99</v>
      </c>
      <c r="W7" s="30">
        <v>2275</v>
      </c>
      <c r="X7" s="30">
        <v>122</v>
      </c>
      <c r="Y7" s="30">
        <v>53</v>
      </c>
      <c r="Z7" s="30">
        <v>29</v>
      </c>
      <c r="AA7" s="30">
        <v>44</v>
      </c>
      <c r="AB7" s="30">
        <v>16</v>
      </c>
      <c r="AC7" s="24">
        <v>1105</v>
      </c>
    </row>
    <row r="8" spans="1:29" ht="15.75" customHeight="1">
      <c r="A8" s="25" t="s">
        <v>119</v>
      </c>
      <c r="B8" s="30">
        <v>52</v>
      </c>
      <c r="C8" s="30">
        <v>27.8</v>
      </c>
      <c r="D8" s="30">
        <v>4.42</v>
      </c>
      <c r="E8" s="30">
        <v>162</v>
      </c>
      <c r="F8" s="30">
        <v>6094</v>
      </c>
      <c r="G8" s="30">
        <v>5487</v>
      </c>
      <c r="H8" s="30">
        <v>716</v>
      </c>
      <c r="I8" s="30">
        <v>1403</v>
      </c>
      <c r="J8" s="29">
        <v>277</v>
      </c>
      <c r="K8" s="29">
        <v>33</v>
      </c>
      <c r="L8" s="30">
        <v>164</v>
      </c>
      <c r="M8" s="30">
        <v>678</v>
      </c>
      <c r="N8" s="30">
        <v>139</v>
      </c>
      <c r="O8" s="30">
        <v>51</v>
      </c>
      <c r="P8" s="30">
        <v>452</v>
      </c>
      <c r="Q8" s="30">
        <v>1284</v>
      </c>
      <c r="R8" s="30">
        <v>0.25600000000000001</v>
      </c>
      <c r="S8" s="30">
        <v>0.316</v>
      </c>
      <c r="T8" s="30">
        <v>0.40799999999999997</v>
      </c>
      <c r="U8" s="30">
        <v>0.72399999999999998</v>
      </c>
      <c r="V8" s="30">
        <v>91</v>
      </c>
      <c r="W8" s="30">
        <v>2238</v>
      </c>
      <c r="X8" s="30">
        <v>129</v>
      </c>
      <c r="Y8" s="30">
        <v>52</v>
      </c>
      <c r="Z8" s="30">
        <v>58</v>
      </c>
      <c r="AA8" s="30">
        <v>44</v>
      </c>
      <c r="AB8" s="30">
        <v>37</v>
      </c>
      <c r="AC8" s="24">
        <v>1014</v>
      </c>
    </row>
    <row r="9" spans="1:29" ht="15.75" customHeight="1">
      <c r="A9" s="25" t="s">
        <v>85</v>
      </c>
      <c r="B9" s="30">
        <v>48</v>
      </c>
      <c r="C9" s="30">
        <v>29</v>
      </c>
      <c r="D9" s="30">
        <v>4.83</v>
      </c>
      <c r="E9" s="30">
        <v>161</v>
      </c>
      <c r="F9" s="30">
        <v>6155</v>
      </c>
      <c r="G9" s="30">
        <v>5484</v>
      </c>
      <c r="H9" s="30">
        <v>777</v>
      </c>
      <c r="I9" s="30">
        <v>1435</v>
      </c>
      <c r="J9" s="29">
        <v>308</v>
      </c>
      <c r="K9" s="29">
        <v>29</v>
      </c>
      <c r="L9" s="30">
        <v>185</v>
      </c>
      <c r="M9" s="30">
        <v>733</v>
      </c>
      <c r="N9" s="30">
        <v>134</v>
      </c>
      <c r="O9" s="30">
        <v>31</v>
      </c>
      <c r="P9" s="30">
        <v>531</v>
      </c>
      <c r="Q9" s="30">
        <v>1246</v>
      </c>
      <c r="R9" s="30">
        <v>0.26200000000000001</v>
      </c>
      <c r="S9" s="30">
        <v>0.32900000000000001</v>
      </c>
      <c r="T9" s="30">
        <v>0.43</v>
      </c>
      <c r="U9" s="30">
        <v>0.75900000000000001</v>
      </c>
      <c r="V9" s="30">
        <v>96</v>
      </c>
      <c r="W9" s="30">
        <v>2356</v>
      </c>
      <c r="X9" s="30">
        <v>137</v>
      </c>
      <c r="Y9" s="30">
        <v>49</v>
      </c>
      <c r="Z9" s="30">
        <v>31</v>
      </c>
      <c r="AA9" s="30">
        <v>60</v>
      </c>
      <c r="AB9" s="30">
        <v>16</v>
      </c>
      <c r="AC9" s="24">
        <v>1084</v>
      </c>
    </row>
    <row r="10" spans="1:29" ht="15.75" customHeight="1">
      <c r="A10" s="25" t="s">
        <v>155</v>
      </c>
      <c r="B10" s="30">
        <v>47</v>
      </c>
      <c r="C10" s="30">
        <v>27.8</v>
      </c>
      <c r="D10" s="30">
        <v>5.22</v>
      </c>
      <c r="E10" s="30">
        <v>162</v>
      </c>
      <c r="F10" s="30">
        <v>6236</v>
      </c>
      <c r="G10" s="30">
        <v>5614</v>
      </c>
      <c r="H10" s="30">
        <v>845</v>
      </c>
      <c r="I10" s="30">
        <v>1544</v>
      </c>
      <c r="J10" s="29">
        <v>318</v>
      </c>
      <c r="K10" s="29">
        <v>47</v>
      </c>
      <c r="L10" s="30">
        <v>204</v>
      </c>
      <c r="M10" s="30">
        <v>805</v>
      </c>
      <c r="N10" s="30">
        <v>66</v>
      </c>
      <c r="O10" s="30">
        <v>39</v>
      </c>
      <c r="P10" s="30">
        <v>494</v>
      </c>
      <c r="Q10" s="30">
        <v>1330</v>
      </c>
      <c r="R10" s="30">
        <v>0.27500000000000002</v>
      </c>
      <c r="S10" s="30">
        <v>0.33600000000000002</v>
      </c>
      <c r="T10" s="30">
        <v>0.45700000000000002</v>
      </c>
      <c r="U10" s="30">
        <v>0.79400000000000004</v>
      </c>
      <c r="V10" s="30">
        <v>97</v>
      </c>
      <c r="W10" s="30">
        <v>2568</v>
      </c>
      <c r="X10" s="30">
        <v>113</v>
      </c>
      <c r="Y10" s="30">
        <v>40</v>
      </c>
      <c r="Z10" s="30">
        <v>54</v>
      </c>
      <c r="AA10" s="30">
        <v>34</v>
      </c>
      <c r="AB10" s="30">
        <v>35</v>
      </c>
      <c r="AC10" s="24">
        <v>1089</v>
      </c>
    </row>
    <row r="11" spans="1:29" ht="15.75" customHeight="1">
      <c r="A11" s="25" t="s">
        <v>182</v>
      </c>
      <c r="B11" s="30">
        <v>44</v>
      </c>
      <c r="C11" s="30">
        <v>29.9</v>
      </c>
      <c r="D11" s="30">
        <v>4.66</v>
      </c>
      <c r="E11" s="30">
        <v>161</v>
      </c>
      <c r="F11" s="30">
        <v>6127</v>
      </c>
      <c r="G11" s="30">
        <v>5526</v>
      </c>
      <c r="H11" s="30">
        <v>750</v>
      </c>
      <c r="I11" s="30">
        <v>1476</v>
      </c>
      <c r="J11" s="29">
        <v>252</v>
      </c>
      <c r="K11" s="29">
        <v>30</v>
      </c>
      <c r="L11" s="30">
        <v>211</v>
      </c>
      <c r="M11" s="30">
        <v>719</v>
      </c>
      <c r="N11" s="30">
        <v>58</v>
      </c>
      <c r="O11" s="30">
        <v>29</v>
      </c>
      <c r="P11" s="30">
        <v>493</v>
      </c>
      <c r="Q11" s="30">
        <v>1303</v>
      </c>
      <c r="R11" s="30">
        <v>0.26700000000000002</v>
      </c>
      <c r="S11" s="30">
        <v>0.33100000000000002</v>
      </c>
      <c r="T11" s="30">
        <v>0.438</v>
      </c>
      <c r="U11" s="30">
        <v>0.76900000000000002</v>
      </c>
      <c r="V11" s="30">
        <v>106</v>
      </c>
      <c r="W11" s="30">
        <v>2421</v>
      </c>
      <c r="X11" s="30">
        <v>135</v>
      </c>
      <c r="Y11" s="30">
        <v>53</v>
      </c>
      <c r="Z11" s="30">
        <v>17</v>
      </c>
      <c r="AA11" s="30">
        <v>38</v>
      </c>
      <c r="AB11" s="30">
        <v>32</v>
      </c>
      <c r="AC11" s="24">
        <v>1105</v>
      </c>
    </row>
    <row r="12" spans="1:29" ht="15.75" customHeight="1">
      <c r="A12" s="25" t="s">
        <v>126</v>
      </c>
      <c r="B12" s="30">
        <v>43</v>
      </c>
      <c r="C12" s="30">
        <v>26.4</v>
      </c>
      <c r="D12" s="30">
        <v>4.47</v>
      </c>
      <c r="E12" s="30">
        <v>162</v>
      </c>
      <c r="F12" s="30">
        <v>6204</v>
      </c>
      <c r="G12" s="30">
        <v>5545</v>
      </c>
      <c r="H12" s="30">
        <v>724</v>
      </c>
      <c r="I12" s="30">
        <v>1367</v>
      </c>
      <c r="J12" s="29">
        <v>291</v>
      </c>
      <c r="K12" s="29">
        <v>29</v>
      </c>
      <c r="L12" s="30">
        <v>198</v>
      </c>
      <c r="M12" s="30">
        <v>689</v>
      </c>
      <c r="N12" s="30">
        <v>102</v>
      </c>
      <c r="O12" s="30">
        <v>44</v>
      </c>
      <c r="P12" s="30">
        <v>554</v>
      </c>
      <c r="Q12" s="30">
        <v>1452</v>
      </c>
      <c r="R12" s="30">
        <v>0.247</v>
      </c>
      <c r="S12" s="30">
        <v>0.31900000000000001</v>
      </c>
      <c r="T12" s="30">
        <v>0.41699999999999998</v>
      </c>
      <c r="U12" s="30">
        <v>0.73499999999999999</v>
      </c>
      <c r="V12" s="30">
        <v>102</v>
      </c>
      <c r="W12" s="30">
        <v>2310</v>
      </c>
      <c r="X12" s="30">
        <v>134</v>
      </c>
      <c r="Y12" s="30">
        <v>47</v>
      </c>
      <c r="Z12" s="30">
        <v>27</v>
      </c>
      <c r="AA12" s="30">
        <v>31</v>
      </c>
      <c r="AB12" s="30">
        <v>31</v>
      </c>
      <c r="AC12" s="24">
        <v>1086</v>
      </c>
    </row>
    <row r="13" spans="1:29" ht="15.75" customHeight="1">
      <c r="A13" s="25" t="s">
        <v>160</v>
      </c>
      <c r="B13" s="30">
        <v>42</v>
      </c>
      <c r="C13" s="30">
        <v>28.5</v>
      </c>
      <c r="D13" s="30">
        <v>4.17</v>
      </c>
      <c r="E13" s="30">
        <v>162</v>
      </c>
      <c r="F13" s="30">
        <v>6052</v>
      </c>
      <c r="G13" s="30">
        <v>5552</v>
      </c>
      <c r="H13" s="30">
        <v>675</v>
      </c>
      <c r="I13" s="30">
        <v>1450</v>
      </c>
      <c r="J13" s="29">
        <v>264</v>
      </c>
      <c r="K13" s="29">
        <v>33</v>
      </c>
      <c r="L13" s="30">
        <v>147</v>
      </c>
      <c r="M13" s="30">
        <v>640</v>
      </c>
      <c r="N13" s="30">
        <v>121</v>
      </c>
      <c r="O13" s="30">
        <v>35</v>
      </c>
      <c r="P13" s="30">
        <v>382</v>
      </c>
      <c r="Q13" s="30">
        <v>1224</v>
      </c>
      <c r="R13" s="30">
        <v>0.26100000000000001</v>
      </c>
      <c r="S13" s="30">
        <v>0.312</v>
      </c>
      <c r="T13" s="30">
        <v>0.4</v>
      </c>
      <c r="U13" s="30">
        <v>0.71199999999999997</v>
      </c>
      <c r="V13" s="30">
        <v>90</v>
      </c>
      <c r="W13" s="30">
        <v>2221</v>
      </c>
      <c r="X13" s="30">
        <v>134</v>
      </c>
      <c r="Y13" s="30">
        <v>45</v>
      </c>
      <c r="Z13" s="30">
        <v>38</v>
      </c>
      <c r="AA13" s="30">
        <v>34</v>
      </c>
      <c r="AB13" s="30">
        <v>23</v>
      </c>
      <c r="AC13" s="24">
        <v>1049</v>
      </c>
    </row>
    <row r="14" spans="1:29" ht="15.75" customHeight="1">
      <c r="A14" s="25" t="s">
        <v>164</v>
      </c>
      <c r="B14" s="30">
        <v>53</v>
      </c>
      <c r="C14" s="30">
        <v>28.5</v>
      </c>
      <c r="D14" s="30">
        <v>4.43</v>
      </c>
      <c r="E14" s="30">
        <v>162</v>
      </c>
      <c r="F14" s="30">
        <v>6041</v>
      </c>
      <c r="G14" s="30">
        <v>5431</v>
      </c>
      <c r="H14" s="30">
        <v>717</v>
      </c>
      <c r="I14" s="30">
        <v>1410</v>
      </c>
      <c r="J14" s="29">
        <v>279</v>
      </c>
      <c r="K14" s="29">
        <v>20</v>
      </c>
      <c r="L14" s="30">
        <v>156</v>
      </c>
      <c r="M14" s="30">
        <v>686</v>
      </c>
      <c r="N14" s="30">
        <v>73</v>
      </c>
      <c r="O14" s="30">
        <v>34</v>
      </c>
      <c r="P14" s="30">
        <v>471</v>
      </c>
      <c r="Q14" s="30">
        <v>991</v>
      </c>
      <c r="R14" s="30">
        <v>0.26</v>
      </c>
      <c r="S14" s="30">
        <v>0.32200000000000001</v>
      </c>
      <c r="T14" s="30">
        <v>0.40500000000000003</v>
      </c>
      <c r="U14" s="30">
        <v>0.72599999999999998</v>
      </c>
      <c r="V14" s="30">
        <v>100</v>
      </c>
      <c r="W14" s="30">
        <v>2197</v>
      </c>
      <c r="X14" s="30">
        <v>147</v>
      </c>
      <c r="Y14" s="30">
        <v>51</v>
      </c>
      <c r="Z14" s="30">
        <v>36</v>
      </c>
      <c r="AA14" s="30">
        <v>49</v>
      </c>
      <c r="AB14" s="30">
        <v>21</v>
      </c>
      <c r="AC14" s="24">
        <v>1037</v>
      </c>
    </row>
    <row r="15" spans="1:29" ht="15.75" customHeight="1">
      <c r="A15" s="25" t="s">
        <v>31</v>
      </c>
      <c r="B15" s="30">
        <v>55</v>
      </c>
      <c r="C15" s="30">
        <v>28.9</v>
      </c>
      <c r="D15" s="30">
        <v>4.4800000000000004</v>
      </c>
      <c r="E15" s="30">
        <v>162</v>
      </c>
      <c r="F15" s="30">
        <v>6164</v>
      </c>
      <c r="G15" s="30">
        <v>5518</v>
      </c>
      <c r="H15" s="30">
        <v>725</v>
      </c>
      <c r="I15" s="30">
        <v>1376</v>
      </c>
      <c r="J15" s="29">
        <v>272</v>
      </c>
      <c r="K15" s="29">
        <v>21</v>
      </c>
      <c r="L15" s="30">
        <v>189</v>
      </c>
      <c r="M15" s="30">
        <v>680</v>
      </c>
      <c r="N15" s="30">
        <v>45</v>
      </c>
      <c r="O15" s="30">
        <v>26</v>
      </c>
      <c r="P15" s="30">
        <v>525</v>
      </c>
      <c r="Q15" s="30">
        <v>1321</v>
      </c>
      <c r="R15" s="30">
        <v>0.249</v>
      </c>
      <c r="S15" s="30">
        <v>0.31900000000000001</v>
      </c>
      <c r="T15" s="30">
        <v>0.40899999999999997</v>
      </c>
      <c r="U15" s="30">
        <v>0.72799999999999998</v>
      </c>
      <c r="V15" s="30">
        <v>95</v>
      </c>
      <c r="W15" s="30">
        <v>2257</v>
      </c>
      <c r="X15" s="30">
        <v>120</v>
      </c>
      <c r="Y15" s="30">
        <v>58</v>
      </c>
      <c r="Z15" s="30">
        <v>30</v>
      </c>
      <c r="AA15" s="30">
        <v>32</v>
      </c>
      <c r="AB15" s="30">
        <v>31</v>
      </c>
      <c r="AC15" s="24">
        <v>1106</v>
      </c>
    </row>
    <row r="16" spans="1:29" ht="15.75" customHeight="1">
      <c r="A16" s="25" t="s">
        <v>113</v>
      </c>
      <c r="B16" s="30">
        <v>53</v>
      </c>
      <c r="C16" s="30">
        <v>28.3</v>
      </c>
      <c r="D16" s="30">
        <v>4.07</v>
      </c>
      <c r="E16" s="30">
        <v>161</v>
      </c>
      <c r="F16" s="30">
        <v>6134</v>
      </c>
      <c r="G16" s="30">
        <v>5547</v>
      </c>
      <c r="H16" s="30">
        <v>655</v>
      </c>
      <c r="I16" s="30">
        <v>1460</v>
      </c>
      <c r="J16" s="29">
        <v>259</v>
      </c>
      <c r="K16" s="29">
        <v>42</v>
      </c>
      <c r="L16" s="30">
        <v>128</v>
      </c>
      <c r="M16" s="30">
        <v>626</v>
      </c>
      <c r="N16" s="30">
        <v>71</v>
      </c>
      <c r="O16" s="30">
        <v>28</v>
      </c>
      <c r="P16" s="30">
        <v>447</v>
      </c>
      <c r="Q16" s="30">
        <v>1213</v>
      </c>
      <c r="R16" s="30">
        <v>0.26300000000000001</v>
      </c>
      <c r="S16" s="30">
        <v>0.32200000000000001</v>
      </c>
      <c r="T16" s="30">
        <v>0.39400000000000002</v>
      </c>
      <c r="U16" s="30">
        <v>0.71599999999999997</v>
      </c>
      <c r="V16" s="30">
        <v>96</v>
      </c>
      <c r="W16" s="30">
        <v>2187</v>
      </c>
      <c r="X16" s="30">
        <v>140</v>
      </c>
      <c r="Y16" s="30">
        <v>54</v>
      </c>
      <c r="Z16" s="30">
        <v>46</v>
      </c>
      <c r="AA16" s="30">
        <v>38</v>
      </c>
      <c r="AB16" s="30">
        <v>40</v>
      </c>
      <c r="AC16" s="24">
        <v>1171</v>
      </c>
    </row>
    <row r="17" spans="1:29" ht="15.75" customHeight="1">
      <c r="A17" s="25" t="s">
        <v>137</v>
      </c>
      <c r="B17" s="30">
        <v>50</v>
      </c>
      <c r="C17" s="30">
        <v>27.5</v>
      </c>
      <c r="D17" s="30">
        <v>4.1399999999999997</v>
      </c>
      <c r="E17" s="30">
        <v>162</v>
      </c>
      <c r="F17" s="30">
        <v>6061</v>
      </c>
      <c r="G17" s="30">
        <v>5330</v>
      </c>
      <c r="H17" s="30">
        <v>671</v>
      </c>
      <c r="I17" s="30">
        <v>1299</v>
      </c>
      <c r="J17" s="29">
        <v>249</v>
      </c>
      <c r="K17" s="29">
        <v>19</v>
      </c>
      <c r="L17" s="30">
        <v>194</v>
      </c>
      <c r="M17" s="30">
        <v>641</v>
      </c>
      <c r="N17" s="30">
        <v>181</v>
      </c>
      <c r="O17" s="30">
        <v>56</v>
      </c>
      <c r="P17" s="30">
        <v>599</v>
      </c>
      <c r="Q17" s="30">
        <v>1543</v>
      </c>
      <c r="R17" s="30">
        <v>0.24399999999999999</v>
      </c>
      <c r="S17" s="30">
        <v>0.32200000000000001</v>
      </c>
      <c r="T17" s="30">
        <v>0.40699999999999997</v>
      </c>
      <c r="U17" s="30">
        <v>0.72899999999999998</v>
      </c>
      <c r="V17" s="30">
        <v>92</v>
      </c>
      <c r="W17" s="30">
        <v>2168</v>
      </c>
      <c r="X17" s="30">
        <v>131</v>
      </c>
      <c r="Y17" s="30">
        <v>37</v>
      </c>
      <c r="Z17" s="30">
        <v>53</v>
      </c>
      <c r="AA17" s="30">
        <v>39</v>
      </c>
      <c r="AB17" s="30">
        <v>34</v>
      </c>
      <c r="AC17" s="24">
        <v>1071</v>
      </c>
    </row>
    <row r="18" spans="1:29" ht="15.75" customHeight="1">
      <c r="A18" s="25" t="s">
        <v>60</v>
      </c>
      <c r="B18" s="30">
        <v>49</v>
      </c>
      <c r="C18" s="30">
        <v>26.9</v>
      </c>
      <c r="D18" s="30">
        <v>4.46</v>
      </c>
      <c r="E18" s="30">
        <v>162</v>
      </c>
      <c r="F18" s="30">
        <v>6245</v>
      </c>
      <c r="G18" s="30">
        <v>5618</v>
      </c>
      <c r="H18" s="30">
        <v>722</v>
      </c>
      <c r="I18" s="30">
        <v>1409</v>
      </c>
      <c r="J18" s="29">
        <v>288</v>
      </c>
      <c r="K18" s="29">
        <v>35</v>
      </c>
      <c r="L18" s="30">
        <v>200</v>
      </c>
      <c r="M18" s="30">
        <v>690</v>
      </c>
      <c r="N18" s="30">
        <v>91</v>
      </c>
      <c r="O18" s="30">
        <v>32</v>
      </c>
      <c r="P18" s="30">
        <v>513</v>
      </c>
      <c r="Q18" s="30">
        <v>1426</v>
      </c>
      <c r="R18" s="30">
        <v>0.251</v>
      </c>
      <c r="S18" s="30">
        <v>0.316</v>
      </c>
      <c r="T18" s="30">
        <v>0.42099999999999999</v>
      </c>
      <c r="U18" s="30">
        <v>0.73799999999999999</v>
      </c>
      <c r="V18" s="30">
        <v>98</v>
      </c>
      <c r="W18" s="30">
        <v>2367</v>
      </c>
      <c r="X18" s="30">
        <v>96</v>
      </c>
      <c r="Y18" s="30">
        <v>44</v>
      </c>
      <c r="Z18" s="30">
        <v>27</v>
      </c>
      <c r="AA18" s="30">
        <v>43</v>
      </c>
      <c r="AB18" s="30">
        <v>24</v>
      </c>
      <c r="AC18" s="24">
        <v>1124</v>
      </c>
    </row>
    <row r="19" spans="1:29" ht="15.75" customHeight="1">
      <c r="A19" s="25" t="s">
        <v>151</v>
      </c>
      <c r="B19" s="30">
        <v>46</v>
      </c>
      <c r="C19" s="30">
        <v>29.5</v>
      </c>
      <c r="D19" s="30">
        <v>4.1399999999999997</v>
      </c>
      <c r="E19" s="30">
        <v>162</v>
      </c>
      <c r="F19" s="30">
        <v>6115</v>
      </c>
      <c r="G19" s="30">
        <v>5459</v>
      </c>
      <c r="H19" s="30">
        <v>671</v>
      </c>
      <c r="I19" s="30">
        <v>1342</v>
      </c>
      <c r="J19" s="29">
        <v>240</v>
      </c>
      <c r="K19" s="29">
        <v>19</v>
      </c>
      <c r="L19" s="30">
        <v>218</v>
      </c>
      <c r="M19" s="30">
        <v>649</v>
      </c>
      <c r="N19" s="30">
        <v>42</v>
      </c>
      <c r="O19" s="30">
        <v>18</v>
      </c>
      <c r="P19" s="30">
        <v>517</v>
      </c>
      <c r="Q19" s="30">
        <v>1302</v>
      </c>
      <c r="R19" s="30">
        <v>0.246</v>
      </c>
      <c r="S19" s="30">
        <v>0.316</v>
      </c>
      <c r="T19" s="30">
        <v>0.41699999999999998</v>
      </c>
      <c r="U19" s="30">
        <v>0.73299999999999998</v>
      </c>
      <c r="V19" s="30">
        <v>97</v>
      </c>
      <c r="W19" s="30">
        <v>2274</v>
      </c>
      <c r="X19" s="30">
        <v>123</v>
      </c>
      <c r="Y19" s="30">
        <v>62</v>
      </c>
      <c r="Z19" s="30">
        <v>35</v>
      </c>
      <c r="AA19" s="30">
        <v>41</v>
      </c>
      <c r="AB19" s="30">
        <v>43</v>
      </c>
      <c r="AC19" s="24">
        <v>1120</v>
      </c>
    </row>
    <row r="20" spans="1:29" ht="15.75" customHeight="1">
      <c r="A20" s="25" t="s">
        <v>95</v>
      </c>
      <c r="B20" s="30">
        <v>53</v>
      </c>
      <c r="C20" s="30">
        <v>30.1</v>
      </c>
      <c r="D20" s="30">
        <v>4.2</v>
      </c>
      <c r="E20" s="30">
        <v>162</v>
      </c>
      <c r="F20" s="30">
        <v>6059</v>
      </c>
      <c r="G20" s="30">
        <v>5458</v>
      </c>
      <c r="H20" s="30">
        <v>680</v>
      </c>
      <c r="I20" s="30">
        <v>1378</v>
      </c>
      <c r="J20" s="29">
        <v>245</v>
      </c>
      <c r="K20" s="29">
        <v>20</v>
      </c>
      <c r="L20" s="30">
        <v>183</v>
      </c>
      <c r="M20" s="30">
        <v>647</v>
      </c>
      <c r="N20" s="30">
        <v>72</v>
      </c>
      <c r="O20" s="30">
        <v>22</v>
      </c>
      <c r="P20" s="30">
        <v>475</v>
      </c>
      <c r="Q20" s="30">
        <v>1188</v>
      </c>
      <c r="R20" s="30">
        <v>0.252</v>
      </c>
      <c r="S20" s="30">
        <v>0.315</v>
      </c>
      <c r="T20" s="30">
        <v>0.40500000000000003</v>
      </c>
      <c r="U20" s="30">
        <v>0.72</v>
      </c>
      <c r="V20" s="30">
        <v>91</v>
      </c>
      <c r="W20" s="30">
        <v>2212</v>
      </c>
      <c r="X20" s="30">
        <v>121</v>
      </c>
      <c r="Y20" s="30">
        <v>42</v>
      </c>
      <c r="Z20" s="30">
        <v>21</v>
      </c>
      <c r="AA20" s="30">
        <v>49</v>
      </c>
      <c r="AB20" s="30">
        <v>19</v>
      </c>
      <c r="AC20" s="24">
        <v>1098</v>
      </c>
    </row>
    <row r="21" spans="1:29" ht="15.75" customHeight="1">
      <c r="A21" s="25" t="s">
        <v>67</v>
      </c>
      <c r="B21" s="30">
        <v>51</v>
      </c>
      <c r="C21" s="30">
        <v>28.7</v>
      </c>
      <c r="D21" s="30">
        <v>4.03</v>
      </c>
      <c r="E21" s="30">
        <v>162</v>
      </c>
      <c r="F21" s="30">
        <v>6022</v>
      </c>
      <c r="G21" s="30">
        <v>5500</v>
      </c>
      <c r="H21" s="30">
        <v>653</v>
      </c>
      <c r="I21" s="30">
        <v>1352</v>
      </c>
      <c r="J21" s="29">
        <v>270</v>
      </c>
      <c r="K21" s="29">
        <v>21</v>
      </c>
      <c r="L21" s="30">
        <v>169</v>
      </c>
      <c r="M21" s="30">
        <v>634</v>
      </c>
      <c r="N21" s="30">
        <v>50</v>
      </c>
      <c r="O21" s="30">
        <v>23</v>
      </c>
      <c r="P21" s="30">
        <v>442</v>
      </c>
      <c r="Q21" s="30">
        <v>1145</v>
      </c>
      <c r="R21" s="30">
        <v>0.246</v>
      </c>
      <c r="S21" s="30">
        <v>0.30399999999999999</v>
      </c>
      <c r="T21" s="30">
        <v>0.39500000000000002</v>
      </c>
      <c r="U21" s="30">
        <v>0.69899999999999995</v>
      </c>
      <c r="V21" s="30">
        <v>91</v>
      </c>
      <c r="W21" s="30">
        <v>2171</v>
      </c>
      <c r="X21" s="30">
        <v>142</v>
      </c>
      <c r="Y21" s="30">
        <v>33</v>
      </c>
      <c r="Z21" s="30">
        <v>13</v>
      </c>
      <c r="AA21" s="30">
        <v>34</v>
      </c>
      <c r="AB21" s="30">
        <v>19</v>
      </c>
      <c r="AC21" s="24">
        <v>1036</v>
      </c>
    </row>
    <row r="22" spans="1:29" ht="15.75" customHeight="1">
      <c r="A22" s="25" t="s">
        <v>143</v>
      </c>
      <c r="B22" s="30">
        <v>49</v>
      </c>
      <c r="C22" s="30">
        <v>26.9</v>
      </c>
      <c r="D22" s="30">
        <v>3.77</v>
      </c>
      <c r="E22" s="30">
        <v>162</v>
      </c>
      <c r="F22" s="30">
        <v>5992</v>
      </c>
      <c r="G22" s="30">
        <v>5434</v>
      </c>
      <c r="H22" s="30">
        <v>610</v>
      </c>
      <c r="I22" s="30">
        <v>1305</v>
      </c>
      <c r="J22" s="29">
        <v>231</v>
      </c>
      <c r="K22" s="29">
        <v>35</v>
      </c>
      <c r="L22" s="30">
        <v>161</v>
      </c>
      <c r="M22" s="30">
        <v>574</v>
      </c>
      <c r="N22" s="30">
        <v>96</v>
      </c>
      <c r="O22" s="30">
        <v>45</v>
      </c>
      <c r="P22" s="30">
        <v>424</v>
      </c>
      <c r="Q22" s="30">
        <v>1376</v>
      </c>
      <c r="R22" s="30">
        <v>0.24</v>
      </c>
      <c r="S22" s="30">
        <v>0.30099999999999999</v>
      </c>
      <c r="T22" s="30">
        <v>0.38400000000000001</v>
      </c>
      <c r="U22" s="30">
        <v>0.68500000000000005</v>
      </c>
      <c r="V22" s="30">
        <v>82</v>
      </c>
      <c r="W22" s="30">
        <v>2089</v>
      </c>
      <c r="X22" s="30">
        <v>112</v>
      </c>
      <c r="Y22" s="30">
        <v>58</v>
      </c>
      <c r="Z22" s="30">
        <v>46</v>
      </c>
      <c r="AA22" s="30">
        <v>30</v>
      </c>
      <c r="AB22" s="30">
        <v>33</v>
      </c>
      <c r="AC22" s="24">
        <v>1043</v>
      </c>
    </row>
    <row r="23" spans="1:29" ht="15.75" customHeight="1">
      <c r="A23" s="25" t="s">
        <v>189</v>
      </c>
      <c r="B23" s="30">
        <v>55</v>
      </c>
      <c r="C23" s="30">
        <v>28.9</v>
      </c>
      <c r="D23" s="30">
        <v>4.5</v>
      </c>
      <c r="E23" s="30">
        <v>162</v>
      </c>
      <c r="F23" s="30">
        <v>6261</v>
      </c>
      <c r="G23" s="30">
        <v>5542</v>
      </c>
      <c r="H23" s="30">
        <v>729</v>
      </c>
      <c r="I23" s="30">
        <v>1426</v>
      </c>
      <c r="J23" s="29">
        <v>277</v>
      </c>
      <c r="K23" s="29">
        <v>32</v>
      </c>
      <c r="L23" s="30">
        <v>153</v>
      </c>
      <c r="M23" s="30">
        <v>696</v>
      </c>
      <c r="N23" s="30">
        <v>110</v>
      </c>
      <c r="O23" s="30">
        <v>45</v>
      </c>
      <c r="P23" s="30">
        <v>561</v>
      </c>
      <c r="Q23" s="30">
        <v>1334</v>
      </c>
      <c r="R23" s="30">
        <v>0.25700000000000001</v>
      </c>
      <c r="S23" s="30">
        <v>0.33200000000000002</v>
      </c>
      <c r="T23" s="30">
        <v>0.40200000000000002</v>
      </c>
      <c r="U23" s="30">
        <v>0.73399999999999999</v>
      </c>
      <c r="V23" s="30">
        <v>96</v>
      </c>
      <c r="W23" s="30">
        <v>2226</v>
      </c>
      <c r="X23" s="30">
        <v>133</v>
      </c>
      <c r="Y23" s="30">
        <v>81</v>
      </c>
      <c r="Z23" s="30">
        <v>41</v>
      </c>
      <c r="AA23" s="30">
        <v>36</v>
      </c>
      <c r="AB23" s="30">
        <v>39</v>
      </c>
      <c r="AC23" s="24">
        <v>1173</v>
      </c>
    </row>
    <row r="24" spans="1:29" ht="15.75" customHeight="1">
      <c r="A24" s="25" t="s">
        <v>52</v>
      </c>
      <c r="B24" s="30">
        <v>58</v>
      </c>
      <c r="C24" s="30">
        <v>28.1</v>
      </c>
      <c r="D24" s="30">
        <v>4.2300000000000004</v>
      </c>
      <c r="E24" s="30">
        <v>162</v>
      </c>
      <c r="F24" s="30">
        <v>6001</v>
      </c>
      <c r="G24" s="30">
        <v>5419</v>
      </c>
      <c r="H24" s="30">
        <v>686</v>
      </c>
      <c r="I24" s="30">
        <v>1275</v>
      </c>
      <c r="J24" s="29">
        <v>257</v>
      </c>
      <c r="K24" s="29">
        <v>26</v>
      </c>
      <c r="L24" s="30">
        <v>177</v>
      </c>
      <c r="M24" s="30">
        <v>654</v>
      </c>
      <c r="N24" s="30">
        <v>125</v>
      </c>
      <c r="O24" s="30">
        <v>45</v>
      </c>
      <c r="P24" s="30">
        <v>449</v>
      </c>
      <c r="Q24" s="30">
        <v>1500</v>
      </c>
      <c r="R24" s="30">
        <v>0.23499999999999999</v>
      </c>
      <c r="S24" s="30">
        <v>0.29899999999999999</v>
      </c>
      <c r="T24" s="30">
        <v>0.39</v>
      </c>
      <c r="U24" s="30">
        <v>0.68899999999999995</v>
      </c>
      <c r="V24" s="30">
        <v>86</v>
      </c>
      <c r="W24" s="30">
        <v>2115</v>
      </c>
      <c r="X24" s="30">
        <v>93</v>
      </c>
      <c r="Y24" s="30">
        <v>58</v>
      </c>
      <c r="Z24" s="30">
        <v>36</v>
      </c>
      <c r="AA24" s="30">
        <v>36</v>
      </c>
      <c r="AB24" s="30">
        <v>30</v>
      </c>
      <c r="AC24" s="24">
        <v>965</v>
      </c>
    </row>
    <row r="25" spans="1:29" ht="15.75" customHeight="1">
      <c r="A25" s="25" t="s">
        <v>148</v>
      </c>
      <c r="B25" s="30">
        <v>54</v>
      </c>
      <c r="C25" s="30">
        <v>30.5</v>
      </c>
      <c r="D25" s="30">
        <v>4.74</v>
      </c>
      <c r="E25" s="30">
        <v>162</v>
      </c>
      <c r="F25" s="30">
        <v>6227</v>
      </c>
      <c r="G25" s="30">
        <v>5583</v>
      </c>
      <c r="H25" s="30">
        <v>768</v>
      </c>
      <c r="I25" s="30">
        <v>1446</v>
      </c>
      <c r="J25" s="29">
        <v>251</v>
      </c>
      <c r="K25" s="29">
        <v>17</v>
      </c>
      <c r="L25" s="30">
        <v>223</v>
      </c>
      <c r="M25" s="30">
        <v>735</v>
      </c>
      <c r="N25" s="30">
        <v>56</v>
      </c>
      <c r="O25" s="30">
        <v>28</v>
      </c>
      <c r="P25" s="30">
        <v>506</v>
      </c>
      <c r="Q25" s="30">
        <v>1288</v>
      </c>
      <c r="R25" s="30">
        <v>0.25900000000000001</v>
      </c>
      <c r="S25" s="30">
        <v>0.32600000000000001</v>
      </c>
      <c r="T25" s="30">
        <v>0.43</v>
      </c>
      <c r="U25" s="30">
        <v>0.75600000000000001</v>
      </c>
      <c r="V25" s="30">
        <v>106</v>
      </c>
      <c r="W25" s="30">
        <v>2400</v>
      </c>
      <c r="X25" s="30">
        <v>138</v>
      </c>
      <c r="Y25" s="30">
        <v>72</v>
      </c>
      <c r="Z25" s="30">
        <v>24</v>
      </c>
      <c r="AA25" s="30">
        <v>41</v>
      </c>
      <c r="AB25" s="30">
        <v>29</v>
      </c>
      <c r="AC25" s="24">
        <v>1099</v>
      </c>
    </row>
    <row r="26" spans="1:29" ht="15.75" customHeight="1">
      <c r="A26" s="25" t="s">
        <v>132</v>
      </c>
      <c r="B26" s="30">
        <v>45</v>
      </c>
      <c r="C26" s="30">
        <v>29.2</v>
      </c>
      <c r="D26" s="30">
        <v>4.41</v>
      </c>
      <c r="E26" s="30">
        <v>162</v>
      </c>
      <c r="F26" s="30">
        <v>6271</v>
      </c>
      <c r="G26" s="30">
        <v>5565</v>
      </c>
      <c r="H26" s="30">
        <v>715</v>
      </c>
      <c r="I26" s="30">
        <v>1437</v>
      </c>
      <c r="J26" s="29">
        <v>280</v>
      </c>
      <c r="K26" s="29">
        <v>54</v>
      </c>
      <c r="L26" s="30">
        <v>130</v>
      </c>
      <c r="M26" s="30">
        <v>675</v>
      </c>
      <c r="N26" s="30">
        <v>79</v>
      </c>
      <c r="O26" s="30">
        <v>36</v>
      </c>
      <c r="P26" s="30">
        <v>572</v>
      </c>
      <c r="Q26" s="30">
        <v>1107</v>
      </c>
      <c r="R26" s="30">
        <v>0.25800000000000001</v>
      </c>
      <c r="S26" s="30">
        <v>0.32900000000000001</v>
      </c>
      <c r="T26" s="30">
        <v>0.39800000000000002</v>
      </c>
      <c r="U26" s="30">
        <v>0.72799999999999998</v>
      </c>
      <c r="V26" s="30">
        <v>97</v>
      </c>
      <c r="W26" s="30">
        <v>2215</v>
      </c>
      <c r="X26" s="30">
        <v>120</v>
      </c>
      <c r="Y26" s="30">
        <v>42</v>
      </c>
      <c r="Z26" s="30">
        <v>42</v>
      </c>
      <c r="AA26" s="30">
        <v>46</v>
      </c>
      <c r="AB26" s="30">
        <v>43</v>
      </c>
      <c r="AC26" s="24">
        <v>1188</v>
      </c>
    </row>
    <row r="27" spans="1:29" ht="15.75" customHeight="1">
      <c r="A27" s="25" t="s">
        <v>107</v>
      </c>
      <c r="B27" s="30">
        <v>41</v>
      </c>
      <c r="C27" s="30">
        <v>28.5</v>
      </c>
      <c r="D27" s="30">
        <v>4.8099999999999996</v>
      </c>
      <c r="E27" s="30">
        <v>162</v>
      </c>
      <c r="F27" s="30">
        <v>6223</v>
      </c>
      <c r="G27" s="30">
        <v>5548</v>
      </c>
      <c r="H27" s="30">
        <v>779</v>
      </c>
      <c r="I27" s="30">
        <v>1415</v>
      </c>
      <c r="J27" s="29">
        <v>299</v>
      </c>
      <c r="K27" s="29">
        <v>32</v>
      </c>
      <c r="L27" s="30">
        <v>225</v>
      </c>
      <c r="M27" s="30">
        <v>745</v>
      </c>
      <c r="N27" s="30">
        <v>35</v>
      </c>
      <c r="O27" s="30">
        <v>26</v>
      </c>
      <c r="P27" s="30">
        <v>526</v>
      </c>
      <c r="Q27" s="30">
        <v>1318</v>
      </c>
      <c r="R27" s="30">
        <v>0.255</v>
      </c>
      <c r="S27" s="30">
        <v>0.32500000000000001</v>
      </c>
      <c r="T27" s="30">
        <v>0.442</v>
      </c>
      <c r="U27" s="30">
        <v>0.76700000000000002</v>
      </c>
      <c r="V27" s="30">
        <v>104</v>
      </c>
      <c r="W27" s="30">
        <v>2453</v>
      </c>
      <c r="X27" s="30">
        <v>117</v>
      </c>
      <c r="Y27" s="30">
        <v>70</v>
      </c>
      <c r="Z27" s="30">
        <v>37</v>
      </c>
      <c r="AA27" s="30">
        <v>41</v>
      </c>
      <c r="AB27" s="30">
        <v>28</v>
      </c>
      <c r="AC27" s="24">
        <v>1113</v>
      </c>
    </row>
    <row r="28" spans="1:29" ht="15.75" customHeight="1">
      <c r="A28" s="25" t="s">
        <v>44</v>
      </c>
      <c r="B28" s="30">
        <v>48</v>
      </c>
      <c r="C28" s="30">
        <v>27.7</v>
      </c>
      <c r="D28" s="30">
        <v>4.1500000000000004</v>
      </c>
      <c r="E28" s="30">
        <v>162</v>
      </c>
      <c r="F28" s="30">
        <v>6046</v>
      </c>
      <c r="G28" s="30">
        <v>5481</v>
      </c>
      <c r="H28" s="30">
        <v>672</v>
      </c>
      <c r="I28" s="30">
        <v>1333</v>
      </c>
      <c r="J28" s="29">
        <v>288</v>
      </c>
      <c r="K28" s="29">
        <v>32</v>
      </c>
      <c r="L28" s="30">
        <v>216</v>
      </c>
      <c r="M28" s="30">
        <v>647</v>
      </c>
      <c r="N28" s="30">
        <v>60</v>
      </c>
      <c r="O28" s="30">
        <v>37</v>
      </c>
      <c r="P28" s="30">
        <v>449</v>
      </c>
      <c r="Q28" s="30">
        <v>1482</v>
      </c>
      <c r="R28" s="30">
        <v>0.24299999999999999</v>
      </c>
      <c r="S28" s="30">
        <v>0.307</v>
      </c>
      <c r="T28" s="30">
        <v>0.42599999999999999</v>
      </c>
      <c r="U28" s="30">
        <v>0.73299999999999998</v>
      </c>
      <c r="V28" s="30">
        <v>100</v>
      </c>
      <c r="W28" s="30">
        <v>2333</v>
      </c>
      <c r="X28" s="30">
        <v>88</v>
      </c>
      <c r="Y28" s="30">
        <v>69</v>
      </c>
      <c r="Z28" s="30">
        <v>18</v>
      </c>
      <c r="AA28" s="30">
        <v>28</v>
      </c>
      <c r="AB28" s="30">
        <v>20</v>
      </c>
      <c r="AC28" s="24">
        <v>1060</v>
      </c>
    </row>
    <row r="29" spans="1:29" ht="15.75" customHeight="1">
      <c r="A29" s="25" t="s">
        <v>186</v>
      </c>
      <c r="B29" s="30">
        <v>52</v>
      </c>
      <c r="C29" s="30">
        <v>28.4</v>
      </c>
      <c r="D29" s="30">
        <v>4.72</v>
      </c>
      <c r="E29" s="30">
        <v>162</v>
      </c>
      <c r="F29" s="30">
        <v>6089</v>
      </c>
      <c r="G29" s="30">
        <v>5525</v>
      </c>
      <c r="H29" s="30">
        <v>765</v>
      </c>
      <c r="I29" s="30">
        <v>1446</v>
      </c>
      <c r="J29" s="29">
        <v>257</v>
      </c>
      <c r="K29" s="29">
        <v>23</v>
      </c>
      <c r="L29" s="30">
        <v>215</v>
      </c>
      <c r="M29" s="30">
        <v>746</v>
      </c>
      <c r="N29" s="30">
        <v>99</v>
      </c>
      <c r="O29" s="30">
        <v>36</v>
      </c>
      <c r="P29" s="30">
        <v>436</v>
      </c>
      <c r="Q29" s="30">
        <v>1220</v>
      </c>
      <c r="R29" s="30">
        <v>0.26200000000000001</v>
      </c>
      <c r="S29" s="30">
        <v>0.32200000000000001</v>
      </c>
      <c r="T29" s="30">
        <v>0.433</v>
      </c>
      <c r="U29" s="30">
        <v>0.755</v>
      </c>
      <c r="V29" s="30">
        <v>96</v>
      </c>
      <c r="W29" s="30">
        <v>2394</v>
      </c>
      <c r="X29" s="30">
        <v>114</v>
      </c>
      <c r="Y29" s="30">
        <v>70</v>
      </c>
      <c r="Z29" s="30">
        <v>18</v>
      </c>
      <c r="AA29" s="30">
        <v>40</v>
      </c>
      <c r="AB29" s="30">
        <v>23</v>
      </c>
      <c r="AC29" s="24">
        <v>1038</v>
      </c>
    </row>
    <row r="30" spans="1:29" ht="15.75" customHeight="1">
      <c r="A30" s="25" t="s">
        <v>100</v>
      </c>
      <c r="B30" s="30">
        <v>49</v>
      </c>
      <c r="C30" s="30">
        <v>30</v>
      </c>
      <c r="D30" s="30">
        <v>4.6900000000000004</v>
      </c>
      <c r="E30" s="30">
        <v>162</v>
      </c>
      <c r="F30" s="30">
        <v>6233</v>
      </c>
      <c r="G30" s="30">
        <v>5479</v>
      </c>
      <c r="H30" s="30">
        <v>759</v>
      </c>
      <c r="I30" s="30">
        <v>1358</v>
      </c>
      <c r="J30" s="29">
        <v>276</v>
      </c>
      <c r="K30" s="29">
        <v>18</v>
      </c>
      <c r="L30" s="30">
        <v>221</v>
      </c>
      <c r="M30" s="30">
        <v>728</v>
      </c>
      <c r="N30" s="30">
        <v>54</v>
      </c>
      <c r="O30" s="30">
        <v>24</v>
      </c>
      <c r="P30" s="30">
        <v>632</v>
      </c>
      <c r="Q30" s="30">
        <v>1362</v>
      </c>
      <c r="R30" s="30">
        <v>0.248</v>
      </c>
      <c r="S30" s="30">
        <v>0.33</v>
      </c>
      <c r="T30" s="30">
        <v>0.42599999999999999</v>
      </c>
      <c r="U30" s="30">
        <v>0.755</v>
      </c>
      <c r="V30" s="30">
        <v>101</v>
      </c>
      <c r="W30" s="30">
        <v>2333</v>
      </c>
      <c r="X30" s="30">
        <v>153</v>
      </c>
      <c r="Y30" s="30">
        <v>55</v>
      </c>
      <c r="Z30" s="30">
        <v>26</v>
      </c>
      <c r="AA30" s="30">
        <v>40</v>
      </c>
      <c r="AB30" s="30">
        <v>16</v>
      </c>
      <c r="AC30" s="24">
        <v>1120</v>
      </c>
    </row>
    <row r="31" spans="1:29" ht="15.75" customHeight="1">
      <c r="A31" s="25" t="s">
        <v>166</v>
      </c>
      <c r="B31" s="30">
        <v>43</v>
      </c>
      <c r="C31" s="30">
        <v>28.8</v>
      </c>
      <c r="D31" s="30">
        <v>4.71</v>
      </c>
      <c r="E31" s="30">
        <v>162</v>
      </c>
      <c r="F31" s="30">
        <v>6201</v>
      </c>
      <c r="G31" s="30">
        <v>5490</v>
      </c>
      <c r="H31" s="30">
        <v>763</v>
      </c>
      <c r="I31" s="30">
        <v>1403</v>
      </c>
      <c r="J31" s="29">
        <v>268</v>
      </c>
      <c r="K31" s="29">
        <v>29</v>
      </c>
      <c r="L31" s="30">
        <v>203</v>
      </c>
      <c r="M31" s="30">
        <v>735</v>
      </c>
      <c r="N31" s="30">
        <v>121</v>
      </c>
      <c r="O31" s="30">
        <v>39</v>
      </c>
      <c r="P31" s="30">
        <v>536</v>
      </c>
      <c r="Q31" s="30">
        <v>1252</v>
      </c>
      <c r="R31" s="30">
        <v>0.25600000000000001</v>
      </c>
      <c r="S31" s="30">
        <v>0.32600000000000001</v>
      </c>
      <c r="T31" s="30">
        <v>0.42599999999999999</v>
      </c>
      <c r="U31" s="30">
        <v>0.751</v>
      </c>
      <c r="V31" s="30">
        <v>96</v>
      </c>
      <c r="W31" s="30">
        <v>2338</v>
      </c>
      <c r="X31" s="30">
        <v>102</v>
      </c>
      <c r="Y31" s="30">
        <v>64</v>
      </c>
      <c r="Z31" s="30">
        <v>48</v>
      </c>
      <c r="AA31" s="30">
        <v>63</v>
      </c>
      <c r="AB31" s="30">
        <v>49</v>
      </c>
      <c r="AC31" s="24">
        <v>1105</v>
      </c>
    </row>
    <row r="32" spans="1:29" ht="15.75" customHeight="1">
      <c r="A32" s="41" t="s">
        <v>924</v>
      </c>
      <c r="B32" s="32">
        <v>45</v>
      </c>
      <c r="C32" s="32">
        <v>28.4</v>
      </c>
      <c r="D32" s="32">
        <v>4.4800000000000004</v>
      </c>
      <c r="E32" s="32">
        <v>162</v>
      </c>
      <c r="F32" s="32">
        <v>6153</v>
      </c>
      <c r="G32" s="32">
        <v>5519</v>
      </c>
      <c r="H32" s="32">
        <v>725</v>
      </c>
      <c r="I32" s="32">
        <v>1409</v>
      </c>
      <c r="J32" s="41">
        <v>275</v>
      </c>
      <c r="K32" s="41">
        <v>29</v>
      </c>
      <c r="L32" s="32">
        <v>187</v>
      </c>
      <c r="M32" s="32">
        <v>692</v>
      </c>
      <c r="N32" s="32">
        <v>85</v>
      </c>
      <c r="O32" s="32">
        <v>33</v>
      </c>
      <c r="P32" s="32">
        <v>503</v>
      </c>
      <c r="Q32" s="32">
        <v>1299</v>
      </c>
      <c r="R32" s="32">
        <v>0.255</v>
      </c>
      <c r="S32" s="32">
        <v>0.32200000000000001</v>
      </c>
      <c r="T32" s="32">
        <v>0.41699999999999998</v>
      </c>
      <c r="U32" s="32">
        <v>0.73899999999999999</v>
      </c>
      <c r="V32" s="32">
        <v>97</v>
      </c>
      <c r="W32" s="32">
        <v>2304</v>
      </c>
      <c r="X32" s="32">
        <v>124</v>
      </c>
      <c r="Y32" s="32">
        <v>55</v>
      </c>
      <c r="Z32" s="32">
        <v>34</v>
      </c>
      <c r="AA32" s="32">
        <v>40</v>
      </c>
      <c r="AB32" s="32">
        <v>31</v>
      </c>
      <c r="AC32" s="32">
        <v>1097</v>
      </c>
    </row>
  </sheetData>
  <hyperlinks>
    <hyperlink ref="A2" r:id="rId1" xr:uid="{00000000-0004-0000-0B00-000000000000}"/>
    <hyperlink ref="A3" r:id="rId2" xr:uid="{00000000-0004-0000-0B00-000001000000}"/>
    <hyperlink ref="A4" r:id="rId3" xr:uid="{00000000-0004-0000-0B00-000002000000}"/>
    <hyperlink ref="A5" r:id="rId4" xr:uid="{00000000-0004-0000-0B00-000003000000}"/>
    <hyperlink ref="A6" r:id="rId5" xr:uid="{00000000-0004-0000-0B00-000004000000}"/>
    <hyperlink ref="A7" r:id="rId6" xr:uid="{00000000-0004-0000-0B00-000005000000}"/>
    <hyperlink ref="A8" r:id="rId7" xr:uid="{00000000-0004-0000-0B00-000006000000}"/>
    <hyperlink ref="A9" r:id="rId8" xr:uid="{00000000-0004-0000-0B00-000007000000}"/>
    <hyperlink ref="A10" r:id="rId9" xr:uid="{00000000-0004-0000-0B00-000008000000}"/>
    <hyperlink ref="A11" r:id="rId10" xr:uid="{00000000-0004-0000-0B00-000009000000}"/>
    <hyperlink ref="A12" r:id="rId11" xr:uid="{00000000-0004-0000-0B00-00000A000000}"/>
    <hyperlink ref="A13" r:id="rId12" xr:uid="{00000000-0004-0000-0B00-00000B000000}"/>
    <hyperlink ref="A14" r:id="rId13" xr:uid="{00000000-0004-0000-0B00-00000C000000}"/>
    <hyperlink ref="A15" r:id="rId14" xr:uid="{00000000-0004-0000-0B00-00000D000000}"/>
    <hyperlink ref="A16" r:id="rId15" xr:uid="{00000000-0004-0000-0B00-00000E000000}"/>
    <hyperlink ref="A17" r:id="rId16" xr:uid="{00000000-0004-0000-0B00-00000F000000}"/>
    <hyperlink ref="A18" r:id="rId17" xr:uid="{00000000-0004-0000-0B00-000010000000}"/>
    <hyperlink ref="A19" r:id="rId18" xr:uid="{00000000-0004-0000-0B00-000011000000}"/>
    <hyperlink ref="A20" r:id="rId19" xr:uid="{00000000-0004-0000-0B00-000012000000}"/>
    <hyperlink ref="A21" r:id="rId20" xr:uid="{00000000-0004-0000-0B00-000013000000}"/>
    <hyperlink ref="A22" r:id="rId21" xr:uid="{00000000-0004-0000-0B00-000014000000}"/>
    <hyperlink ref="A23" r:id="rId22" xr:uid="{00000000-0004-0000-0B00-000015000000}"/>
    <hyperlink ref="A24" r:id="rId23" xr:uid="{00000000-0004-0000-0B00-000016000000}"/>
    <hyperlink ref="A25" r:id="rId24" xr:uid="{00000000-0004-0000-0B00-000017000000}"/>
    <hyperlink ref="A26" r:id="rId25" xr:uid="{00000000-0004-0000-0B00-000018000000}"/>
    <hyperlink ref="A27" r:id="rId26" xr:uid="{00000000-0004-0000-0B00-000019000000}"/>
    <hyperlink ref="A28" r:id="rId27" xr:uid="{00000000-0004-0000-0B00-00001A000000}"/>
    <hyperlink ref="A29" r:id="rId28" xr:uid="{00000000-0004-0000-0B00-00001B000000}"/>
    <hyperlink ref="A30" r:id="rId29" xr:uid="{00000000-0004-0000-0B00-00001C000000}"/>
    <hyperlink ref="A31" r:id="rId30" xr:uid="{00000000-0004-0000-0B00-00001D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AJ33"/>
  <sheetViews>
    <sheetView workbookViewId="0"/>
  </sheetViews>
  <sheetFormatPr baseColWidth="10" defaultColWidth="14.5" defaultRowHeight="15.75" customHeight="1"/>
  <sheetData>
    <row r="1" spans="1:36" ht="15.75" customHeight="1">
      <c r="A1" s="39" t="s">
        <v>1</v>
      </c>
      <c r="B1" s="39" t="s">
        <v>876</v>
      </c>
      <c r="C1" s="39" t="s">
        <v>877</v>
      </c>
      <c r="D1" s="39" t="s">
        <v>424</v>
      </c>
      <c r="E1" s="39" t="s">
        <v>4</v>
      </c>
      <c r="F1" s="39" t="s">
        <v>5</v>
      </c>
      <c r="G1" s="39" t="s">
        <v>6</v>
      </c>
      <c r="H1" s="39" t="s">
        <v>878</v>
      </c>
      <c r="I1" s="39" t="s">
        <v>3</v>
      </c>
      <c r="J1" s="39" t="s">
        <v>879</v>
      </c>
      <c r="K1" s="39" t="s">
        <v>880</v>
      </c>
      <c r="L1" s="39" t="s">
        <v>881</v>
      </c>
      <c r="M1" s="39" t="s">
        <v>882</v>
      </c>
      <c r="N1" s="39" t="s">
        <v>883</v>
      </c>
      <c r="O1" s="39" t="s">
        <v>884</v>
      </c>
      <c r="P1" s="39" t="s">
        <v>885</v>
      </c>
      <c r="Q1" s="39" t="s">
        <v>886</v>
      </c>
      <c r="R1" s="39" t="s">
        <v>9</v>
      </c>
      <c r="S1" s="39" t="s">
        <v>888</v>
      </c>
      <c r="T1" s="39" t="s">
        <v>889</v>
      </c>
      <c r="U1" s="39" t="s">
        <v>890</v>
      </c>
      <c r="V1" s="39" t="s">
        <v>891</v>
      </c>
      <c r="W1" s="39" t="s">
        <v>892</v>
      </c>
      <c r="X1" s="39" t="s">
        <v>893</v>
      </c>
      <c r="Y1" s="39" t="s">
        <v>894</v>
      </c>
      <c r="Z1" s="39" t="s">
        <v>895</v>
      </c>
      <c r="AA1" s="39" t="s">
        <v>896</v>
      </c>
      <c r="AB1" s="39" t="s">
        <v>897</v>
      </c>
      <c r="AC1" s="39" t="s">
        <v>898</v>
      </c>
      <c r="AD1" s="39" t="s">
        <v>899</v>
      </c>
      <c r="AE1" s="39" t="s">
        <v>900</v>
      </c>
      <c r="AF1" s="39" t="s">
        <v>901</v>
      </c>
      <c r="AG1" s="39" t="s">
        <v>902</v>
      </c>
      <c r="AH1" s="39" t="s">
        <v>903</v>
      </c>
      <c r="AI1" s="39" t="s">
        <v>904</v>
      </c>
      <c r="AJ1" s="39" t="s">
        <v>905</v>
      </c>
    </row>
    <row r="2" spans="1:36" ht="15.75" customHeight="1">
      <c r="A2" s="25" t="s">
        <v>173</v>
      </c>
      <c r="B2" s="24">
        <v>29</v>
      </c>
      <c r="C2" s="24">
        <v>26.4</v>
      </c>
      <c r="D2" s="24">
        <v>5.49</v>
      </c>
      <c r="E2" s="24">
        <v>69</v>
      </c>
      <c r="F2" s="24">
        <v>93</v>
      </c>
      <c r="G2" s="24">
        <v>0.42599999999999999</v>
      </c>
      <c r="H2" s="24">
        <v>5.09</v>
      </c>
      <c r="I2" s="24">
        <v>162</v>
      </c>
      <c r="J2" s="24">
        <v>162</v>
      </c>
      <c r="K2" s="24">
        <v>160</v>
      </c>
      <c r="L2" s="24">
        <v>2</v>
      </c>
      <c r="M2" s="24">
        <v>7</v>
      </c>
      <c r="N2" s="24">
        <v>2</v>
      </c>
      <c r="O2" s="24">
        <v>31</v>
      </c>
      <c r="P2" s="24">
        <v>1451.1</v>
      </c>
      <c r="Q2" s="24">
        <v>1563</v>
      </c>
      <c r="R2" s="24">
        <v>890</v>
      </c>
      <c r="S2" s="24">
        <v>821</v>
      </c>
      <c r="T2" s="24">
        <v>202</v>
      </c>
      <c r="U2" s="24">
        <v>603</v>
      </c>
      <c r="V2" s="24">
        <v>57</v>
      </c>
      <c r="W2" s="24">
        <v>1318</v>
      </c>
      <c r="X2" s="24">
        <v>57</v>
      </c>
      <c r="Y2" s="24">
        <v>7</v>
      </c>
      <c r="Z2" s="24">
        <v>69</v>
      </c>
      <c r="AA2" s="24">
        <v>6437</v>
      </c>
      <c r="AB2" s="24">
        <v>88</v>
      </c>
      <c r="AC2" s="24">
        <v>4.5</v>
      </c>
      <c r="AD2" s="24">
        <v>1.492</v>
      </c>
      <c r="AE2" s="24">
        <v>9.6999999999999993</v>
      </c>
      <c r="AF2" s="24">
        <v>1.3</v>
      </c>
      <c r="AG2" s="24">
        <v>3.7</v>
      </c>
      <c r="AH2" s="24">
        <v>8.1999999999999993</v>
      </c>
      <c r="AI2" s="24">
        <v>2.19</v>
      </c>
      <c r="AJ2" s="24">
        <v>1193</v>
      </c>
    </row>
    <row r="3" spans="1:36" ht="15.75" customHeight="1">
      <c r="A3" s="25" t="s">
        <v>75</v>
      </c>
      <c r="B3" s="30">
        <v>35</v>
      </c>
      <c r="C3" s="30">
        <v>26.4</v>
      </c>
      <c r="D3" s="30">
        <v>4.84</v>
      </c>
      <c r="E3" s="30">
        <v>68</v>
      </c>
      <c r="F3" s="30">
        <v>93</v>
      </c>
      <c r="G3" s="30">
        <v>0.42199999999999999</v>
      </c>
      <c r="H3" s="30">
        <v>4.51</v>
      </c>
      <c r="I3" s="30">
        <v>161</v>
      </c>
      <c r="J3" s="30">
        <v>161</v>
      </c>
      <c r="K3" s="30">
        <v>160</v>
      </c>
      <c r="L3" s="30">
        <v>1</v>
      </c>
      <c r="M3" s="30">
        <v>9</v>
      </c>
      <c r="N3" s="30">
        <v>1</v>
      </c>
      <c r="O3" s="30">
        <v>39</v>
      </c>
      <c r="P3" s="30">
        <v>1447.2</v>
      </c>
      <c r="Q3" s="30">
        <v>1414</v>
      </c>
      <c r="R3" s="30">
        <v>779</v>
      </c>
      <c r="S3" s="30">
        <v>725</v>
      </c>
      <c r="T3" s="30">
        <v>177</v>
      </c>
      <c r="U3" s="30">
        <v>547</v>
      </c>
      <c r="V3" s="30">
        <v>55</v>
      </c>
      <c r="W3" s="30">
        <v>1227</v>
      </c>
      <c r="X3" s="30">
        <v>70</v>
      </c>
      <c r="Y3" s="30">
        <v>4</v>
      </c>
      <c r="Z3" s="30">
        <v>83</v>
      </c>
      <c r="AA3" s="30">
        <v>6250</v>
      </c>
      <c r="AB3" s="30">
        <v>92</v>
      </c>
      <c r="AC3" s="30">
        <v>4.32</v>
      </c>
      <c r="AD3" s="30">
        <v>1.355</v>
      </c>
      <c r="AE3" s="30">
        <v>8.8000000000000007</v>
      </c>
      <c r="AF3" s="30">
        <v>1.1000000000000001</v>
      </c>
      <c r="AG3" s="30">
        <v>3.4</v>
      </c>
      <c r="AH3" s="30">
        <v>7.6</v>
      </c>
      <c r="AI3" s="30">
        <v>2.2400000000000002</v>
      </c>
      <c r="AJ3" s="24">
        <v>1128</v>
      </c>
    </row>
    <row r="4" spans="1:36" ht="15.75" customHeight="1">
      <c r="A4" s="25" t="s">
        <v>169</v>
      </c>
      <c r="B4" s="30">
        <v>27</v>
      </c>
      <c r="C4" s="30">
        <v>27.9</v>
      </c>
      <c r="D4" s="30">
        <v>4.41</v>
      </c>
      <c r="E4" s="30">
        <v>89</v>
      </c>
      <c r="F4" s="30">
        <v>73</v>
      </c>
      <c r="G4" s="30">
        <v>0.54900000000000004</v>
      </c>
      <c r="H4" s="30">
        <v>4.22</v>
      </c>
      <c r="I4" s="30">
        <v>162</v>
      </c>
      <c r="J4" s="30">
        <v>162</v>
      </c>
      <c r="K4" s="30">
        <v>161</v>
      </c>
      <c r="L4" s="30">
        <v>1</v>
      </c>
      <c r="M4" s="30">
        <v>9</v>
      </c>
      <c r="N4" s="30">
        <v>0</v>
      </c>
      <c r="O4" s="30">
        <v>54</v>
      </c>
      <c r="P4" s="30">
        <v>1432</v>
      </c>
      <c r="Q4" s="30">
        <v>1408</v>
      </c>
      <c r="R4" s="30">
        <v>715</v>
      </c>
      <c r="S4" s="30">
        <v>671</v>
      </c>
      <c r="T4" s="30">
        <v>183</v>
      </c>
      <c r="U4" s="30">
        <v>545</v>
      </c>
      <c r="V4" s="30">
        <v>23</v>
      </c>
      <c r="W4" s="30">
        <v>1248</v>
      </c>
      <c r="X4" s="30">
        <v>51</v>
      </c>
      <c r="Y4" s="30">
        <v>3</v>
      </c>
      <c r="Z4" s="30">
        <v>59</v>
      </c>
      <c r="AA4" s="30">
        <v>6122</v>
      </c>
      <c r="AB4" s="30">
        <v>102</v>
      </c>
      <c r="AC4" s="30">
        <v>4.3099999999999996</v>
      </c>
      <c r="AD4" s="30">
        <v>1.3640000000000001</v>
      </c>
      <c r="AE4" s="30">
        <v>8.8000000000000007</v>
      </c>
      <c r="AF4" s="30">
        <v>1.2</v>
      </c>
      <c r="AG4" s="30">
        <v>3.4</v>
      </c>
      <c r="AH4" s="30">
        <v>7.8</v>
      </c>
      <c r="AI4" s="30">
        <v>2.29</v>
      </c>
      <c r="AJ4" s="24">
        <v>1111</v>
      </c>
    </row>
    <row r="5" spans="1:36" ht="15.75" customHeight="1">
      <c r="A5" s="25" t="s">
        <v>177</v>
      </c>
      <c r="B5" s="30">
        <v>26</v>
      </c>
      <c r="C5" s="30">
        <v>29</v>
      </c>
      <c r="D5" s="30">
        <v>4.28</v>
      </c>
      <c r="E5" s="30">
        <v>93</v>
      </c>
      <c r="F5" s="30">
        <v>69</v>
      </c>
      <c r="G5" s="30">
        <v>0.57399999999999995</v>
      </c>
      <c r="H5" s="30">
        <v>4</v>
      </c>
      <c r="I5" s="30">
        <v>162</v>
      </c>
      <c r="J5" s="30">
        <v>162</v>
      </c>
      <c r="K5" s="30">
        <v>153</v>
      </c>
      <c r="L5" s="30">
        <v>9</v>
      </c>
      <c r="M5" s="30">
        <v>5</v>
      </c>
      <c r="N5" s="30">
        <v>1</v>
      </c>
      <c r="O5" s="30">
        <v>43</v>
      </c>
      <c r="P5" s="30">
        <v>1439.2</v>
      </c>
      <c r="Q5" s="30">
        <v>1342</v>
      </c>
      <c r="R5" s="30">
        <v>694</v>
      </c>
      <c r="S5" s="30">
        <v>640</v>
      </c>
      <c r="T5" s="30">
        <v>176</v>
      </c>
      <c r="U5" s="30">
        <v>490</v>
      </c>
      <c r="V5" s="30">
        <v>16</v>
      </c>
      <c r="W5" s="30">
        <v>1362</v>
      </c>
      <c r="X5" s="30">
        <v>65</v>
      </c>
      <c r="Y5" s="30">
        <v>0</v>
      </c>
      <c r="Z5" s="30">
        <v>52</v>
      </c>
      <c r="AA5" s="30">
        <v>6073</v>
      </c>
      <c r="AB5" s="30">
        <v>112</v>
      </c>
      <c r="AC5" s="30">
        <v>4</v>
      </c>
      <c r="AD5" s="30">
        <v>1.2729999999999999</v>
      </c>
      <c r="AE5" s="30">
        <v>8.4</v>
      </c>
      <c r="AF5" s="30">
        <v>1.1000000000000001</v>
      </c>
      <c r="AG5" s="30">
        <v>3.1</v>
      </c>
      <c r="AH5" s="30">
        <v>8.5</v>
      </c>
      <c r="AI5" s="30">
        <v>2.78</v>
      </c>
      <c r="AJ5" s="24">
        <v>1060</v>
      </c>
    </row>
    <row r="6" spans="1:36" ht="15.75" customHeight="1">
      <c r="A6" s="25" t="s">
        <v>89</v>
      </c>
      <c r="B6" s="30">
        <v>26</v>
      </c>
      <c r="C6" s="30">
        <v>29.9</v>
      </c>
      <c r="D6" s="30">
        <v>3.43</v>
      </c>
      <c r="E6" s="30">
        <v>103</v>
      </c>
      <c r="F6" s="30">
        <v>58</v>
      </c>
      <c r="G6" s="30">
        <v>0.64</v>
      </c>
      <c r="H6" s="30">
        <v>3.15</v>
      </c>
      <c r="I6" s="30">
        <v>162</v>
      </c>
      <c r="J6" s="30">
        <v>162</v>
      </c>
      <c r="K6" s="30">
        <v>157</v>
      </c>
      <c r="L6" s="30">
        <v>5</v>
      </c>
      <c r="M6" s="30">
        <v>15</v>
      </c>
      <c r="N6" s="30">
        <v>2</v>
      </c>
      <c r="O6" s="30">
        <v>38</v>
      </c>
      <c r="P6" s="30">
        <v>1459.2</v>
      </c>
      <c r="Q6" s="30">
        <v>1125</v>
      </c>
      <c r="R6" s="30">
        <v>556</v>
      </c>
      <c r="S6" s="30">
        <v>511</v>
      </c>
      <c r="T6" s="30">
        <v>163</v>
      </c>
      <c r="U6" s="30">
        <v>495</v>
      </c>
      <c r="V6" s="30">
        <v>24</v>
      </c>
      <c r="W6" s="30">
        <v>1441</v>
      </c>
      <c r="X6" s="30">
        <v>63</v>
      </c>
      <c r="Y6" s="30">
        <v>0</v>
      </c>
      <c r="Z6" s="30">
        <v>80</v>
      </c>
      <c r="AA6" s="30">
        <v>5933</v>
      </c>
      <c r="AB6" s="30">
        <v>133</v>
      </c>
      <c r="AC6" s="30">
        <v>3.77</v>
      </c>
      <c r="AD6" s="30">
        <v>1.1100000000000001</v>
      </c>
      <c r="AE6" s="30">
        <v>6.9</v>
      </c>
      <c r="AF6" s="30">
        <v>1</v>
      </c>
      <c r="AG6" s="30">
        <v>3.1</v>
      </c>
      <c r="AH6" s="30">
        <v>8.9</v>
      </c>
      <c r="AI6" s="30">
        <v>2.91</v>
      </c>
      <c r="AJ6" s="24">
        <v>998</v>
      </c>
    </row>
    <row r="7" spans="1:36" ht="15.75" customHeight="1">
      <c r="A7" s="25" t="s">
        <v>80</v>
      </c>
      <c r="B7" s="30">
        <v>28</v>
      </c>
      <c r="C7" s="30">
        <v>28.6</v>
      </c>
      <c r="D7" s="30">
        <v>4.41</v>
      </c>
      <c r="E7" s="30">
        <v>78</v>
      </c>
      <c r="F7" s="30">
        <v>84</v>
      </c>
      <c r="G7" s="30">
        <v>0.48099999999999998</v>
      </c>
      <c r="H7" s="30">
        <v>4.0999999999999996</v>
      </c>
      <c r="I7" s="30">
        <v>162</v>
      </c>
      <c r="J7" s="30">
        <v>162</v>
      </c>
      <c r="K7" s="30">
        <v>155</v>
      </c>
      <c r="L7" s="30">
        <v>7</v>
      </c>
      <c r="M7" s="30">
        <v>10</v>
      </c>
      <c r="N7" s="30">
        <v>1</v>
      </c>
      <c r="O7" s="30">
        <v>43</v>
      </c>
      <c r="P7" s="30">
        <v>1446.2</v>
      </c>
      <c r="Q7" s="30">
        <v>1422</v>
      </c>
      <c r="R7" s="30">
        <v>715</v>
      </c>
      <c r="S7" s="30">
        <v>659</v>
      </c>
      <c r="T7" s="30">
        <v>185</v>
      </c>
      <c r="U7" s="30">
        <v>521</v>
      </c>
      <c r="V7" s="30">
        <v>30</v>
      </c>
      <c r="W7" s="30">
        <v>1270</v>
      </c>
      <c r="X7" s="30">
        <v>68</v>
      </c>
      <c r="Y7" s="30">
        <v>2</v>
      </c>
      <c r="Z7" s="30">
        <v>72</v>
      </c>
      <c r="AA7" s="30">
        <v>6196</v>
      </c>
      <c r="AB7" s="30">
        <v>99</v>
      </c>
      <c r="AC7" s="30">
        <v>4.2699999999999996</v>
      </c>
      <c r="AD7" s="30">
        <v>1.343</v>
      </c>
      <c r="AE7" s="30">
        <v>8.8000000000000007</v>
      </c>
      <c r="AF7" s="30">
        <v>1.2</v>
      </c>
      <c r="AG7" s="30">
        <v>3.2</v>
      </c>
      <c r="AH7" s="30">
        <v>7.9</v>
      </c>
      <c r="AI7" s="30">
        <v>2.44</v>
      </c>
      <c r="AJ7" s="24">
        <v>1141</v>
      </c>
    </row>
    <row r="8" spans="1:36" ht="15.75" customHeight="1">
      <c r="A8" s="25" t="s">
        <v>119</v>
      </c>
      <c r="B8" s="30">
        <v>32</v>
      </c>
      <c r="C8" s="30">
        <v>27.1</v>
      </c>
      <c r="D8" s="30">
        <v>5.27</v>
      </c>
      <c r="E8" s="30">
        <v>68</v>
      </c>
      <c r="F8" s="30">
        <v>94</v>
      </c>
      <c r="G8" s="30">
        <v>0.42</v>
      </c>
      <c r="H8" s="30">
        <v>4.91</v>
      </c>
      <c r="I8" s="30">
        <v>162</v>
      </c>
      <c r="J8" s="30">
        <v>162</v>
      </c>
      <c r="K8" s="30">
        <v>160</v>
      </c>
      <c r="L8" s="30">
        <v>2</v>
      </c>
      <c r="M8" s="30">
        <v>8</v>
      </c>
      <c r="N8" s="30">
        <v>1</v>
      </c>
      <c r="O8" s="30">
        <v>28</v>
      </c>
      <c r="P8" s="30">
        <v>1442</v>
      </c>
      <c r="Q8" s="30">
        <v>1457</v>
      </c>
      <c r="R8" s="30">
        <v>854</v>
      </c>
      <c r="S8" s="30">
        <v>786</v>
      </c>
      <c r="T8" s="30">
        <v>258</v>
      </c>
      <c r="U8" s="30">
        <v>636</v>
      </c>
      <c r="V8" s="30">
        <v>31</v>
      </c>
      <c r="W8" s="30">
        <v>1241</v>
      </c>
      <c r="X8" s="30">
        <v>78</v>
      </c>
      <c r="Y8" s="30">
        <v>12</v>
      </c>
      <c r="Z8" s="30">
        <v>61</v>
      </c>
      <c r="AA8" s="30">
        <v>6348</v>
      </c>
      <c r="AB8" s="30">
        <v>87</v>
      </c>
      <c r="AC8" s="30">
        <v>5.24</v>
      </c>
      <c r="AD8" s="30">
        <v>1.4510000000000001</v>
      </c>
      <c r="AE8" s="30">
        <v>9.1</v>
      </c>
      <c r="AF8" s="30">
        <v>1.6</v>
      </c>
      <c r="AG8" s="30">
        <v>4</v>
      </c>
      <c r="AH8" s="30">
        <v>7.7</v>
      </c>
      <c r="AI8" s="30">
        <v>1.95</v>
      </c>
      <c r="AJ8" s="24">
        <v>1168</v>
      </c>
    </row>
    <row r="9" spans="1:36" ht="15.75" customHeight="1">
      <c r="A9" s="25" t="s">
        <v>85</v>
      </c>
      <c r="B9" s="30">
        <v>27</v>
      </c>
      <c r="C9" s="30">
        <v>28.1</v>
      </c>
      <c r="D9" s="30">
        <v>4.2</v>
      </c>
      <c r="E9" s="30">
        <v>94</v>
      </c>
      <c r="F9" s="30">
        <v>67</v>
      </c>
      <c r="G9" s="30">
        <v>0.58399999999999996</v>
      </c>
      <c r="H9" s="30">
        <v>3.84</v>
      </c>
      <c r="I9" s="30">
        <v>161</v>
      </c>
      <c r="J9" s="30">
        <v>161</v>
      </c>
      <c r="K9" s="30">
        <v>156</v>
      </c>
      <c r="L9" s="30">
        <v>5</v>
      </c>
      <c r="M9" s="30">
        <v>11</v>
      </c>
      <c r="N9" s="30">
        <v>3</v>
      </c>
      <c r="O9" s="30">
        <v>37</v>
      </c>
      <c r="P9" s="30">
        <v>1445</v>
      </c>
      <c r="Q9" s="30">
        <v>1330</v>
      </c>
      <c r="R9" s="30">
        <v>676</v>
      </c>
      <c r="S9" s="30">
        <v>617</v>
      </c>
      <c r="T9" s="30">
        <v>186</v>
      </c>
      <c r="U9" s="30">
        <v>461</v>
      </c>
      <c r="V9" s="30">
        <v>34</v>
      </c>
      <c r="W9" s="30">
        <v>1398</v>
      </c>
      <c r="X9" s="30">
        <v>34</v>
      </c>
      <c r="Y9" s="30">
        <v>7</v>
      </c>
      <c r="Z9" s="30">
        <v>49</v>
      </c>
      <c r="AA9" s="30">
        <v>6033</v>
      </c>
      <c r="AB9" s="30">
        <v>118</v>
      </c>
      <c r="AC9" s="30">
        <v>3.91</v>
      </c>
      <c r="AD9" s="30">
        <v>1.2390000000000001</v>
      </c>
      <c r="AE9" s="30">
        <v>8.3000000000000007</v>
      </c>
      <c r="AF9" s="30">
        <v>1.2</v>
      </c>
      <c r="AG9" s="30">
        <v>2.9</v>
      </c>
      <c r="AH9" s="30">
        <v>8.6999999999999993</v>
      </c>
      <c r="AI9" s="30">
        <v>3.03</v>
      </c>
      <c r="AJ9" s="24">
        <v>1022</v>
      </c>
    </row>
    <row r="10" spans="1:36" ht="15.75" customHeight="1">
      <c r="A10" s="25" t="s">
        <v>155</v>
      </c>
      <c r="B10" s="30">
        <v>25</v>
      </c>
      <c r="C10" s="30">
        <v>27.7</v>
      </c>
      <c r="D10" s="30">
        <v>5.31</v>
      </c>
      <c r="E10" s="30">
        <v>75</v>
      </c>
      <c r="F10" s="30">
        <v>87</v>
      </c>
      <c r="G10" s="30">
        <v>0.46300000000000002</v>
      </c>
      <c r="H10" s="30">
        <v>4.91</v>
      </c>
      <c r="I10" s="30">
        <v>162</v>
      </c>
      <c r="J10" s="30">
        <v>162</v>
      </c>
      <c r="K10" s="30">
        <v>160</v>
      </c>
      <c r="L10" s="30">
        <v>2</v>
      </c>
      <c r="M10" s="30">
        <v>9</v>
      </c>
      <c r="N10" s="30">
        <v>2</v>
      </c>
      <c r="O10" s="30">
        <v>37</v>
      </c>
      <c r="P10" s="30">
        <v>1429.1</v>
      </c>
      <c r="Q10" s="30">
        <v>1532</v>
      </c>
      <c r="R10" s="30">
        <v>860</v>
      </c>
      <c r="S10" s="30">
        <v>779</v>
      </c>
      <c r="T10" s="30">
        <v>181</v>
      </c>
      <c r="U10" s="30">
        <v>547</v>
      </c>
      <c r="V10" s="30">
        <v>38</v>
      </c>
      <c r="W10" s="30">
        <v>1223</v>
      </c>
      <c r="X10" s="30">
        <v>70</v>
      </c>
      <c r="Y10" s="30">
        <v>5</v>
      </c>
      <c r="Z10" s="30">
        <v>72</v>
      </c>
      <c r="AA10" s="30">
        <v>6289</v>
      </c>
      <c r="AB10" s="30">
        <v>99</v>
      </c>
      <c r="AC10" s="30">
        <v>4.38</v>
      </c>
      <c r="AD10" s="30">
        <v>1.4550000000000001</v>
      </c>
      <c r="AE10" s="30">
        <v>9.6</v>
      </c>
      <c r="AF10" s="30">
        <v>1.1000000000000001</v>
      </c>
      <c r="AG10" s="30">
        <v>3.4</v>
      </c>
      <c r="AH10" s="30">
        <v>7.7</v>
      </c>
      <c r="AI10" s="30">
        <v>2.2400000000000002</v>
      </c>
      <c r="AJ10" s="24">
        <v>1141</v>
      </c>
    </row>
    <row r="11" spans="1:36" ht="15.75" customHeight="1">
      <c r="A11" s="25" t="s">
        <v>182</v>
      </c>
      <c r="B11" s="30">
        <v>23</v>
      </c>
      <c r="C11" s="30">
        <v>29</v>
      </c>
      <c r="D11" s="30">
        <v>4.4800000000000004</v>
      </c>
      <c r="E11" s="30">
        <v>86</v>
      </c>
      <c r="F11" s="30">
        <v>75</v>
      </c>
      <c r="G11" s="30">
        <v>0.53400000000000003</v>
      </c>
      <c r="H11" s="30">
        <v>4.24</v>
      </c>
      <c r="I11" s="30">
        <v>161</v>
      </c>
      <c r="J11" s="30">
        <v>161</v>
      </c>
      <c r="K11" s="30">
        <v>158</v>
      </c>
      <c r="L11" s="30">
        <v>3</v>
      </c>
      <c r="M11" s="30">
        <v>8</v>
      </c>
      <c r="N11" s="30">
        <v>1</v>
      </c>
      <c r="O11" s="30">
        <v>47</v>
      </c>
      <c r="P11" s="30">
        <v>1428</v>
      </c>
      <c r="Q11" s="30">
        <v>1417</v>
      </c>
      <c r="R11" s="30">
        <v>721</v>
      </c>
      <c r="S11" s="30">
        <v>672</v>
      </c>
      <c r="T11" s="30">
        <v>182</v>
      </c>
      <c r="U11" s="30">
        <v>462</v>
      </c>
      <c r="V11" s="30">
        <v>25</v>
      </c>
      <c r="W11" s="30">
        <v>1232</v>
      </c>
      <c r="X11" s="30">
        <v>51</v>
      </c>
      <c r="Y11" s="30">
        <v>4</v>
      </c>
      <c r="Z11" s="30">
        <v>44</v>
      </c>
      <c r="AA11" s="30">
        <v>6048</v>
      </c>
      <c r="AB11" s="30">
        <v>101</v>
      </c>
      <c r="AC11" s="30">
        <v>4.16</v>
      </c>
      <c r="AD11" s="30">
        <v>1.3160000000000001</v>
      </c>
      <c r="AE11" s="30">
        <v>8.9</v>
      </c>
      <c r="AF11" s="30">
        <v>1.1000000000000001</v>
      </c>
      <c r="AG11" s="30">
        <v>2.9</v>
      </c>
      <c r="AH11" s="30">
        <v>7.8</v>
      </c>
      <c r="AI11" s="30">
        <v>2.67</v>
      </c>
      <c r="AJ11" s="24">
        <v>1043</v>
      </c>
    </row>
    <row r="12" spans="1:36" ht="15.75" customHeight="1">
      <c r="A12" s="25" t="s">
        <v>126</v>
      </c>
      <c r="B12" s="30">
        <v>23</v>
      </c>
      <c r="C12" s="30">
        <v>28.9</v>
      </c>
      <c r="D12" s="30">
        <v>4.33</v>
      </c>
      <c r="E12" s="30">
        <v>84</v>
      </c>
      <c r="F12" s="30">
        <v>78</v>
      </c>
      <c r="G12" s="30">
        <v>0.51900000000000002</v>
      </c>
      <c r="H12" s="30">
        <v>4.0599999999999996</v>
      </c>
      <c r="I12" s="30">
        <v>162</v>
      </c>
      <c r="J12" s="30">
        <v>162</v>
      </c>
      <c r="K12" s="30">
        <v>160</v>
      </c>
      <c r="L12" s="30">
        <v>2</v>
      </c>
      <c r="M12" s="30">
        <v>8</v>
      </c>
      <c r="N12" s="30">
        <v>1</v>
      </c>
      <c r="O12" s="30">
        <v>44</v>
      </c>
      <c r="P12" s="30">
        <v>1468</v>
      </c>
      <c r="Q12" s="30">
        <v>1441</v>
      </c>
      <c r="R12" s="30">
        <v>701</v>
      </c>
      <c r="S12" s="30">
        <v>663</v>
      </c>
      <c r="T12" s="30">
        <v>181</v>
      </c>
      <c r="U12" s="30">
        <v>453</v>
      </c>
      <c r="V12" s="30">
        <v>19</v>
      </c>
      <c r="W12" s="30">
        <v>1396</v>
      </c>
      <c r="X12" s="30">
        <v>39</v>
      </c>
      <c r="Y12" s="30">
        <v>2</v>
      </c>
      <c r="Z12" s="30">
        <v>98</v>
      </c>
      <c r="AA12" s="30">
        <v>6180</v>
      </c>
      <c r="AB12" s="30">
        <v>97</v>
      </c>
      <c r="AC12" s="30">
        <v>3.85</v>
      </c>
      <c r="AD12" s="30">
        <v>1.29</v>
      </c>
      <c r="AE12" s="30">
        <v>8.8000000000000007</v>
      </c>
      <c r="AF12" s="30">
        <v>1.1000000000000001</v>
      </c>
      <c r="AG12" s="30">
        <v>2.8</v>
      </c>
      <c r="AH12" s="30">
        <v>8.6</v>
      </c>
      <c r="AI12" s="30">
        <v>3.08</v>
      </c>
      <c r="AJ12" s="24">
        <v>1075</v>
      </c>
    </row>
    <row r="13" spans="1:36" ht="15.75" customHeight="1">
      <c r="A13" s="40" t="s">
        <v>160</v>
      </c>
      <c r="B13" s="35">
        <v>21</v>
      </c>
      <c r="C13" s="35">
        <v>29.9</v>
      </c>
      <c r="D13" s="35">
        <v>4.4000000000000004</v>
      </c>
      <c r="E13" s="35">
        <v>81</v>
      </c>
      <c r="F13" s="35">
        <v>81</v>
      </c>
      <c r="G13" s="35">
        <v>0.5</v>
      </c>
      <c r="H13" s="35">
        <v>4.21</v>
      </c>
      <c r="I13" s="35">
        <v>162</v>
      </c>
      <c r="J13" s="35">
        <v>162</v>
      </c>
      <c r="K13" s="35">
        <v>159</v>
      </c>
      <c r="L13" s="35">
        <v>3</v>
      </c>
      <c r="M13" s="35">
        <v>7</v>
      </c>
      <c r="N13" s="35">
        <v>0</v>
      </c>
      <c r="O13" s="35">
        <v>41</v>
      </c>
      <c r="P13" s="35">
        <v>1440</v>
      </c>
      <c r="Q13" s="35">
        <v>1433</v>
      </c>
      <c r="R13" s="35">
        <v>712</v>
      </c>
      <c r="S13" s="35">
        <v>674</v>
      </c>
      <c r="T13" s="35">
        <v>206</v>
      </c>
      <c r="U13" s="35">
        <v>517</v>
      </c>
      <c r="V13" s="35">
        <v>8</v>
      </c>
      <c r="W13" s="35">
        <v>1287</v>
      </c>
      <c r="X13" s="35">
        <v>60</v>
      </c>
      <c r="Y13" s="35">
        <v>7</v>
      </c>
      <c r="Z13" s="35">
        <v>55</v>
      </c>
      <c r="AA13" s="35">
        <v>6182</v>
      </c>
      <c r="AB13" s="35">
        <v>102</v>
      </c>
      <c r="AC13" s="35">
        <v>4.42</v>
      </c>
      <c r="AD13" s="35">
        <v>1.3540000000000001</v>
      </c>
      <c r="AE13" s="35">
        <v>9</v>
      </c>
      <c r="AF13" s="35">
        <v>1.3</v>
      </c>
      <c r="AG13" s="35">
        <v>3.2</v>
      </c>
      <c r="AH13" s="35">
        <v>8</v>
      </c>
      <c r="AI13" s="35">
        <v>2.4900000000000002</v>
      </c>
      <c r="AJ13" s="32">
        <v>1150</v>
      </c>
    </row>
    <row r="14" spans="1:36" ht="15.75" customHeight="1">
      <c r="A14" s="25" t="s">
        <v>164</v>
      </c>
      <c r="B14" s="30">
        <v>30</v>
      </c>
      <c r="C14" s="30">
        <v>28.4</v>
      </c>
      <c r="D14" s="30">
        <v>4.49</v>
      </c>
      <c r="E14" s="30">
        <v>74</v>
      </c>
      <c r="F14" s="30">
        <v>88</v>
      </c>
      <c r="G14" s="30">
        <v>0.45700000000000002</v>
      </c>
      <c r="H14" s="30">
        <v>4.28</v>
      </c>
      <c r="I14" s="30">
        <v>162</v>
      </c>
      <c r="J14" s="30">
        <v>162</v>
      </c>
      <c r="K14" s="30">
        <v>158</v>
      </c>
      <c r="L14" s="30">
        <v>4</v>
      </c>
      <c r="M14" s="30">
        <v>12</v>
      </c>
      <c r="N14" s="30">
        <v>3</v>
      </c>
      <c r="O14" s="30">
        <v>29</v>
      </c>
      <c r="P14" s="30">
        <v>1421.1</v>
      </c>
      <c r="Q14" s="30">
        <v>1480</v>
      </c>
      <c r="R14" s="30">
        <v>727</v>
      </c>
      <c r="S14" s="30">
        <v>676</v>
      </c>
      <c r="T14" s="30">
        <v>208</v>
      </c>
      <c r="U14" s="30">
        <v>498</v>
      </c>
      <c r="V14" s="30">
        <v>27</v>
      </c>
      <c r="W14" s="30">
        <v>1136</v>
      </c>
      <c r="X14" s="30">
        <v>56</v>
      </c>
      <c r="Y14" s="30">
        <v>10</v>
      </c>
      <c r="Z14" s="30">
        <v>47</v>
      </c>
      <c r="AA14" s="30">
        <v>6120</v>
      </c>
      <c r="AB14" s="30">
        <v>94</v>
      </c>
      <c r="AC14" s="30">
        <v>4.62</v>
      </c>
      <c r="AD14" s="30">
        <v>1.3919999999999999</v>
      </c>
      <c r="AE14" s="30">
        <v>9.4</v>
      </c>
      <c r="AF14" s="30">
        <v>1.3</v>
      </c>
      <c r="AG14" s="30">
        <v>3.2</v>
      </c>
      <c r="AH14" s="30">
        <v>7.2</v>
      </c>
      <c r="AI14" s="30">
        <v>2.2799999999999998</v>
      </c>
      <c r="AJ14" s="24">
        <v>1129</v>
      </c>
    </row>
    <row r="15" spans="1:36" ht="15.75" customHeight="1">
      <c r="A15" s="25" t="s">
        <v>31</v>
      </c>
      <c r="B15" s="30">
        <v>31</v>
      </c>
      <c r="C15" s="30">
        <v>28.9</v>
      </c>
      <c r="D15" s="30">
        <v>3.94</v>
      </c>
      <c r="E15" s="30">
        <v>91</v>
      </c>
      <c r="F15" s="30">
        <v>71</v>
      </c>
      <c r="G15" s="30">
        <v>0.56200000000000006</v>
      </c>
      <c r="H15" s="30">
        <v>3.7</v>
      </c>
      <c r="I15" s="30">
        <v>162</v>
      </c>
      <c r="J15" s="30">
        <v>162</v>
      </c>
      <c r="K15" s="30">
        <v>159</v>
      </c>
      <c r="L15" s="30">
        <v>3</v>
      </c>
      <c r="M15" s="30">
        <v>15</v>
      </c>
      <c r="N15" s="30">
        <v>3</v>
      </c>
      <c r="O15" s="30">
        <v>47</v>
      </c>
      <c r="P15" s="30">
        <v>1453</v>
      </c>
      <c r="Q15" s="30">
        <v>1266</v>
      </c>
      <c r="R15" s="30">
        <v>638</v>
      </c>
      <c r="S15" s="30">
        <v>598</v>
      </c>
      <c r="T15" s="30">
        <v>165</v>
      </c>
      <c r="U15" s="30">
        <v>464</v>
      </c>
      <c r="V15" s="30">
        <v>51</v>
      </c>
      <c r="W15" s="30">
        <v>1510</v>
      </c>
      <c r="X15" s="30">
        <v>53</v>
      </c>
      <c r="Y15" s="30">
        <v>5</v>
      </c>
      <c r="Z15" s="30">
        <v>58</v>
      </c>
      <c r="AA15" s="30">
        <v>6014</v>
      </c>
      <c r="AB15" s="30">
        <v>109</v>
      </c>
      <c r="AC15" s="30">
        <v>3.61</v>
      </c>
      <c r="AD15" s="30">
        <v>1.1910000000000001</v>
      </c>
      <c r="AE15" s="30">
        <v>7.8</v>
      </c>
      <c r="AF15" s="30">
        <v>1</v>
      </c>
      <c r="AG15" s="30">
        <v>2.9</v>
      </c>
      <c r="AH15" s="30">
        <v>9.4</v>
      </c>
      <c r="AI15" s="30">
        <v>3.25</v>
      </c>
      <c r="AJ15" s="24">
        <v>1017</v>
      </c>
    </row>
    <row r="16" spans="1:36" ht="15.75" customHeight="1">
      <c r="A16" s="25" t="s">
        <v>113</v>
      </c>
      <c r="B16" s="30">
        <v>31</v>
      </c>
      <c r="C16" s="30">
        <v>28</v>
      </c>
      <c r="D16" s="30">
        <v>4.24</v>
      </c>
      <c r="E16" s="30">
        <v>79</v>
      </c>
      <c r="F16" s="30">
        <v>82</v>
      </c>
      <c r="G16" s="30">
        <v>0.49099999999999999</v>
      </c>
      <c r="H16" s="30">
        <v>4.05</v>
      </c>
      <c r="I16" s="30">
        <v>161</v>
      </c>
      <c r="J16" s="30">
        <v>161</v>
      </c>
      <c r="K16" s="30">
        <v>161</v>
      </c>
      <c r="L16" s="30">
        <v>0</v>
      </c>
      <c r="M16" s="30">
        <v>12</v>
      </c>
      <c r="N16" s="30">
        <v>0</v>
      </c>
      <c r="O16" s="30">
        <v>55</v>
      </c>
      <c r="P16" s="30">
        <v>1435</v>
      </c>
      <c r="Q16" s="30">
        <v>1358</v>
      </c>
      <c r="R16" s="30">
        <v>682</v>
      </c>
      <c r="S16" s="30">
        <v>646</v>
      </c>
      <c r="T16" s="30">
        <v>152</v>
      </c>
      <c r="U16" s="30">
        <v>595</v>
      </c>
      <c r="V16" s="30">
        <v>62</v>
      </c>
      <c r="W16" s="30">
        <v>1379</v>
      </c>
      <c r="X16" s="30">
        <v>61</v>
      </c>
      <c r="Y16" s="30">
        <v>3</v>
      </c>
      <c r="Z16" s="30">
        <v>66</v>
      </c>
      <c r="AA16" s="30">
        <v>6164</v>
      </c>
      <c r="AB16" s="30">
        <v>98</v>
      </c>
      <c r="AC16" s="30">
        <v>3.97</v>
      </c>
      <c r="AD16" s="30">
        <v>1.361</v>
      </c>
      <c r="AE16" s="30">
        <v>8.5</v>
      </c>
      <c r="AF16" s="30">
        <v>1</v>
      </c>
      <c r="AG16" s="30">
        <v>3.7</v>
      </c>
      <c r="AH16" s="30">
        <v>8.6</v>
      </c>
      <c r="AI16" s="30">
        <v>2.3199999999999998</v>
      </c>
      <c r="AJ16" s="24">
        <v>1177</v>
      </c>
    </row>
    <row r="17" spans="1:36" ht="15.75" customHeight="1">
      <c r="A17" s="25" t="s">
        <v>137</v>
      </c>
      <c r="B17" s="30">
        <v>27</v>
      </c>
      <c r="C17" s="30">
        <v>28.1</v>
      </c>
      <c r="D17" s="30">
        <v>4.5199999999999996</v>
      </c>
      <c r="E17" s="30">
        <v>73</v>
      </c>
      <c r="F17" s="30">
        <v>89</v>
      </c>
      <c r="G17" s="30">
        <v>0.45100000000000001</v>
      </c>
      <c r="H17" s="30">
        <v>4.08</v>
      </c>
      <c r="I17" s="30">
        <v>162</v>
      </c>
      <c r="J17" s="30">
        <v>162</v>
      </c>
      <c r="K17" s="30">
        <v>162</v>
      </c>
      <c r="L17" s="30">
        <v>0</v>
      </c>
      <c r="M17" s="30">
        <v>7</v>
      </c>
      <c r="N17" s="30">
        <v>0</v>
      </c>
      <c r="O17" s="30">
        <v>46</v>
      </c>
      <c r="P17" s="30">
        <v>1434.1</v>
      </c>
      <c r="Q17" s="30">
        <v>1450</v>
      </c>
      <c r="R17" s="30">
        <v>733</v>
      </c>
      <c r="S17" s="30">
        <v>650</v>
      </c>
      <c r="T17" s="30">
        <v>178</v>
      </c>
      <c r="U17" s="30">
        <v>532</v>
      </c>
      <c r="V17" s="30">
        <v>33</v>
      </c>
      <c r="W17" s="30">
        <v>1175</v>
      </c>
      <c r="X17" s="30">
        <v>66</v>
      </c>
      <c r="Y17" s="30">
        <v>2</v>
      </c>
      <c r="Z17" s="30">
        <v>48</v>
      </c>
      <c r="AA17" s="30">
        <v>6188</v>
      </c>
      <c r="AB17" s="30">
        <v>105</v>
      </c>
      <c r="AC17" s="30">
        <v>4.37</v>
      </c>
      <c r="AD17" s="30">
        <v>1.3819999999999999</v>
      </c>
      <c r="AE17" s="30">
        <v>9.1</v>
      </c>
      <c r="AF17" s="30">
        <v>1.1000000000000001</v>
      </c>
      <c r="AG17" s="30">
        <v>3.3</v>
      </c>
      <c r="AH17" s="30">
        <v>7.4</v>
      </c>
      <c r="AI17" s="30">
        <v>2.21</v>
      </c>
      <c r="AJ17" s="24">
        <v>1152</v>
      </c>
    </row>
    <row r="18" spans="1:36" ht="15.75" customHeight="1">
      <c r="A18" s="25" t="s">
        <v>60</v>
      </c>
      <c r="B18" s="30">
        <v>29</v>
      </c>
      <c r="C18" s="30">
        <v>28.3</v>
      </c>
      <c r="D18" s="30">
        <v>5.49</v>
      </c>
      <c r="E18" s="30">
        <v>59</v>
      </c>
      <c r="F18" s="30">
        <v>103</v>
      </c>
      <c r="G18" s="30">
        <v>0.36399999999999999</v>
      </c>
      <c r="H18" s="30">
        <v>5.08</v>
      </c>
      <c r="I18" s="30">
        <v>162</v>
      </c>
      <c r="J18" s="30">
        <v>162</v>
      </c>
      <c r="K18" s="30">
        <v>158</v>
      </c>
      <c r="L18" s="30">
        <v>4</v>
      </c>
      <c r="M18" s="30">
        <v>3</v>
      </c>
      <c r="N18" s="30">
        <v>1</v>
      </c>
      <c r="O18" s="30">
        <v>26</v>
      </c>
      <c r="P18" s="30">
        <v>1443</v>
      </c>
      <c r="Q18" s="30">
        <v>1617</v>
      </c>
      <c r="R18" s="30">
        <v>889</v>
      </c>
      <c r="S18" s="30">
        <v>814</v>
      </c>
      <c r="T18" s="30">
        <v>221</v>
      </c>
      <c r="U18" s="30">
        <v>479</v>
      </c>
      <c r="V18" s="30">
        <v>26</v>
      </c>
      <c r="W18" s="30">
        <v>1191</v>
      </c>
      <c r="X18" s="30">
        <v>41</v>
      </c>
      <c r="Y18" s="30">
        <v>7</v>
      </c>
      <c r="Z18" s="30">
        <v>83</v>
      </c>
      <c r="AA18" s="30">
        <v>6314</v>
      </c>
      <c r="AB18" s="30">
        <v>83</v>
      </c>
      <c r="AC18" s="30">
        <v>4.57</v>
      </c>
      <c r="AD18" s="30">
        <v>1.4530000000000001</v>
      </c>
      <c r="AE18" s="30">
        <v>10.1</v>
      </c>
      <c r="AF18" s="30">
        <v>1.4</v>
      </c>
      <c r="AG18" s="30">
        <v>3</v>
      </c>
      <c r="AH18" s="30">
        <v>7.4</v>
      </c>
      <c r="AI18" s="30">
        <v>2.4900000000000002</v>
      </c>
      <c r="AJ18" s="24">
        <v>1096</v>
      </c>
    </row>
    <row r="19" spans="1:36" ht="15.75" customHeight="1">
      <c r="A19" s="25" t="s">
        <v>151</v>
      </c>
      <c r="B19" s="30">
        <v>22</v>
      </c>
      <c r="C19" s="30">
        <v>28.4</v>
      </c>
      <c r="D19" s="30">
        <v>3.81</v>
      </c>
      <c r="E19" s="30">
        <v>87</v>
      </c>
      <c r="F19" s="30">
        <v>75</v>
      </c>
      <c r="G19" s="30">
        <v>0.53700000000000003</v>
      </c>
      <c r="H19" s="30">
        <v>3.57</v>
      </c>
      <c r="I19" s="30">
        <v>162</v>
      </c>
      <c r="J19" s="30">
        <v>162</v>
      </c>
      <c r="K19" s="30">
        <v>161</v>
      </c>
      <c r="L19" s="30">
        <v>1</v>
      </c>
      <c r="M19" s="30">
        <v>13</v>
      </c>
      <c r="N19" s="30">
        <v>1</v>
      </c>
      <c r="O19" s="30">
        <v>55</v>
      </c>
      <c r="P19" s="30">
        <v>1447</v>
      </c>
      <c r="Q19" s="30">
        <v>1397</v>
      </c>
      <c r="R19" s="30">
        <v>617</v>
      </c>
      <c r="S19" s="30">
        <v>574</v>
      </c>
      <c r="T19" s="30">
        <v>152</v>
      </c>
      <c r="U19" s="30">
        <v>439</v>
      </c>
      <c r="V19" s="30">
        <v>39</v>
      </c>
      <c r="W19" s="30">
        <v>1396</v>
      </c>
      <c r="X19" s="30">
        <v>35</v>
      </c>
      <c r="Y19" s="30">
        <v>7</v>
      </c>
      <c r="Z19" s="30">
        <v>50</v>
      </c>
      <c r="AA19" s="30">
        <v>6067</v>
      </c>
      <c r="AB19" s="30">
        <v>113</v>
      </c>
      <c r="AC19" s="30">
        <v>3.56</v>
      </c>
      <c r="AD19" s="30">
        <v>1.2689999999999999</v>
      </c>
      <c r="AE19" s="30">
        <v>8.6999999999999993</v>
      </c>
      <c r="AF19" s="30">
        <v>0.9</v>
      </c>
      <c r="AG19" s="30">
        <v>2.7</v>
      </c>
      <c r="AH19" s="30">
        <v>8.6999999999999993</v>
      </c>
      <c r="AI19" s="30">
        <v>3.18</v>
      </c>
      <c r="AJ19" s="24">
        <v>1109</v>
      </c>
    </row>
    <row r="20" spans="1:36" ht="15.75" customHeight="1">
      <c r="A20" s="25" t="s">
        <v>95</v>
      </c>
      <c r="B20" s="30">
        <v>29</v>
      </c>
      <c r="C20" s="30">
        <v>27.9</v>
      </c>
      <c r="D20" s="30">
        <v>4.33</v>
      </c>
      <c r="E20" s="30">
        <v>84</v>
      </c>
      <c r="F20" s="30">
        <v>78</v>
      </c>
      <c r="G20" s="30">
        <v>0.51900000000000002</v>
      </c>
      <c r="H20" s="30">
        <v>4.16</v>
      </c>
      <c r="I20" s="30">
        <v>162</v>
      </c>
      <c r="J20" s="30">
        <v>162</v>
      </c>
      <c r="K20" s="30">
        <v>162</v>
      </c>
      <c r="L20" s="30">
        <v>0</v>
      </c>
      <c r="M20" s="30">
        <v>10</v>
      </c>
      <c r="N20" s="30">
        <v>0</v>
      </c>
      <c r="O20" s="30">
        <v>48</v>
      </c>
      <c r="P20" s="30">
        <v>1428.1</v>
      </c>
      <c r="Q20" s="30">
        <v>1358</v>
      </c>
      <c r="R20" s="30">
        <v>702</v>
      </c>
      <c r="S20" s="30">
        <v>660</v>
      </c>
      <c r="T20" s="30">
        <v>214</v>
      </c>
      <c r="U20" s="30">
        <v>444</v>
      </c>
      <c r="V20" s="30">
        <v>15</v>
      </c>
      <c r="W20" s="30">
        <v>1393</v>
      </c>
      <c r="X20" s="30">
        <v>57</v>
      </c>
      <c r="Y20" s="30">
        <v>2</v>
      </c>
      <c r="Z20" s="30">
        <v>52</v>
      </c>
      <c r="AA20" s="30">
        <v>6023</v>
      </c>
      <c r="AB20" s="30">
        <v>104</v>
      </c>
      <c r="AC20" s="30">
        <v>4.2</v>
      </c>
      <c r="AD20" s="30">
        <v>1.262</v>
      </c>
      <c r="AE20" s="30">
        <v>8.6</v>
      </c>
      <c r="AF20" s="30">
        <v>1.3</v>
      </c>
      <c r="AG20" s="30">
        <v>2.8</v>
      </c>
      <c r="AH20" s="30">
        <v>8.8000000000000007</v>
      </c>
      <c r="AI20" s="30">
        <v>3.14</v>
      </c>
      <c r="AJ20" s="24">
        <v>1036</v>
      </c>
    </row>
    <row r="21" spans="1:36" ht="15.75" customHeight="1">
      <c r="A21" s="25" t="s">
        <v>67</v>
      </c>
      <c r="B21" s="30">
        <v>27</v>
      </c>
      <c r="C21" s="30">
        <v>27.9</v>
      </c>
      <c r="D21" s="30">
        <v>4.7</v>
      </c>
      <c r="E21" s="30">
        <v>69</v>
      </c>
      <c r="F21" s="30">
        <v>93</v>
      </c>
      <c r="G21" s="30">
        <v>0.42599999999999999</v>
      </c>
      <c r="H21" s="30">
        <v>4.51</v>
      </c>
      <c r="I21" s="30">
        <v>162</v>
      </c>
      <c r="J21" s="30">
        <v>162</v>
      </c>
      <c r="K21" s="30">
        <v>160</v>
      </c>
      <c r="L21" s="30">
        <v>2</v>
      </c>
      <c r="M21" s="30">
        <v>7</v>
      </c>
      <c r="N21" s="30">
        <v>1</v>
      </c>
      <c r="O21" s="30">
        <v>42</v>
      </c>
      <c r="P21" s="30">
        <v>1433.1</v>
      </c>
      <c r="Q21" s="30">
        <v>1459</v>
      </c>
      <c r="R21" s="30">
        <v>761</v>
      </c>
      <c r="S21" s="30">
        <v>718</v>
      </c>
      <c r="T21" s="30">
        <v>185</v>
      </c>
      <c r="U21" s="30">
        <v>464</v>
      </c>
      <c r="V21" s="30">
        <v>28</v>
      </c>
      <c r="W21" s="30">
        <v>1188</v>
      </c>
      <c r="X21" s="30">
        <v>50</v>
      </c>
      <c r="Y21" s="30">
        <v>3</v>
      </c>
      <c r="Z21" s="30">
        <v>70</v>
      </c>
      <c r="AA21" s="30">
        <v>6144</v>
      </c>
      <c r="AB21" s="30">
        <v>91</v>
      </c>
      <c r="AC21" s="30">
        <v>4.24</v>
      </c>
      <c r="AD21" s="30">
        <v>1.3420000000000001</v>
      </c>
      <c r="AE21" s="30">
        <v>9.1999999999999993</v>
      </c>
      <c r="AF21" s="30">
        <v>1.2</v>
      </c>
      <c r="AG21" s="30">
        <v>2.9</v>
      </c>
      <c r="AH21" s="30">
        <v>7.5</v>
      </c>
      <c r="AI21" s="30">
        <v>2.56</v>
      </c>
      <c r="AJ21" s="24">
        <v>1083</v>
      </c>
    </row>
    <row r="22" spans="1:36" ht="15.75" customHeight="1">
      <c r="A22" s="25" t="s">
        <v>143</v>
      </c>
      <c r="B22" s="30">
        <v>27</v>
      </c>
      <c r="C22" s="30">
        <v>26.3</v>
      </c>
      <c r="D22" s="30">
        <v>4.91</v>
      </c>
      <c r="E22" s="30">
        <v>71</v>
      </c>
      <c r="F22" s="30">
        <v>91</v>
      </c>
      <c r="G22" s="30">
        <v>0.438</v>
      </c>
      <c r="H22" s="30">
        <v>4.63</v>
      </c>
      <c r="I22" s="30">
        <v>162</v>
      </c>
      <c r="J22" s="30">
        <v>162</v>
      </c>
      <c r="K22" s="30">
        <v>158</v>
      </c>
      <c r="L22" s="30">
        <v>4</v>
      </c>
      <c r="M22" s="30">
        <v>12</v>
      </c>
      <c r="N22" s="30">
        <v>3</v>
      </c>
      <c r="O22" s="30">
        <v>43</v>
      </c>
      <c r="P22" s="30">
        <v>1437</v>
      </c>
      <c r="Q22" s="30">
        <v>1468</v>
      </c>
      <c r="R22" s="30">
        <v>796</v>
      </c>
      <c r="S22" s="30">
        <v>739</v>
      </c>
      <c r="T22" s="30">
        <v>213</v>
      </c>
      <c r="U22" s="30">
        <v>466</v>
      </c>
      <c r="V22" s="30">
        <v>30</v>
      </c>
      <c r="W22" s="30">
        <v>1299</v>
      </c>
      <c r="X22" s="30">
        <v>51</v>
      </c>
      <c r="Y22" s="30">
        <v>9</v>
      </c>
      <c r="Z22" s="30">
        <v>57</v>
      </c>
      <c r="AA22" s="30">
        <v>6164</v>
      </c>
      <c r="AB22" s="30">
        <v>91</v>
      </c>
      <c r="AC22" s="30">
        <v>4.34</v>
      </c>
      <c r="AD22" s="30">
        <v>1.3460000000000001</v>
      </c>
      <c r="AE22" s="30">
        <v>9.1999999999999993</v>
      </c>
      <c r="AF22" s="30">
        <v>1.3</v>
      </c>
      <c r="AG22" s="30">
        <v>2.9</v>
      </c>
      <c r="AH22" s="30">
        <v>8.1</v>
      </c>
      <c r="AI22" s="30">
        <v>2.79</v>
      </c>
      <c r="AJ22" s="24">
        <v>1057</v>
      </c>
    </row>
    <row r="23" spans="1:36" ht="15.75" customHeight="1">
      <c r="A23" s="25" t="s">
        <v>189</v>
      </c>
      <c r="B23" s="30">
        <v>32</v>
      </c>
      <c r="C23" s="30">
        <v>28.6</v>
      </c>
      <c r="D23" s="30">
        <v>4.68</v>
      </c>
      <c r="E23" s="30">
        <v>78</v>
      </c>
      <c r="F23" s="30">
        <v>83</v>
      </c>
      <c r="G23" s="30">
        <v>0.48399999999999999</v>
      </c>
      <c r="H23" s="30">
        <v>4.21</v>
      </c>
      <c r="I23" s="30">
        <v>162</v>
      </c>
      <c r="J23" s="30">
        <v>162</v>
      </c>
      <c r="K23" s="30">
        <v>157</v>
      </c>
      <c r="L23" s="30">
        <v>5</v>
      </c>
      <c r="M23" s="30">
        <v>5</v>
      </c>
      <c r="N23" s="30">
        <v>1</v>
      </c>
      <c r="O23" s="30">
        <v>51</v>
      </c>
      <c r="P23" s="30">
        <v>1450.2</v>
      </c>
      <c r="Q23" s="30">
        <v>1490</v>
      </c>
      <c r="R23" s="30">
        <v>758</v>
      </c>
      <c r="S23" s="30">
        <v>679</v>
      </c>
      <c r="T23" s="30">
        <v>180</v>
      </c>
      <c r="U23" s="30">
        <v>533</v>
      </c>
      <c r="V23" s="30">
        <v>28</v>
      </c>
      <c r="W23" s="30">
        <v>1232</v>
      </c>
      <c r="X23" s="30">
        <v>68</v>
      </c>
      <c r="Y23" s="30">
        <v>7</v>
      </c>
      <c r="Z23" s="30">
        <v>71</v>
      </c>
      <c r="AA23" s="30">
        <v>6292</v>
      </c>
      <c r="AB23" s="30">
        <v>99</v>
      </c>
      <c r="AC23" s="30">
        <v>4.3</v>
      </c>
      <c r="AD23" s="30">
        <v>1.395</v>
      </c>
      <c r="AE23" s="30">
        <v>9.1999999999999993</v>
      </c>
      <c r="AF23" s="30">
        <v>1.1000000000000001</v>
      </c>
      <c r="AG23" s="30">
        <v>3.3</v>
      </c>
      <c r="AH23" s="30">
        <v>7.6</v>
      </c>
      <c r="AI23" s="30">
        <v>2.31</v>
      </c>
      <c r="AJ23" s="24">
        <v>1182</v>
      </c>
    </row>
    <row r="24" spans="1:36" ht="15.75" customHeight="1">
      <c r="A24" s="25" t="s">
        <v>52</v>
      </c>
      <c r="B24" s="30">
        <v>32</v>
      </c>
      <c r="C24" s="30">
        <v>28.1</v>
      </c>
      <c r="D24" s="30">
        <v>4.75</v>
      </c>
      <c r="E24" s="30">
        <v>68</v>
      </c>
      <c r="F24" s="30">
        <v>94</v>
      </c>
      <c r="G24" s="30">
        <v>0.42</v>
      </c>
      <c r="H24" s="30">
        <v>4.43</v>
      </c>
      <c r="I24" s="30">
        <v>162</v>
      </c>
      <c r="J24" s="30">
        <v>162</v>
      </c>
      <c r="K24" s="30">
        <v>161</v>
      </c>
      <c r="L24" s="30">
        <v>1</v>
      </c>
      <c r="M24" s="30">
        <v>9</v>
      </c>
      <c r="N24" s="30">
        <v>0</v>
      </c>
      <c r="O24" s="30">
        <v>35</v>
      </c>
      <c r="P24" s="30">
        <v>1440</v>
      </c>
      <c r="Q24" s="30">
        <v>1425</v>
      </c>
      <c r="R24" s="30">
        <v>770</v>
      </c>
      <c r="S24" s="30">
        <v>708</v>
      </c>
      <c r="T24" s="30">
        <v>183</v>
      </c>
      <c r="U24" s="30">
        <v>569</v>
      </c>
      <c r="V24" s="30">
        <v>44</v>
      </c>
      <c r="W24" s="30">
        <v>1222</v>
      </c>
      <c r="X24" s="30">
        <v>53</v>
      </c>
      <c r="Y24" s="30">
        <v>3</v>
      </c>
      <c r="Z24" s="30">
        <v>67</v>
      </c>
      <c r="AA24" s="30">
        <v>6228</v>
      </c>
      <c r="AB24" s="30">
        <v>90</v>
      </c>
      <c r="AC24" s="30">
        <v>4.4000000000000004</v>
      </c>
      <c r="AD24" s="30">
        <v>1.385</v>
      </c>
      <c r="AE24" s="30">
        <v>8.9</v>
      </c>
      <c r="AF24" s="30">
        <v>1.1000000000000001</v>
      </c>
      <c r="AG24" s="30">
        <v>3.6</v>
      </c>
      <c r="AH24" s="30">
        <v>7.6</v>
      </c>
      <c r="AI24" s="30">
        <v>2.15</v>
      </c>
      <c r="AJ24" s="24">
        <v>1138</v>
      </c>
    </row>
    <row r="25" spans="1:36" ht="15.75" customHeight="1">
      <c r="A25" s="25" t="s">
        <v>148</v>
      </c>
      <c r="B25" s="30">
        <v>32</v>
      </c>
      <c r="C25" s="30">
        <v>28.8</v>
      </c>
      <c r="D25" s="30">
        <v>4.3600000000000003</v>
      </c>
      <c r="E25" s="30">
        <v>86</v>
      </c>
      <c r="F25" s="30">
        <v>76</v>
      </c>
      <c r="G25" s="30">
        <v>0.53100000000000003</v>
      </c>
      <c r="H25" s="30">
        <v>4</v>
      </c>
      <c r="I25" s="30">
        <v>162</v>
      </c>
      <c r="J25" s="30">
        <v>162</v>
      </c>
      <c r="K25" s="30">
        <v>160</v>
      </c>
      <c r="L25" s="30">
        <v>2</v>
      </c>
      <c r="M25" s="30">
        <v>8</v>
      </c>
      <c r="N25" s="30">
        <v>2</v>
      </c>
      <c r="O25" s="30">
        <v>49</v>
      </c>
      <c r="P25" s="30">
        <v>1457</v>
      </c>
      <c r="Q25" s="30">
        <v>1410</v>
      </c>
      <c r="R25" s="30">
        <v>707</v>
      </c>
      <c r="S25" s="30">
        <v>647</v>
      </c>
      <c r="T25" s="30">
        <v>213</v>
      </c>
      <c r="U25" s="30">
        <v>460</v>
      </c>
      <c r="V25" s="30">
        <v>30</v>
      </c>
      <c r="W25" s="30">
        <v>1318</v>
      </c>
      <c r="X25" s="30">
        <v>55</v>
      </c>
      <c r="Y25" s="30">
        <v>7</v>
      </c>
      <c r="Z25" s="30">
        <v>52</v>
      </c>
      <c r="AA25" s="30">
        <v>6147</v>
      </c>
      <c r="AB25" s="30">
        <v>102</v>
      </c>
      <c r="AC25" s="30">
        <v>4.3</v>
      </c>
      <c r="AD25" s="30">
        <v>1.2829999999999999</v>
      </c>
      <c r="AE25" s="30">
        <v>8.6999999999999993</v>
      </c>
      <c r="AF25" s="30">
        <v>1.3</v>
      </c>
      <c r="AG25" s="30">
        <v>2.8</v>
      </c>
      <c r="AH25" s="30">
        <v>8.1</v>
      </c>
      <c r="AI25" s="30">
        <v>2.87</v>
      </c>
      <c r="AJ25" s="24">
        <v>1069</v>
      </c>
    </row>
    <row r="26" spans="1:36" ht="15.75" customHeight="1">
      <c r="A26" s="25" t="s">
        <v>132</v>
      </c>
      <c r="B26" s="30">
        <v>25</v>
      </c>
      <c r="C26" s="30">
        <v>30</v>
      </c>
      <c r="D26" s="30">
        <v>3.9</v>
      </c>
      <c r="E26" s="30">
        <v>87</v>
      </c>
      <c r="F26" s="30">
        <v>75</v>
      </c>
      <c r="G26" s="30">
        <v>0.53700000000000003</v>
      </c>
      <c r="H26" s="30">
        <v>3.65</v>
      </c>
      <c r="I26" s="30">
        <v>162</v>
      </c>
      <c r="J26" s="30">
        <v>162</v>
      </c>
      <c r="K26" s="30">
        <v>152</v>
      </c>
      <c r="L26" s="30">
        <v>10</v>
      </c>
      <c r="M26" s="30">
        <v>11</v>
      </c>
      <c r="N26" s="30">
        <v>3</v>
      </c>
      <c r="O26" s="30">
        <v>43</v>
      </c>
      <c r="P26" s="30">
        <v>1460.1</v>
      </c>
      <c r="Q26" s="30">
        <v>1334</v>
      </c>
      <c r="R26" s="30">
        <v>631</v>
      </c>
      <c r="S26" s="30">
        <v>593</v>
      </c>
      <c r="T26" s="30">
        <v>158</v>
      </c>
      <c r="U26" s="30">
        <v>439</v>
      </c>
      <c r="V26" s="30">
        <v>30</v>
      </c>
      <c r="W26" s="30">
        <v>1309</v>
      </c>
      <c r="X26" s="30">
        <v>46</v>
      </c>
      <c r="Y26" s="30">
        <v>6</v>
      </c>
      <c r="Z26" s="30">
        <v>40</v>
      </c>
      <c r="AA26" s="30">
        <v>6049</v>
      </c>
      <c r="AB26" s="30">
        <v>109</v>
      </c>
      <c r="AC26" s="30">
        <v>3.76</v>
      </c>
      <c r="AD26" s="30">
        <v>1.214</v>
      </c>
      <c r="AE26" s="30">
        <v>8.1999999999999993</v>
      </c>
      <c r="AF26" s="30">
        <v>1</v>
      </c>
      <c r="AG26" s="30">
        <v>2.7</v>
      </c>
      <c r="AH26" s="30">
        <v>8.1</v>
      </c>
      <c r="AI26" s="30">
        <v>2.98</v>
      </c>
      <c r="AJ26" s="24">
        <v>1037</v>
      </c>
    </row>
    <row r="27" spans="1:36" ht="15.75" customHeight="1">
      <c r="A27" s="25" t="s">
        <v>107</v>
      </c>
      <c r="B27" s="30">
        <v>21</v>
      </c>
      <c r="C27" s="30">
        <v>28</v>
      </c>
      <c r="D27" s="30">
        <v>4.4000000000000004</v>
      </c>
      <c r="E27" s="30">
        <v>86</v>
      </c>
      <c r="F27" s="30">
        <v>76</v>
      </c>
      <c r="G27" s="30">
        <v>0.53100000000000003</v>
      </c>
      <c r="H27" s="30">
        <v>4.08</v>
      </c>
      <c r="I27" s="30">
        <v>162</v>
      </c>
      <c r="J27" s="30">
        <v>162</v>
      </c>
      <c r="K27" s="30">
        <v>160</v>
      </c>
      <c r="L27" s="30">
        <v>2</v>
      </c>
      <c r="M27" s="30">
        <v>10</v>
      </c>
      <c r="N27" s="30">
        <v>2</v>
      </c>
      <c r="O27" s="30">
        <v>38</v>
      </c>
      <c r="P27" s="30">
        <v>1448.1</v>
      </c>
      <c r="Q27" s="30">
        <v>1432</v>
      </c>
      <c r="R27" s="30">
        <v>712</v>
      </c>
      <c r="S27" s="30">
        <v>656</v>
      </c>
      <c r="T27" s="30">
        <v>159</v>
      </c>
      <c r="U27" s="30">
        <v>475</v>
      </c>
      <c r="V27" s="30">
        <v>35</v>
      </c>
      <c r="W27" s="30">
        <v>1290</v>
      </c>
      <c r="X27" s="30">
        <v>52</v>
      </c>
      <c r="Y27" s="30">
        <v>1</v>
      </c>
      <c r="Z27" s="30">
        <v>50</v>
      </c>
      <c r="AA27" s="30">
        <v>6164</v>
      </c>
      <c r="AB27" s="30">
        <v>100</v>
      </c>
      <c r="AC27" s="30">
        <v>3.88</v>
      </c>
      <c r="AD27" s="30">
        <v>1.3169999999999999</v>
      </c>
      <c r="AE27" s="30">
        <v>8.9</v>
      </c>
      <c r="AF27" s="30">
        <v>1</v>
      </c>
      <c r="AG27" s="30">
        <v>3</v>
      </c>
      <c r="AH27" s="30">
        <v>8</v>
      </c>
      <c r="AI27" s="30">
        <v>2.72</v>
      </c>
      <c r="AJ27" s="24">
        <v>1107</v>
      </c>
    </row>
    <row r="28" spans="1:36" ht="15.75" customHeight="1">
      <c r="A28" s="25" t="s">
        <v>44</v>
      </c>
      <c r="B28" s="30">
        <v>25</v>
      </c>
      <c r="C28" s="30">
        <v>26.9</v>
      </c>
      <c r="D28" s="30">
        <v>4.4000000000000004</v>
      </c>
      <c r="E28" s="30">
        <v>68</v>
      </c>
      <c r="F28" s="30">
        <v>94</v>
      </c>
      <c r="G28" s="30">
        <v>0.42</v>
      </c>
      <c r="H28" s="30">
        <v>4.2</v>
      </c>
      <c r="I28" s="30">
        <v>162</v>
      </c>
      <c r="J28" s="30">
        <v>162</v>
      </c>
      <c r="K28" s="30">
        <v>161</v>
      </c>
      <c r="L28" s="30">
        <v>1</v>
      </c>
      <c r="M28" s="30">
        <v>8</v>
      </c>
      <c r="N28" s="30">
        <v>1</v>
      </c>
      <c r="O28" s="30">
        <v>42</v>
      </c>
      <c r="P28" s="30">
        <v>1426.1</v>
      </c>
      <c r="Q28" s="30">
        <v>1395</v>
      </c>
      <c r="R28" s="30">
        <v>713</v>
      </c>
      <c r="S28" s="30">
        <v>665</v>
      </c>
      <c r="T28" s="30">
        <v>210</v>
      </c>
      <c r="U28" s="30">
        <v>491</v>
      </c>
      <c r="V28" s="30">
        <v>25</v>
      </c>
      <c r="W28" s="30">
        <v>1357</v>
      </c>
      <c r="X28" s="30">
        <v>32</v>
      </c>
      <c r="Y28" s="30">
        <v>7</v>
      </c>
      <c r="Z28" s="30">
        <v>61</v>
      </c>
      <c r="AA28" s="30">
        <v>6076</v>
      </c>
      <c r="AB28" s="30">
        <v>96</v>
      </c>
      <c r="AC28" s="30">
        <v>4.26</v>
      </c>
      <c r="AD28" s="30">
        <v>1.3220000000000001</v>
      </c>
      <c r="AE28" s="30">
        <v>8.8000000000000007</v>
      </c>
      <c r="AF28" s="30">
        <v>1.3</v>
      </c>
      <c r="AG28" s="30">
        <v>3.1</v>
      </c>
      <c r="AH28" s="30">
        <v>8.6</v>
      </c>
      <c r="AI28" s="30">
        <v>2.76</v>
      </c>
      <c r="AJ28" s="24">
        <v>1084</v>
      </c>
    </row>
    <row r="29" spans="1:36" ht="15.75" customHeight="1">
      <c r="A29" s="25" t="s">
        <v>186</v>
      </c>
      <c r="B29" s="30">
        <v>31</v>
      </c>
      <c r="C29" s="30">
        <v>28.8</v>
      </c>
      <c r="D29" s="30">
        <v>4.67</v>
      </c>
      <c r="E29" s="30">
        <v>95</v>
      </c>
      <c r="F29" s="30">
        <v>67</v>
      </c>
      <c r="G29" s="30">
        <v>0.58599999999999997</v>
      </c>
      <c r="H29" s="30">
        <v>4.37</v>
      </c>
      <c r="I29" s="30">
        <v>162</v>
      </c>
      <c r="J29" s="30">
        <v>162</v>
      </c>
      <c r="K29" s="30">
        <v>161</v>
      </c>
      <c r="L29" s="30">
        <v>1</v>
      </c>
      <c r="M29" s="30">
        <v>6</v>
      </c>
      <c r="N29" s="30">
        <v>0</v>
      </c>
      <c r="O29" s="30">
        <v>56</v>
      </c>
      <c r="P29" s="30">
        <v>1443</v>
      </c>
      <c r="Q29" s="30">
        <v>1441</v>
      </c>
      <c r="R29" s="30">
        <v>757</v>
      </c>
      <c r="S29" s="30">
        <v>700</v>
      </c>
      <c r="T29" s="30">
        <v>201</v>
      </c>
      <c r="U29" s="30">
        <v>534</v>
      </c>
      <c r="V29" s="30">
        <v>16</v>
      </c>
      <c r="W29" s="30">
        <v>1154</v>
      </c>
      <c r="X29" s="30">
        <v>53</v>
      </c>
      <c r="Y29" s="30">
        <v>5</v>
      </c>
      <c r="Z29" s="30">
        <v>45</v>
      </c>
      <c r="AA29" s="30">
        <v>6186</v>
      </c>
      <c r="AB29" s="30">
        <v>104</v>
      </c>
      <c r="AC29" s="30">
        <v>4.58</v>
      </c>
      <c r="AD29" s="30">
        <v>1.369</v>
      </c>
      <c r="AE29" s="30">
        <v>9</v>
      </c>
      <c r="AF29" s="30">
        <v>1.3</v>
      </c>
      <c r="AG29" s="30">
        <v>3.3</v>
      </c>
      <c r="AH29" s="30">
        <v>7.2</v>
      </c>
      <c r="AI29" s="30">
        <v>2.16</v>
      </c>
      <c r="AJ29" s="24">
        <v>1100</v>
      </c>
    </row>
    <row r="30" spans="1:36" ht="15.75" customHeight="1">
      <c r="A30" s="25" t="s">
        <v>100</v>
      </c>
      <c r="B30" s="30">
        <v>29</v>
      </c>
      <c r="C30" s="30">
        <v>29.8</v>
      </c>
      <c r="D30" s="30">
        <v>4.1100000000000003</v>
      </c>
      <c r="E30" s="30">
        <v>89</v>
      </c>
      <c r="F30" s="30">
        <v>73</v>
      </c>
      <c r="G30" s="30">
        <v>0.54900000000000004</v>
      </c>
      <c r="H30" s="30">
        <v>3.78</v>
      </c>
      <c r="I30" s="30">
        <v>162</v>
      </c>
      <c r="J30" s="30">
        <v>162</v>
      </c>
      <c r="K30" s="30">
        <v>162</v>
      </c>
      <c r="L30" s="30">
        <v>0</v>
      </c>
      <c r="M30" s="30">
        <v>10</v>
      </c>
      <c r="N30" s="30">
        <v>0</v>
      </c>
      <c r="O30" s="30">
        <v>43</v>
      </c>
      <c r="P30" s="30">
        <v>1459.1</v>
      </c>
      <c r="Q30" s="30">
        <v>1340</v>
      </c>
      <c r="R30" s="30">
        <v>666</v>
      </c>
      <c r="S30" s="30">
        <v>613</v>
      </c>
      <c r="T30" s="30">
        <v>183</v>
      </c>
      <c r="U30" s="30">
        <v>461</v>
      </c>
      <c r="V30" s="30">
        <v>10</v>
      </c>
      <c r="W30" s="30">
        <v>1314</v>
      </c>
      <c r="X30" s="30">
        <v>59</v>
      </c>
      <c r="Y30" s="30">
        <v>7</v>
      </c>
      <c r="Z30" s="30">
        <v>50</v>
      </c>
      <c r="AA30" s="30">
        <v>6113</v>
      </c>
      <c r="AB30" s="30">
        <v>113</v>
      </c>
      <c r="AC30" s="30">
        <v>4.04</v>
      </c>
      <c r="AD30" s="30">
        <v>1.234</v>
      </c>
      <c r="AE30" s="30">
        <v>8.3000000000000007</v>
      </c>
      <c r="AF30" s="30">
        <v>1.1000000000000001</v>
      </c>
      <c r="AG30" s="30">
        <v>2.8</v>
      </c>
      <c r="AH30" s="30">
        <v>8.1</v>
      </c>
      <c r="AI30" s="30">
        <v>2.85</v>
      </c>
      <c r="AJ30" s="24">
        <v>1069</v>
      </c>
    </row>
    <row r="31" spans="1:36" ht="15.75" customHeight="1">
      <c r="A31" s="25" t="s">
        <v>166</v>
      </c>
      <c r="B31" s="30">
        <v>24</v>
      </c>
      <c r="C31" s="30">
        <v>29.1</v>
      </c>
      <c r="D31" s="30">
        <v>3.78</v>
      </c>
      <c r="E31" s="30">
        <v>95</v>
      </c>
      <c r="F31" s="30">
        <v>67</v>
      </c>
      <c r="G31" s="30">
        <v>0.58599999999999997</v>
      </c>
      <c r="H31" s="30">
        <v>3.51</v>
      </c>
      <c r="I31" s="30">
        <v>162</v>
      </c>
      <c r="J31" s="30">
        <v>162</v>
      </c>
      <c r="K31" s="30">
        <v>161</v>
      </c>
      <c r="L31" s="30">
        <v>1</v>
      </c>
      <c r="M31" s="30">
        <v>12</v>
      </c>
      <c r="N31" s="30">
        <v>0</v>
      </c>
      <c r="O31" s="30">
        <v>46</v>
      </c>
      <c r="P31" s="30">
        <v>1459.2</v>
      </c>
      <c r="Q31" s="30">
        <v>1272</v>
      </c>
      <c r="R31" s="30">
        <v>612</v>
      </c>
      <c r="S31" s="30">
        <v>570</v>
      </c>
      <c r="T31" s="30">
        <v>155</v>
      </c>
      <c r="U31" s="30">
        <v>468</v>
      </c>
      <c r="V31" s="30">
        <v>43</v>
      </c>
      <c r="W31" s="30">
        <v>1476</v>
      </c>
      <c r="X31" s="30">
        <v>57</v>
      </c>
      <c r="Y31" s="30">
        <v>4</v>
      </c>
      <c r="Z31" s="30">
        <v>47</v>
      </c>
      <c r="AA31" s="30">
        <v>6036</v>
      </c>
      <c r="AB31" s="30">
        <v>122</v>
      </c>
      <c r="AC31" s="30">
        <v>3.58</v>
      </c>
      <c r="AD31" s="30">
        <v>1.1919999999999999</v>
      </c>
      <c r="AE31" s="30">
        <v>7.8</v>
      </c>
      <c r="AF31" s="30">
        <v>1</v>
      </c>
      <c r="AG31" s="30">
        <v>2.9</v>
      </c>
      <c r="AH31" s="30">
        <v>9.1</v>
      </c>
      <c r="AI31" s="30">
        <v>3.15</v>
      </c>
      <c r="AJ31" s="24">
        <v>1044</v>
      </c>
    </row>
    <row r="32" spans="1:36" ht="15.75" customHeight="1">
      <c r="A32" s="26" t="s">
        <v>924</v>
      </c>
      <c r="B32" s="24">
        <v>25</v>
      </c>
      <c r="C32" s="24">
        <v>28.3</v>
      </c>
      <c r="D32" s="24">
        <v>4.4800000000000004</v>
      </c>
      <c r="E32" s="24">
        <v>81</v>
      </c>
      <c r="F32" s="24">
        <v>81</v>
      </c>
      <c r="G32" s="24">
        <v>0.5</v>
      </c>
      <c r="H32" s="24">
        <v>4.18</v>
      </c>
      <c r="I32" s="24">
        <v>162</v>
      </c>
      <c r="J32" s="24">
        <v>162</v>
      </c>
      <c r="K32" s="24">
        <v>159</v>
      </c>
      <c r="L32" s="24">
        <v>3</v>
      </c>
      <c r="M32" s="84"/>
      <c r="N32" s="84"/>
      <c r="O32" s="24">
        <v>43</v>
      </c>
      <c r="P32" s="24">
        <v>1444</v>
      </c>
      <c r="Q32" s="24">
        <v>1409</v>
      </c>
      <c r="R32" s="24">
        <v>725</v>
      </c>
      <c r="S32" s="24">
        <v>671</v>
      </c>
      <c r="T32" s="24">
        <v>187</v>
      </c>
      <c r="U32" s="24">
        <v>503</v>
      </c>
      <c r="V32" s="24">
        <v>31</v>
      </c>
      <c r="W32" s="24">
        <v>1299</v>
      </c>
      <c r="X32" s="24">
        <v>55</v>
      </c>
      <c r="Y32" s="24">
        <v>5</v>
      </c>
      <c r="Z32" s="24">
        <v>60</v>
      </c>
      <c r="AA32" s="24">
        <v>6153</v>
      </c>
      <c r="AB32" s="24">
        <v>101</v>
      </c>
      <c r="AC32" s="24">
        <v>4.1900000000000004</v>
      </c>
      <c r="AD32" s="24">
        <v>1.325</v>
      </c>
      <c r="AE32" s="24">
        <v>8.8000000000000007</v>
      </c>
      <c r="AF32" s="24">
        <v>1.2</v>
      </c>
      <c r="AG32" s="24">
        <v>3.1</v>
      </c>
      <c r="AH32" s="24">
        <v>8.1</v>
      </c>
      <c r="AI32" s="24">
        <v>2.58</v>
      </c>
      <c r="AJ32" s="24">
        <v>1097</v>
      </c>
    </row>
    <row r="33" spans="1:16" ht="15.75" customHeight="1">
      <c r="A33" s="70" t="s">
        <v>1</v>
      </c>
      <c r="B33" s="70" t="s">
        <v>876</v>
      </c>
      <c r="C33" s="70" t="s">
        <v>877</v>
      </c>
      <c r="D33" s="70" t="s">
        <v>424</v>
      </c>
      <c r="E33" s="70" t="s">
        <v>4</v>
      </c>
      <c r="F33" s="70" t="s">
        <v>5</v>
      </c>
      <c r="G33" s="70" t="s">
        <v>6</v>
      </c>
      <c r="H33" s="70" t="s">
        <v>878</v>
      </c>
      <c r="I33" s="70" t="s">
        <v>3</v>
      </c>
      <c r="J33" s="70" t="s">
        <v>879</v>
      </c>
      <c r="K33" s="70" t="s">
        <v>880</v>
      </c>
      <c r="L33" s="70" t="s">
        <v>881</v>
      </c>
      <c r="M33" s="70" t="s">
        <v>882</v>
      </c>
      <c r="N33" s="70" t="s">
        <v>883</v>
      </c>
      <c r="O33" s="70" t="s">
        <v>884</v>
      </c>
      <c r="P33" s="70" t="s">
        <v>885</v>
      </c>
    </row>
  </sheetData>
  <hyperlinks>
    <hyperlink ref="A2" r:id="rId1" xr:uid="{00000000-0004-0000-0C00-000000000000}"/>
    <hyperlink ref="A3" r:id="rId2" xr:uid="{00000000-0004-0000-0C00-000001000000}"/>
    <hyperlink ref="A4" r:id="rId3" xr:uid="{00000000-0004-0000-0C00-000002000000}"/>
    <hyperlink ref="A5" r:id="rId4" xr:uid="{00000000-0004-0000-0C00-000003000000}"/>
    <hyperlink ref="A6" r:id="rId5" xr:uid="{00000000-0004-0000-0C00-000004000000}"/>
    <hyperlink ref="A7" r:id="rId6" xr:uid="{00000000-0004-0000-0C00-000005000000}"/>
    <hyperlink ref="A8" r:id="rId7" xr:uid="{00000000-0004-0000-0C00-000006000000}"/>
    <hyperlink ref="A9" r:id="rId8" xr:uid="{00000000-0004-0000-0C00-000007000000}"/>
    <hyperlink ref="A10" r:id="rId9" xr:uid="{00000000-0004-0000-0C00-000008000000}"/>
    <hyperlink ref="A11" r:id="rId10" xr:uid="{00000000-0004-0000-0C00-000009000000}"/>
    <hyperlink ref="A12" r:id="rId11" xr:uid="{00000000-0004-0000-0C00-00000A000000}"/>
    <hyperlink ref="A13" r:id="rId12" xr:uid="{00000000-0004-0000-0C00-00000B000000}"/>
    <hyperlink ref="A14" r:id="rId13" xr:uid="{00000000-0004-0000-0C00-00000C000000}"/>
    <hyperlink ref="A15" r:id="rId14" xr:uid="{00000000-0004-0000-0C00-00000D000000}"/>
    <hyperlink ref="A16" r:id="rId15" xr:uid="{00000000-0004-0000-0C00-00000E000000}"/>
    <hyperlink ref="A17" r:id="rId16" xr:uid="{00000000-0004-0000-0C00-00000F000000}"/>
    <hyperlink ref="A18" r:id="rId17" xr:uid="{00000000-0004-0000-0C00-000010000000}"/>
    <hyperlink ref="A19" r:id="rId18" xr:uid="{00000000-0004-0000-0C00-000011000000}"/>
    <hyperlink ref="A20" r:id="rId19" xr:uid="{00000000-0004-0000-0C00-000012000000}"/>
    <hyperlink ref="A21" r:id="rId20" xr:uid="{00000000-0004-0000-0C00-000013000000}"/>
    <hyperlink ref="A22" r:id="rId21" xr:uid="{00000000-0004-0000-0C00-000014000000}"/>
    <hyperlink ref="A23" r:id="rId22" xr:uid="{00000000-0004-0000-0C00-000015000000}"/>
    <hyperlink ref="A24" r:id="rId23" xr:uid="{00000000-0004-0000-0C00-000016000000}"/>
    <hyperlink ref="A25" r:id="rId24" xr:uid="{00000000-0004-0000-0C00-000017000000}"/>
    <hyperlink ref="A26" r:id="rId25" xr:uid="{00000000-0004-0000-0C00-000018000000}"/>
    <hyperlink ref="A27" r:id="rId26" xr:uid="{00000000-0004-0000-0C00-000019000000}"/>
    <hyperlink ref="A28" r:id="rId27" xr:uid="{00000000-0004-0000-0C00-00001A000000}"/>
    <hyperlink ref="A29" r:id="rId28" xr:uid="{00000000-0004-0000-0C00-00001B000000}"/>
    <hyperlink ref="A30" r:id="rId29" xr:uid="{00000000-0004-0000-0C00-00001C000000}"/>
    <hyperlink ref="A31" r:id="rId30" xr:uid="{00000000-0004-0000-0C00-00001D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98"/>
  <sheetViews>
    <sheetView workbookViewId="0">
      <selection activeCell="D181" sqref="D181"/>
    </sheetView>
  </sheetViews>
  <sheetFormatPr baseColWidth="10" defaultColWidth="14.5" defaultRowHeight="15.75" customHeight="1"/>
  <cols>
    <col min="2" max="2" width="26.6640625" customWidth="1"/>
    <col min="4" max="4" width="21" customWidth="1"/>
  </cols>
  <sheetData>
    <row r="1" spans="1:3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ht="15.75" customHeight="1">
      <c r="A2" s="86" t="s">
        <v>934</v>
      </c>
      <c r="B2" s="87"/>
      <c r="C2" s="87"/>
      <c r="D2" s="87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39"/>
    </row>
    <row r="3" spans="1:31" ht="15.75" customHeight="1">
      <c r="A3" s="2">
        <v>1</v>
      </c>
      <c r="B3" s="3" t="s">
        <v>31</v>
      </c>
      <c r="C3" s="4" t="s">
        <v>32</v>
      </c>
      <c r="D3" s="5">
        <v>60</v>
      </c>
      <c r="E3" s="5">
        <v>43</v>
      </c>
      <c r="F3" s="5">
        <v>17</v>
      </c>
      <c r="G3" s="5">
        <v>0.71699999999999997</v>
      </c>
      <c r="H3" s="6">
        <f t="shared" ref="H3:H32" si="0">G3*162</f>
        <v>116.154</v>
      </c>
      <c r="I3" s="5" t="s">
        <v>33</v>
      </c>
      <c r="J3" s="5">
        <v>5.8</v>
      </c>
      <c r="K3" s="5">
        <v>3.6</v>
      </c>
      <c r="L3" s="5">
        <v>2.2999999999999998</v>
      </c>
      <c r="M3" s="5">
        <v>-0.1</v>
      </c>
      <c r="N3" s="5">
        <v>2.2000000000000002</v>
      </c>
      <c r="O3" s="5" t="s">
        <v>34</v>
      </c>
      <c r="P3" s="5">
        <v>0</v>
      </c>
      <c r="Q3" s="5" t="s">
        <v>35</v>
      </c>
      <c r="R3" s="5" t="s">
        <v>35</v>
      </c>
      <c r="S3" s="5" t="s">
        <v>36</v>
      </c>
      <c r="T3" s="5" t="s">
        <v>37</v>
      </c>
      <c r="U3" s="5" t="s">
        <v>38</v>
      </c>
      <c r="V3" s="5" t="s">
        <v>39</v>
      </c>
      <c r="W3" s="7">
        <v>44317</v>
      </c>
      <c r="X3" s="7">
        <v>44382</v>
      </c>
      <c r="Y3" s="5" t="s">
        <v>40</v>
      </c>
      <c r="Z3" s="5" t="s">
        <v>41</v>
      </c>
      <c r="AA3" s="7">
        <v>44413</v>
      </c>
      <c r="AB3" s="5" t="s">
        <v>42</v>
      </c>
      <c r="AC3" s="7">
        <v>44410</v>
      </c>
      <c r="AD3" s="5" t="s">
        <v>43</v>
      </c>
      <c r="AE3" s="2" t="s">
        <v>38</v>
      </c>
    </row>
    <row r="4" spans="1:31" ht="15.75" customHeight="1">
      <c r="A4" s="2">
        <v>2</v>
      </c>
      <c r="B4" s="3" t="s">
        <v>44</v>
      </c>
      <c r="C4" s="4" t="s">
        <v>45</v>
      </c>
      <c r="D4" s="5">
        <v>60</v>
      </c>
      <c r="E4" s="5">
        <v>40</v>
      </c>
      <c r="F4" s="5">
        <v>20</v>
      </c>
      <c r="G4" s="5">
        <v>0.66700000000000004</v>
      </c>
      <c r="H4" s="6">
        <f t="shared" si="0"/>
        <v>108.054</v>
      </c>
      <c r="I4" s="5" t="s">
        <v>33</v>
      </c>
      <c r="J4" s="5">
        <v>4.8</v>
      </c>
      <c r="K4" s="5">
        <v>3.8</v>
      </c>
      <c r="L4" s="5">
        <v>1</v>
      </c>
      <c r="M4" s="5">
        <v>-0.1</v>
      </c>
      <c r="N4" s="5">
        <v>0.9</v>
      </c>
      <c r="O4" s="5" t="s">
        <v>46</v>
      </c>
      <c r="P4" s="5">
        <v>4</v>
      </c>
      <c r="Q4" s="5" t="s">
        <v>36</v>
      </c>
      <c r="R4" s="5" t="s">
        <v>35</v>
      </c>
      <c r="S4" s="5" t="s">
        <v>35</v>
      </c>
      <c r="T4" s="5" t="s">
        <v>43</v>
      </c>
      <c r="U4" s="5" t="s">
        <v>47</v>
      </c>
      <c r="V4" s="5" t="s">
        <v>48</v>
      </c>
      <c r="W4" s="7">
        <v>44289</v>
      </c>
      <c r="X4" s="5" t="s">
        <v>49</v>
      </c>
      <c r="Y4" s="5" t="s">
        <v>50</v>
      </c>
      <c r="Z4" s="7">
        <v>44447</v>
      </c>
      <c r="AA4" s="5" t="s">
        <v>38</v>
      </c>
      <c r="AB4" s="5" t="s">
        <v>51</v>
      </c>
      <c r="AC4" s="7">
        <v>44410</v>
      </c>
      <c r="AD4" s="5" t="s">
        <v>43</v>
      </c>
      <c r="AE4" s="2" t="s">
        <v>38</v>
      </c>
    </row>
    <row r="5" spans="1:31" ht="15.75" customHeight="1">
      <c r="A5" s="2">
        <v>3</v>
      </c>
      <c r="B5" s="3" t="s">
        <v>52</v>
      </c>
      <c r="C5" s="4" t="s">
        <v>32</v>
      </c>
      <c r="D5" s="5">
        <v>60</v>
      </c>
      <c r="E5" s="5">
        <v>37</v>
      </c>
      <c r="F5" s="5">
        <v>23</v>
      </c>
      <c r="G5" s="5">
        <v>0.61699999999999999</v>
      </c>
      <c r="H5" s="6">
        <f t="shared" si="0"/>
        <v>99.953999999999994</v>
      </c>
      <c r="I5" s="5" t="s">
        <v>53</v>
      </c>
      <c r="J5" s="5">
        <v>5.4</v>
      </c>
      <c r="K5" s="5">
        <v>4</v>
      </c>
      <c r="L5" s="5">
        <v>1.4</v>
      </c>
      <c r="M5" s="5">
        <v>0</v>
      </c>
      <c r="N5" s="5">
        <v>1.4</v>
      </c>
      <c r="O5" s="5" t="s">
        <v>54</v>
      </c>
      <c r="P5" s="5">
        <v>-1</v>
      </c>
      <c r="Q5" s="5" t="s">
        <v>35</v>
      </c>
      <c r="R5" s="5" t="s">
        <v>35</v>
      </c>
      <c r="S5" s="5" t="s">
        <v>55</v>
      </c>
      <c r="T5" s="5" t="s">
        <v>43</v>
      </c>
      <c r="U5" s="5" t="s">
        <v>56</v>
      </c>
      <c r="V5" s="5" t="s">
        <v>57</v>
      </c>
      <c r="W5" s="5" t="s">
        <v>58</v>
      </c>
      <c r="X5" s="7">
        <v>44416</v>
      </c>
      <c r="Y5" s="5" t="s">
        <v>36</v>
      </c>
      <c r="Z5" s="7">
        <v>44479</v>
      </c>
      <c r="AA5" s="7">
        <v>44354</v>
      </c>
      <c r="AB5" s="5" t="s">
        <v>59</v>
      </c>
      <c r="AC5" s="7">
        <v>44321</v>
      </c>
      <c r="AD5" s="5" t="s">
        <v>43</v>
      </c>
      <c r="AE5" s="2" t="s">
        <v>51</v>
      </c>
    </row>
    <row r="6" spans="1:31" ht="15.75" customHeight="1">
      <c r="A6" s="2">
        <v>4</v>
      </c>
      <c r="B6" s="3" t="s">
        <v>60</v>
      </c>
      <c r="C6" s="4" t="s">
        <v>45</v>
      </c>
      <c r="D6" s="5">
        <v>60</v>
      </c>
      <c r="E6" s="5">
        <v>36</v>
      </c>
      <c r="F6" s="5">
        <v>24</v>
      </c>
      <c r="G6" s="5">
        <v>0.6</v>
      </c>
      <c r="H6" s="6">
        <f t="shared" si="0"/>
        <v>97.2</v>
      </c>
      <c r="I6" s="5" t="s">
        <v>61</v>
      </c>
      <c r="J6" s="5">
        <v>4.5</v>
      </c>
      <c r="K6" s="5">
        <v>3.6</v>
      </c>
      <c r="L6" s="5">
        <v>0.9</v>
      </c>
      <c r="M6" s="5">
        <v>0</v>
      </c>
      <c r="N6" s="5">
        <v>0.9</v>
      </c>
      <c r="O6" s="5" t="s">
        <v>46</v>
      </c>
      <c r="P6" s="5">
        <v>0</v>
      </c>
      <c r="Q6" s="5" t="s">
        <v>35</v>
      </c>
      <c r="R6" s="5" t="s">
        <v>62</v>
      </c>
      <c r="S6" s="5" t="s">
        <v>35</v>
      </c>
      <c r="T6" s="5" t="s">
        <v>43</v>
      </c>
      <c r="U6" s="5" t="s">
        <v>63</v>
      </c>
      <c r="V6" s="7">
        <v>44547</v>
      </c>
      <c r="W6" s="7">
        <v>44256</v>
      </c>
      <c r="X6" s="7">
        <v>44444</v>
      </c>
      <c r="Y6" s="5" t="s">
        <v>64</v>
      </c>
      <c r="Z6" s="7">
        <v>44446</v>
      </c>
      <c r="AA6" s="5" t="s">
        <v>65</v>
      </c>
      <c r="AB6" s="5" t="s">
        <v>65</v>
      </c>
      <c r="AC6" s="7">
        <v>44351</v>
      </c>
      <c r="AD6" s="7">
        <v>44538</v>
      </c>
      <c r="AE6" s="2" t="s">
        <v>66</v>
      </c>
    </row>
    <row r="7" spans="1:31" ht="15.75" customHeight="1">
      <c r="A7" s="2">
        <v>5</v>
      </c>
      <c r="B7" s="3" t="s">
        <v>67</v>
      </c>
      <c r="C7" s="4" t="s">
        <v>45</v>
      </c>
      <c r="D7" s="5">
        <v>60</v>
      </c>
      <c r="E7" s="5">
        <v>36</v>
      </c>
      <c r="F7" s="5">
        <v>24</v>
      </c>
      <c r="G7" s="5">
        <v>0.6</v>
      </c>
      <c r="H7" s="6">
        <f t="shared" si="0"/>
        <v>97.2</v>
      </c>
      <c r="I7" s="5" t="s">
        <v>68</v>
      </c>
      <c r="J7" s="5">
        <v>4.5999999999999996</v>
      </c>
      <c r="K7" s="5">
        <v>3.9</v>
      </c>
      <c r="L7" s="5">
        <v>0.7</v>
      </c>
      <c r="M7" s="5">
        <v>-0.4</v>
      </c>
      <c r="N7" s="5">
        <v>0.3</v>
      </c>
      <c r="O7" s="5" t="s">
        <v>69</v>
      </c>
      <c r="P7" s="5">
        <v>1</v>
      </c>
      <c r="Q7" s="5" t="s">
        <v>35</v>
      </c>
      <c r="R7" s="5" t="s">
        <v>35</v>
      </c>
      <c r="S7" s="5" t="s">
        <v>70</v>
      </c>
      <c r="T7" s="7">
        <v>44479</v>
      </c>
      <c r="U7" s="5" t="s">
        <v>71</v>
      </c>
      <c r="V7" s="5" t="s">
        <v>72</v>
      </c>
      <c r="W7" s="7">
        <v>44348</v>
      </c>
      <c r="X7" s="7">
        <v>44383</v>
      </c>
      <c r="Y7" s="5" t="s">
        <v>73</v>
      </c>
      <c r="Z7" s="7">
        <v>44503</v>
      </c>
      <c r="AA7" s="7">
        <v>44231</v>
      </c>
      <c r="AB7" s="5" t="s">
        <v>74</v>
      </c>
      <c r="AC7" s="7">
        <v>44321</v>
      </c>
      <c r="AD7" s="7">
        <v>44509</v>
      </c>
      <c r="AE7" s="2" t="s">
        <v>66</v>
      </c>
    </row>
    <row r="8" spans="1:31" ht="15.75" customHeight="1">
      <c r="A8" s="8">
        <v>6</v>
      </c>
      <c r="B8" s="9" t="s">
        <v>75</v>
      </c>
      <c r="C8" s="10" t="s">
        <v>32</v>
      </c>
      <c r="D8" s="11">
        <v>60</v>
      </c>
      <c r="E8" s="11">
        <v>35</v>
      </c>
      <c r="F8" s="11">
        <v>25</v>
      </c>
      <c r="G8" s="11">
        <v>0.58299999999999996</v>
      </c>
      <c r="H8" s="12">
        <f t="shared" si="0"/>
        <v>94.445999999999998</v>
      </c>
      <c r="I8" s="11" t="s">
        <v>76</v>
      </c>
      <c r="J8" s="11">
        <v>5.8</v>
      </c>
      <c r="K8" s="11">
        <v>4.8</v>
      </c>
      <c r="L8" s="11">
        <v>1</v>
      </c>
      <c r="M8" s="11">
        <v>-0.2</v>
      </c>
      <c r="N8" s="11">
        <v>0.8</v>
      </c>
      <c r="O8" s="11" t="s">
        <v>69</v>
      </c>
      <c r="P8" s="11">
        <v>0</v>
      </c>
      <c r="Q8" s="11" t="s">
        <v>55</v>
      </c>
      <c r="R8" s="11" t="s">
        <v>35</v>
      </c>
      <c r="S8" s="11" t="s">
        <v>35</v>
      </c>
      <c r="T8" s="13">
        <v>44509</v>
      </c>
      <c r="U8" s="11" t="s">
        <v>51</v>
      </c>
      <c r="V8" s="11" t="s">
        <v>66</v>
      </c>
      <c r="W8" s="13">
        <v>44230</v>
      </c>
      <c r="X8" s="13">
        <v>44506</v>
      </c>
      <c r="Y8" s="11" t="s">
        <v>77</v>
      </c>
      <c r="Z8" s="13">
        <v>44412</v>
      </c>
      <c r="AA8" s="13">
        <v>44539</v>
      </c>
      <c r="AB8" s="11" t="s">
        <v>78</v>
      </c>
      <c r="AC8" s="13">
        <v>44351</v>
      </c>
      <c r="AD8" s="13">
        <v>44509</v>
      </c>
      <c r="AE8" s="8" t="s">
        <v>79</v>
      </c>
    </row>
    <row r="9" spans="1:31" ht="15.75" customHeight="1">
      <c r="A9" s="2">
        <v>7</v>
      </c>
      <c r="B9" s="3" t="s">
        <v>80</v>
      </c>
      <c r="C9" s="4" t="s">
        <v>45</v>
      </c>
      <c r="D9" s="5">
        <v>60</v>
      </c>
      <c r="E9" s="5">
        <v>35</v>
      </c>
      <c r="F9" s="5">
        <v>25</v>
      </c>
      <c r="G9" s="5">
        <v>0.58299999999999996</v>
      </c>
      <c r="H9" s="6">
        <f t="shared" si="0"/>
        <v>94.445999999999998</v>
      </c>
      <c r="I9" s="5" t="s">
        <v>61</v>
      </c>
      <c r="J9" s="5">
        <v>5.0999999999999996</v>
      </c>
      <c r="K9" s="5">
        <v>4.0999999999999996</v>
      </c>
      <c r="L9" s="5">
        <v>1</v>
      </c>
      <c r="M9" s="5">
        <v>0</v>
      </c>
      <c r="N9" s="5">
        <v>1</v>
      </c>
      <c r="O9" s="5" t="s">
        <v>46</v>
      </c>
      <c r="P9" s="5">
        <v>-1</v>
      </c>
      <c r="Q9" s="5" t="s">
        <v>35</v>
      </c>
      <c r="R9" s="5" t="s">
        <v>81</v>
      </c>
      <c r="S9" s="5" t="s">
        <v>35</v>
      </c>
      <c r="T9" s="7">
        <v>44479</v>
      </c>
      <c r="U9" s="5" t="s">
        <v>65</v>
      </c>
      <c r="V9" s="5" t="s">
        <v>79</v>
      </c>
      <c r="W9" s="7">
        <v>44198</v>
      </c>
      <c r="X9" s="7">
        <v>44324</v>
      </c>
      <c r="Y9" s="5" t="s">
        <v>82</v>
      </c>
      <c r="Z9" s="5" t="s">
        <v>83</v>
      </c>
      <c r="AA9" s="7">
        <v>44550</v>
      </c>
      <c r="AB9" s="5" t="s">
        <v>84</v>
      </c>
      <c r="AC9" s="7">
        <v>44235</v>
      </c>
      <c r="AD9" s="7">
        <v>44479</v>
      </c>
      <c r="AE9" s="2" t="s">
        <v>79</v>
      </c>
    </row>
    <row r="10" spans="1:31" ht="15.75" customHeight="1">
      <c r="A10" s="2">
        <v>8</v>
      </c>
      <c r="B10" s="3" t="s">
        <v>85</v>
      </c>
      <c r="C10" s="4" t="s">
        <v>45</v>
      </c>
      <c r="D10" s="5">
        <v>60</v>
      </c>
      <c r="E10" s="5">
        <v>35</v>
      </c>
      <c r="F10" s="5">
        <v>25</v>
      </c>
      <c r="G10" s="5">
        <v>0.58299999999999996</v>
      </c>
      <c r="H10" s="6">
        <f t="shared" si="0"/>
        <v>94.445999999999998</v>
      </c>
      <c r="I10" s="5" t="s">
        <v>68</v>
      </c>
      <c r="J10" s="5">
        <v>4.0999999999999996</v>
      </c>
      <c r="K10" s="5">
        <v>3.5</v>
      </c>
      <c r="L10" s="5">
        <v>0.7</v>
      </c>
      <c r="M10" s="5">
        <v>0</v>
      </c>
      <c r="N10" s="5">
        <v>0.6</v>
      </c>
      <c r="O10" s="5" t="s">
        <v>69</v>
      </c>
      <c r="P10" s="5">
        <v>0</v>
      </c>
      <c r="Q10" s="5" t="s">
        <v>35</v>
      </c>
      <c r="R10" s="5" t="s">
        <v>62</v>
      </c>
      <c r="S10" s="5" t="s">
        <v>35</v>
      </c>
      <c r="T10" s="7">
        <v>44538</v>
      </c>
      <c r="U10" s="5" t="s">
        <v>65</v>
      </c>
      <c r="V10" s="5" t="s">
        <v>79</v>
      </c>
      <c r="W10" s="7">
        <v>44288</v>
      </c>
      <c r="X10" s="7">
        <v>44414</v>
      </c>
      <c r="Y10" s="5" t="s">
        <v>86</v>
      </c>
      <c r="Z10" s="7">
        <v>44413</v>
      </c>
      <c r="AA10" s="5" t="s">
        <v>87</v>
      </c>
      <c r="AB10" s="5" t="s">
        <v>88</v>
      </c>
      <c r="AC10" s="7">
        <v>44410</v>
      </c>
      <c r="AD10" s="7">
        <v>44479</v>
      </c>
      <c r="AE10" s="2" t="s">
        <v>79</v>
      </c>
    </row>
    <row r="11" spans="1:31" ht="15.75" customHeight="1">
      <c r="A11" s="2">
        <v>9</v>
      </c>
      <c r="B11" s="3" t="s">
        <v>89</v>
      </c>
      <c r="C11" s="4" t="s">
        <v>32</v>
      </c>
      <c r="D11" s="5">
        <v>60</v>
      </c>
      <c r="E11" s="5">
        <v>34</v>
      </c>
      <c r="F11" s="5">
        <v>26</v>
      </c>
      <c r="G11" s="5">
        <v>0.56699999999999995</v>
      </c>
      <c r="H11" s="6">
        <f t="shared" si="0"/>
        <v>91.853999999999985</v>
      </c>
      <c r="I11" s="5" t="s">
        <v>68</v>
      </c>
      <c r="J11" s="5">
        <v>4.4000000000000004</v>
      </c>
      <c r="K11" s="5">
        <v>4</v>
      </c>
      <c r="L11" s="5">
        <v>0.4</v>
      </c>
      <c r="M11" s="5">
        <v>-0.2</v>
      </c>
      <c r="N11" s="5">
        <v>0.3</v>
      </c>
      <c r="O11" s="5" t="s">
        <v>90</v>
      </c>
      <c r="P11" s="5">
        <v>1</v>
      </c>
      <c r="Q11" s="5" t="s">
        <v>35</v>
      </c>
      <c r="R11" s="5" t="s">
        <v>91</v>
      </c>
      <c r="S11" s="5" t="s">
        <v>35</v>
      </c>
      <c r="T11" s="7">
        <v>44538</v>
      </c>
      <c r="U11" s="5" t="s">
        <v>92</v>
      </c>
      <c r="V11" s="5" t="s">
        <v>93</v>
      </c>
      <c r="W11" s="7">
        <v>44256</v>
      </c>
      <c r="X11" s="7">
        <v>44478</v>
      </c>
      <c r="Y11" s="5" t="s">
        <v>94</v>
      </c>
      <c r="Z11" s="7">
        <v>44381</v>
      </c>
      <c r="AA11" s="5" t="s">
        <v>92</v>
      </c>
      <c r="AB11" s="5" t="s">
        <v>93</v>
      </c>
      <c r="AC11" s="7">
        <v>44292</v>
      </c>
      <c r="AD11" s="7">
        <v>44509</v>
      </c>
      <c r="AE11" s="2" t="s">
        <v>66</v>
      </c>
    </row>
    <row r="12" spans="1:31" ht="15.75" customHeight="1">
      <c r="A12" s="2">
        <v>10</v>
      </c>
      <c r="B12" s="3" t="s">
        <v>95</v>
      </c>
      <c r="C12" s="4" t="s">
        <v>45</v>
      </c>
      <c r="D12" s="5">
        <v>60</v>
      </c>
      <c r="E12" s="5">
        <v>33</v>
      </c>
      <c r="F12" s="5">
        <v>27</v>
      </c>
      <c r="G12" s="5">
        <v>0.55000000000000004</v>
      </c>
      <c r="H12" s="6">
        <f t="shared" si="0"/>
        <v>89.100000000000009</v>
      </c>
      <c r="I12" s="5" t="s">
        <v>61</v>
      </c>
      <c r="J12" s="5">
        <v>5.3</v>
      </c>
      <c r="K12" s="5">
        <v>4.5</v>
      </c>
      <c r="L12" s="5">
        <v>0.8</v>
      </c>
      <c r="M12" s="5">
        <v>-0.1</v>
      </c>
      <c r="N12" s="5">
        <v>0.7</v>
      </c>
      <c r="O12" s="5" t="s">
        <v>96</v>
      </c>
      <c r="P12" s="5">
        <v>-1</v>
      </c>
      <c r="Q12" s="5" t="s">
        <v>62</v>
      </c>
      <c r="R12" s="5" t="s">
        <v>35</v>
      </c>
      <c r="S12" s="5" t="s">
        <v>35</v>
      </c>
      <c r="T12" s="7">
        <v>44479</v>
      </c>
      <c r="U12" s="5" t="s">
        <v>97</v>
      </c>
      <c r="V12" s="7">
        <v>44518</v>
      </c>
      <c r="W12" s="7">
        <v>44318</v>
      </c>
      <c r="X12" s="7">
        <v>44354</v>
      </c>
      <c r="Y12" s="5" t="s">
        <v>98</v>
      </c>
      <c r="Z12" s="7">
        <v>44385</v>
      </c>
      <c r="AA12" s="7">
        <v>44486</v>
      </c>
      <c r="AB12" s="5" t="s">
        <v>99</v>
      </c>
      <c r="AC12" s="7">
        <v>44292</v>
      </c>
      <c r="AD12" s="7">
        <v>44538</v>
      </c>
      <c r="AE12" s="2" t="s">
        <v>66</v>
      </c>
    </row>
    <row r="13" spans="1:31" ht="15.75" customHeight="1">
      <c r="A13" s="2">
        <v>11</v>
      </c>
      <c r="B13" s="3" t="s">
        <v>100</v>
      </c>
      <c r="C13" s="4" t="s">
        <v>45</v>
      </c>
      <c r="D13" s="5">
        <v>60</v>
      </c>
      <c r="E13" s="5">
        <v>32</v>
      </c>
      <c r="F13" s="5">
        <v>28</v>
      </c>
      <c r="G13" s="5">
        <v>0.53300000000000003</v>
      </c>
      <c r="H13" s="6">
        <f t="shared" si="0"/>
        <v>86.346000000000004</v>
      </c>
      <c r="I13" s="5" t="s">
        <v>61</v>
      </c>
      <c r="J13" s="5">
        <v>5</v>
      </c>
      <c r="K13" s="5">
        <v>5.2</v>
      </c>
      <c r="L13" s="5">
        <v>-0.2</v>
      </c>
      <c r="M13" s="5">
        <v>0</v>
      </c>
      <c r="N13" s="5">
        <v>-0.1</v>
      </c>
      <c r="O13" s="5" t="s">
        <v>101</v>
      </c>
      <c r="P13" s="5">
        <v>3</v>
      </c>
      <c r="Q13" s="5" t="s">
        <v>91</v>
      </c>
      <c r="R13" s="5" t="s">
        <v>35</v>
      </c>
      <c r="S13" s="5" t="s">
        <v>35</v>
      </c>
      <c r="T13" s="7">
        <v>44479</v>
      </c>
      <c r="U13" s="5" t="s">
        <v>102</v>
      </c>
      <c r="V13" s="5" t="s">
        <v>103</v>
      </c>
      <c r="W13" s="7">
        <v>44322</v>
      </c>
      <c r="X13" s="5" t="s">
        <v>104</v>
      </c>
      <c r="Y13" s="5" t="s">
        <v>105</v>
      </c>
      <c r="Z13" s="7">
        <v>44538</v>
      </c>
      <c r="AA13" s="7">
        <v>44545</v>
      </c>
      <c r="AB13" s="5" t="s">
        <v>106</v>
      </c>
      <c r="AC13" s="7">
        <v>44351</v>
      </c>
      <c r="AD13" s="7">
        <v>44479</v>
      </c>
      <c r="AE13" s="2" t="s">
        <v>66</v>
      </c>
    </row>
    <row r="14" spans="1:31" ht="15.75" customHeight="1">
      <c r="A14" s="2">
        <v>12</v>
      </c>
      <c r="B14" s="3" t="s">
        <v>107</v>
      </c>
      <c r="C14" s="4" t="s">
        <v>32</v>
      </c>
      <c r="D14" s="5">
        <v>58</v>
      </c>
      <c r="E14" s="5">
        <v>30</v>
      </c>
      <c r="F14" s="5">
        <v>28</v>
      </c>
      <c r="G14" s="5">
        <v>0.51700000000000002</v>
      </c>
      <c r="H14" s="6">
        <f t="shared" si="0"/>
        <v>83.754000000000005</v>
      </c>
      <c r="I14" s="5" t="s">
        <v>68</v>
      </c>
      <c r="J14" s="5">
        <v>4.0999999999999996</v>
      </c>
      <c r="K14" s="5">
        <v>3.9</v>
      </c>
      <c r="L14" s="5">
        <v>0.2</v>
      </c>
      <c r="M14" s="5">
        <v>-0.2</v>
      </c>
      <c r="N14" s="5">
        <v>0</v>
      </c>
      <c r="O14" s="5" t="s">
        <v>108</v>
      </c>
      <c r="P14" s="5">
        <v>0</v>
      </c>
      <c r="Q14" s="5" t="s">
        <v>35</v>
      </c>
      <c r="R14" s="5" t="s">
        <v>91</v>
      </c>
      <c r="S14" s="5" t="s">
        <v>35</v>
      </c>
      <c r="T14" s="7">
        <v>44418</v>
      </c>
      <c r="U14" s="5" t="s">
        <v>109</v>
      </c>
      <c r="V14" s="5" t="s">
        <v>87</v>
      </c>
      <c r="W14" s="7">
        <v>44199</v>
      </c>
      <c r="X14" s="7">
        <v>44383</v>
      </c>
      <c r="Y14" s="5" t="s">
        <v>110</v>
      </c>
      <c r="Z14" s="7">
        <v>44293</v>
      </c>
      <c r="AA14" s="5" t="s">
        <v>111</v>
      </c>
      <c r="AB14" s="5" t="s">
        <v>112</v>
      </c>
      <c r="AC14" s="7">
        <v>44351</v>
      </c>
      <c r="AD14" s="7">
        <v>44509</v>
      </c>
      <c r="AE14" s="2" t="s">
        <v>66</v>
      </c>
    </row>
    <row r="15" spans="1:31" ht="15.75" customHeight="1">
      <c r="A15" s="2">
        <v>13</v>
      </c>
      <c r="B15" s="3" t="s">
        <v>113</v>
      </c>
      <c r="C15" s="4" t="s">
        <v>32</v>
      </c>
      <c r="D15" s="5">
        <v>60</v>
      </c>
      <c r="E15" s="5">
        <v>31</v>
      </c>
      <c r="F15" s="5">
        <v>29</v>
      </c>
      <c r="G15" s="5">
        <v>0.51700000000000002</v>
      </c>
      <c r="H15" s="6">
        <f t="shared" si="0"/>
        <v>83.754000000000005</v>
      </c>
      <c r="I15" s="5" t="s">
        <v>68</v>
      </c>
      <c r="J15" s="5">
        <v>4.4000000000000004</v>
      </c>
      <c r="K15" s="5">
        <v>5.0999999999999996</v>
      </c>
      <c r="L15" s="5">
        <v>-0.7</v>
      </c>
      <c r="M15" s="5">
        <v>0.1</v>
      </c>
      <c r="N15" s="5">
        <v>-0.6</v>
      </c>
      <c r="O15" s="5" t="s">
        <v>114</v>
      </c>
      <c r="P15" s="5">
        <v>5</v>
      </c>
      <c r="Q15" s="5" t="s">
        <v>115</v>
      </c>
      <c r="R15" s="5" t="s">
        <v>35</v>
      </c>
      <c r="S15" s="5" t="s">
        <v>35</v>
      </c>
      <c r="T15" s="7">
        <v>44479</v>
      </c>
      <c r="U15" s="7">
        <v>44515</v>
      </c>
      <c r="V15" s="5" t="s">
        <v>116</v>
      </c>
      <c r="W15" s="7">
        <v>44257</v>
      </c>
      <c r="X15" s="7">
        <v>44508</v>
      </c>
      <c r="Y15" s="5" t="s">
        <v>117</v>
      </c>
      <c r="Z15" s="7">
        <v>44389</v>
      </c>
      <c r="AA15" s="7">
        <v>44453</v>
      </c>
      <c r="AB15" s="5" t="s">
        <v>118</v>
      </c>
      <c r="AC15" s="7">
        <v>44321</v>
      </c>
      <c r="AD15" s="7">
        <v>44509</v>
      </c>
      <c r="AE15" s="2" t="s">
        <v>66</v>
      </c>
    </row>
    <row r="16" spans="1:31" ht="15.75" customHeight="1">
      <c r="A16" s="2">
        <v>14</v>
      </c>
      <c r="B16" s="3" t="s">
        <v>119</v>
      </c>
      <c r="C16" s="4" t="s">
        <v>32</v>
      </c>
      <c r="D16" s="5">
        <v>60</v>
      </c>
      <c r="E16" s="5">
        <v>31</v>
      </c>
      <c r="F16" s="5">
        <v>29</v>
      </c>
      <c r="G16" s="5">
        <v>0.51700000000000002</v>
      </c>
      <c r="H16" s="6">
        <f t="shared" si="0"/>
        <v>83.754000000000005</v>
      </c>
      <c r="I16" s="5" t="s">
        <v>68</v>
      </c>
      <c r="J16" s="5">
        <v>4.0999999999999996</v>
      </c>
      <c r="K16" s="5">
        <v>4.0999999999999996</v>
      </c>
      <c r="L16" s="5">
        <v>0</v>
      </c>
      <c r="M16" s="5">
        <v>-0.2</v>
      </c>
      <c r="N16" s="5">
        <v>-0.2</v>
      </c>
      <c r="O16" s="5" t="s">
        <v>120</v>
      </c>
      <c r="P16" s="5">
        <v>1</v>
      </c>
      <c r="Q16" s="5" t="s">
        <v>35</v>
      </c>
      <c r="R16" s="5" t="s">
        <v>115</v>
      </c>
      <c r="S16" s="5" t="s">
        <v>35</v>
      </c>
      <c r="T16" s="7">
        <v>44479</v>
      </c>
      <c r="U16" s="5" t="s">
        <v>121</v>
      </c>
      <c r="V16" s="5" t="s">
        <v>122</v>
      </c>
      <c r="W16" s="5" t="s">
        <v>123</v>
      </c>
      <c r="X16" s="7">
        <v>44385</v>
      </c>
      <c r="Y16" s="5" t="s">
        <v>124</v>
      </c>
      <c r="Z16" s="7">
        <v>44383</v>
      </c>
      <c r="AA16" s="5" t="s">
        <v>125</v>
      </c>
      <c r="AB16" s="5" t="s">
        <v>65</v>
      </c>
      <c r="AC16" s="7">
        <v>44380</v>
      </c>
      <c r="AD16" s="5" t="s">
        <v>43</v>
      </c>
      <c r="AE16" s="2" t="s">
        <v>65</v>
      </c>
    </row>
    <row r="17" spans="1:31" ht="15.75" customHeight="1">
      <c r="A17" s="2">
        <v>15</v>
      </c>
      <c r="B17" s="3" t="s">
        <v>126</v>
      </c>
      <c r="C17" s="4" t="s">
        <v>45</v>
      </c>
      <c r="D17" s="5">
        <v>60</v>
      </c>
      <c r="E17" s="5">
        <v>29</v>
      </c>
      <c r="F17" s="5">
        <v>31</v>
      </c>
      <c r="G17" s="5">
        <v>0.48299999999999998</v>
      </c>
      <c r="H17" s="6">
        <f t="shared" si="0"/>
        <v>78.245999999999995</v>
      </c>
      <c r="I17" s="5" t="s">
        <v>127</v>
      </c>
      <c r="J17" s="5">
        <v>4.7</v>
      </c>
      <c r="K17" s="5">
        <v>4.5999999999999996</v>
      </c>
      <c r="L17" s="5">
        <v>0.1</v>
      </c>
      <c r="M17" s="5">
        <v>-0.3</v>
      </c>
      <c r="N17" s="5">
        <v>-0.2</v>
      </c>
      <c r="O17" s="5" t="s">
        <v>120</v>
      </c>
      <c r="P17" s="5">
        <v>-1</v>
      </c>
      <c r="Q17" s="5" t="s">
        <v>35</v>
      </c>
      <c r="R17" s="5" t="s">
        <v>35</v>
      </c>
      <c r="S17" s="5" t="s">
        <v>128</v>
      </c>
      <c r="T17" s="7">
        <v>44479</v>
      </c>
      <c r="U17" s="5" t="s">
        <v>129</v>
      </c>
      <c r="V17" s="7">
        <v>44462</v>
      </c>
      <c r="W17" s="7">
        <v>44234</v>
      </c>
      <c r="X17" s="7">
        <v>44483</v>
      </c>
      <c r="Y17" s="5" t="s">
        <v>130</v>
      </c>
      <c r="Z17" s="7">
        <v>44540</v>
      </c>
      <c r="AA17" s="7">
        <v>44299</v>
      </c>
      <c r="AB17" s="5" t="s">
        <v>131</v>
      </c>
      <c r="AC17" s="7">
        <v>44292</v>
      </c>
      <c r="AD17" s="7">
        <v>44420</v>
      </c>
      <c r="AE17" s="14">
        <v>44548</v>
      </c>
    </row>
    <row r="18" spans="1:31" ht="15.75" customHeight="1">
      <c r="A18" s="2">
        <v>16</v>
      </c>
      <c r="B18" s="15" t="s">
        <v>132</v>
      </c>
      <c r="C18" s="4" t="s">
        <v>32</v>
      </c>
      <c r="D18" s="5">
        <v>60</v>
      </c>
      <c r="E18" s="5">
        <v>29</v>
      </c>
      <c r="F18" s="5">
        <v>31</v>
      </c>
      <c r="G18" s="5">
        <v>0.48299999999999998</v>
      </c>
      <c r="H18" s="6">
        <f t="shared" si="0"/>
        <v>78.245999999999995</v>
      </c>
      <c r="I18" s="5" t="s">
        <v>127</v>
      </c>
      <c r="J18" s="5">
        <v>5</v>
      </c>
      <c r="K18" s="5">
        <v>5</v>
      </c>
      <c r="L18" s="5">
        <v>0</v>
      </c>
      <c r="M18" s="5">
        <v>0.3</v>
      </c>
      <c r="N18" s="5">
        <v>0.3</v>
      </c>
      <c r="O18" s="5" t="s">
        <v>120</v>
      </c>
      <c r="P18" s="5">
        <v>-1</v>
      </c>
      <c r="Q18" s="5" t="s">
        <v>35</v>
      </c>
      <c r="R18" s="5" t="s">
        <v>35</v>
      </c>
      <c r="S18" s="5" t="s">
        <v>133</v>
      </c>
      <c r="T18" s="7">
        <v>44509</v>
      </c>
      <c r="U18" s="5" t="s">
        <v>92</v>
      </c>
      <c r="V18" s="7">
        <v>44486</v>
      </c>
      <c r="W18" s="7">
        <v>44230</v>
      </c>
      <c r="X18" s="7">
        <v>44416</v>
      </c>
      <c r="Y18" s="5" t="s">
        <v>134</v>
      </c>
      <c r="Z18" s="5" t="s">
        <v>135</v>
      </c>
      <c r="AA18" s="7">
        <v>44396</v>
      </c>
      <c r="AB18" s="5" t="s">
        <v>136</v>
      </c>
      <c r="AC18" s="7">
        <v>44292</v>
      </c>
      <c r="AD18" s="7">
        <v>44479</v>
      </c>
      <c r="AE18" s="2" t="s">
        <v>111</v>
      </c>
    </row>
    <row r="19" spans="1:31" ht="15.75" customHeight="1">
      <c r="A19" s="2">
        <v>17</v>
      </c>
      <c r="B19" s="3" t="s">
        <v>137</v>
      </c>
      <c r="C19" s="4" t="s">
        <v>32</v>
      </c>
      <c r="D19" s="5">
        <v>60</v>
      </c>
      <c r="E19" s="5">
        <v>29</v>
      </c>
      <c r="F19" s="5">
        <v>31</v>
      </c>
      <c r="G19" s="5">
        <v>0.48299999999999998</v>
      </c>
      <c r="H19" s="6">
        <f t="shared" si="0"/>
        <v>78.245999999999995</v>
      </c>
      <c r="I19" s="5" t="s">
        <v>61</v>
      </c>
      <c r="J19" s="5">
        <v>4.0999999999999996</v>
      </c>
      <c r="K19" s="5">
        <v>4.4000000000000004</v>
      </c>
      <c r="L19" s="5">
        <v>-0.3</v>
      </c>
      <c r="M19" s="5">
        <v>-0.1</v>
      </c>
      <c r="N19" s="5">
        <v>-0.4</v>
      </c>
      <c r="O19" s="5" t="s">
        <v>138</v>
      </c>
      <c r="P19" s="5">
        <v>1</v>
      </c>
      <c r="Q19" s="5" t="s">
        <v>35</v>
      </c>
      <c r="R19" s="5" t="s">
        <v>128</v>
      </c>
      <c r="S19" s="5" t="s">
        <v>35</v>
      </c>
      <c r="T19" s="7">
        <v>44479</v>
      </c>
      <c r="U19" s="5" t="s">
        <v>139</v>
      </c>
      <c r="V19" s="5" t="s">
        <v>140</v>
      </c>
      <c r="W19" s="7">
        <v>44257</v>
      </c>
      <c r="X19" s="7">
        <v>44505</v>
      </c>
      <c r="Y19" s="5" t="s">
        <v>141</v>
      </c>
      <c r="Z19" s="7">
        <v>44507</v>
      </c>
      <c r="AA19" s="5" t="s">
        <v>142</v>
      </c>
      <c r="AB19" s="7">
        <v>44476</v>
      </c>
      <c r="AC19" s="7">
        <v>44321</v>
      </c>
      <c r="AD19" s="7">
        <v>44509</v>
      </c>
      <c r="AE19" s="2" t="s">
        <v>66</v>
      </c>
    </row>
    <row r="20" spans="1:31" ht="15.75" customHeight="1">
      <c r="A20" s="2">
        <v>18</v>
      </c>
      <c r="B20" s="15" t="s">
        <v>143</v>
      </c>
      <c r="C20" s="4" t="s">
        <v>32</v>
      </c>
      <c r="D20" s="5">
        <v>60</v>
      </c>
      <c r="E20" s="5">
        <v>28</v>
      </c>
      <c r="F20" s="5">
        <v>32</v>
      </c>
      <c r="G20" s="5">
        <v>0.46700000000000003</v>
      </c>
      <c r="H20" s="6">
        <f t="shared" si="0"/>
        <v>75.654000000000011</v>
      </c>
      <c r="I20" s="5" t="s">
        <v>127</v>
      </c>
      <c r="J20" s="5">
        <v>5.0999999999999996</v>
      </c>
      <c r="K20" s="5">
        <v>5.2</v>
      </c>
      <c r="L20" s="5">
        <v>-0.1</v>
      </c>
      <c r="M20" s="5">
        <v>0</v>
      </c>
      <c r="N20" s="5">
        <v>-0.1</v>
      </c>
      <c r="O20" s="5" t="s">
        <v>120</v>
      </c>
      <c r="P20" s="5">
        <v>-2</v>
      </c>
      <c r="Q20" s="5" t="s">
        <v>115</v>
      </c>
      <c r="R20" s="5" t="s">
        <v>35</v>
      </c>
      <c r="S20" s="5" t="s">
        <v>35</v>
      </c>
      <c r="T20" s="7">
        <v>44390</v>
      </c>
      <c r="U20" s="5" t="s">
        <v>144</v>
      </c>
      <c r="V20" s="7">
        <v>44458</v>
      </c>
      <c r="W20" s="7">
        <v>44257</v>
      </c>
      <c r="X20" s="7">
        <v>44418</v>
      </c>
      <c r="Y20" s="5" t="s">
        <v>145</v>
      </c>
      <c r="Z20" s="5" t="s">
        <v>146</v>
      </c>
      <c r="AA20" s="5" t="s">
        <v>147</v>
      </c>
      <c r="AB20" s="5" t="s">
        <v>93</v>
      </c>
      <c r="AC20" s="7">
        <v>44262</v>
      </c>
      <c r="AD20" s="7">
        <v>44390</v>
      </c>
      <c r="AE20" s="2" t="s">
        <v>125</v>
      </c>
    </row>
    <row r="21" spans="1:31" ht="15.75" customHeight="1">
      <c r="A21" s="2">
        <v>19</v>
      </c>
      <c r="B21" s="15" t="s">
        <v>148</v>
      </c>
      <c r="C21" s="4" t="s">
        <v>45</v>
      </c>
      <c r="D21" s="5">
        <v>60</v>
      </c>
      <c r="E21" s="5">
        <v>27</v>
      </c>
      <c r="F21" s="5">
        <v>33</v>
      </c>
      <c r="G21" s="5">
        <v>0.45</v>
      </c>
      <c r="H21" s="6">
        <f t="shared" si="0"/>
        <v>72.900000000000006</v>
      </c>
      <c r="I21" s="5" t="s">
        <v>61</v>
      </c>
      <c r="J21" s="5">
        <v>4.2</v>
      </c>
      <c r="K21" s="5">
        <v>5.0999999999999996</v>
      </c>
      <c r="L21" s="5">
        <v>-0.8</v>
      </c>
      <c r="M21" s="5">
        <v>-0.1</v>
      </c>
      <c r="N21" s="5">
        <v>-0.9</v>
      </c>
      <c r="O21" s="5" t="s">
        <v>149</v>
      </c>
      <c r="P21" s="5">
        <v>2</v>
      </c>
      <c r="Q21" s="5" t="s">
        <v>35</v>
      </c>
      <c r="R21" s="5" t="s">
        <v>35</v>
      </c>
      <c r="S21" s="5" t="s">
        <v>105</v>
      </c>
      <c r="T21" s="7">
        <v>44390</v>
      </c>
      <c r="U21" s="5" t="s">
        <v>135</v>
      </c>
      <c r="V21" s="5" t="s">
        <v>150</v>
      </c>
      <c r="W21" s="7">
        <v>44230</v>
      </c>
      <c r="X21" s="7">
        <v>44385</v>
      </c>
      <c r="Y21" s="5" t="s">
        <v>128</v>
      </c>
      <c r="Z21" s="7">
        <v>44420</v>
      </c>
      <c r="AA21" s="7">
        <v>44420</v>
      </c>
      <c r="AB21" s="5" t="s">
        <v>128</v>
      </c>
      <c r="AC21" s="7">
        <v>44321</v>
      </c>
      <c r="AD21" s="7">
        <v>44450</v>
      </c>
      <c r="AE21" s="2" t="s">
        <v>66</v>
      </c>
    </row>
    <row r="22" spans="1:31" ht="15.75" customHeight="1">
      <c r="A22" s="2">
        <v>20</v>
      </c>
      <c r="B22" s="15" t="s">
        <v>151</v>
      </c>
      <c r="C22" s="4" t="s">
        <v>32</v>
      </c>
      <c r="D22" s="5">
        <v>60</v>
      </c>
      <c r="E22" s="5">
        <v>26</v>
      </c>
      <c r="F22" s="5">
        <v>34</v>
      </c>
      <c r="G22" s="5">
        <v>0.433</v>
      </c>
      <c r="H22" s="6">
        <f t="shared" si="0"/>
        <v>70.146000000000001</v>
      </c>
      <c r="I22" s="5" t="s">
        <v>127</v>
      </c>
      <c r="J22" s="5">
        <v>4.8</v>
      </c>
      <c r="K22" s="5">
        <v>5.0999999999999996</v>
      </c>
      <c r="L22" s="5">
        <v>-0.4</v>
      </c>
      <c r="M22" s="5">
        <v>0</v>
      </c>
      <c r="N22" s="5">
        <v>-0.3</v>
      </c>
      <c r="O22" s="5" t="s">
        <v>138</v>
      </c>
      <c r="P22" s="5">
        <v>-2</v>
      </c>
      <c r="Q22" s="5" t="s">
        <v>152</v>
      </c>
      <c r="R22" s="5" t="s">
        <v>35</v>
      </c>
      <c r="S22" s="5" t="s">
        <v>35</v>
      </c>
      <c r="T22" s="7">
        <v>44450</v>
      </c>
      <c r="U22" s="7">
        <v>44547</v>
      </c>
      <c r="V22" s="5" t="s">
        <v>140</v>
      </c>
      <c r="W22" s="7">
        <v>44200</v>
      </c>
      <c r="X22" s="7">
        <v>44358</v>
      </c>
      <c r="Y22" s="5" t="s">
        <v>153</v>
      </c>
      <c r="Z22" s="7">
        <v>44422</v>
      </c>
      <c r="AA22" s="5" t="s">
        <v>154</v>
      </c>
      <c r="AB22" s="7">
        <v>44546</v>
      </c>
      <c r="AC22" s="7">
        <v>44262</v>
      </c>
      <c r="AD22" s="7">
        <v>44420</v>
      </c>
      <c r="AE22" s="14">
        <v>44548</v>
      </c>
    </row>
    <row r="23" spans="1:31" ht="15.75" customHeight="1">
      <c r="A23" s="2">
        <v>21</v>
      </c>
      <c r="B23" s="15" t="s">
        <v>155</v>
      </c>
      <c r="C23" s="4" t="s">
        <v>32</v>
      </c>
      <c r="D23" s="5">
        <v>60</v>
      </c>
      <c r="E23" s="5">
        <v>26</v>
      </c>
      <c r="F23" s="5">
        <v>34</v>
      </c>
      <c r="G23" s="5">
        <v>0.433</v>
      </c>
      <c r="H23" s="6">
        <f t="shared" si="0"/>
        <v>70.146000000000001</v>
      </c>
      <c r="I23" s="5" t="s">
        <v>61</v>
      </c>
      <c r="J23" s="5">
        <v>4.5999999999999996</v>
      </c>
      <c r="K23" s="5">
        <v>5.9</v>
      </c>
      <c r="L23" s="5">
        <v>-1.3</v>
      </c>
      <c r="M23" s="5">
        <v>0.4</v>
      </c>
      <c r="N23" s="5">
        <v>-0.9</v>
      </c>
      <c r="O23" s="5" t="s">
        <v>156</v>
      </c>
      <c r="P23" s="5">
        <v>3</v>
      </c>
      <c r="Q23" s="5" t="s">
        <v>35</v>
      </c>
      <c r="R23" s="5" t="s">
        <v>35</v>
      </c>
      <c r="S23" s="5" t="s">
        <v>152</v>
      </c>
      <c r="T23" s="7">
        <v>44450</v>
      </c>
      <c r="U23" s="7">
        <v>44548</v>
      </c>
      <c r="V23" s="5" t="s">
        <v>157</v>
      </c>
      <c r="W23" s="7">
        <v>44198</v>
      </c>
      <c r="X23" s="7">
        <v>44447</v>
      </c>
      <c r="Y23" s="5" t="s">
        <v>158</v>
      </c>
      <c r="Z23" s="7">
        <v>44479</v>
      </c>
      <c r="AA23" s="7">
        <v>44454</v>
      </c>
      <c r="AB23" s="5" t="s">
        <v>159</v>
      </c>
      <c r="AC23" s="7">
        <v>44292</v>
      </c>
      <c r="AD23" s="7">
        <v>44361</v>
      </c>
      <c r="AE23" s="14">
        <v>44519</v>
      </c>
    </row>
    <row r="24" spans="1:31" ht="15.75" customHeight="1">
      <c r="A24" s="2">
        <v>22</v>
      </c>
      <c r="B24" s="15" t="s">
        <v>160</v>
      </c>
      <c r="C24" s="4" t="s">
        <v>45</v>
      </c>
      <c r="D24" s="5">
        <v>60</v>
      </c>
      <c r="E24" s="5">
        <v>26</v>
      </c>
      <c r="F24" s="5">
        <v>34</v>
      </c>
      <c r="G24" s="5">
        <v>0.433</v>
      </c>
      <c r="H24" s="6">
        <f t="shared" si="0"/>
        <v>70.146000000000001</v>
      </c>
      <c r="I24" s="5" t="s">
        <v>68</v>
      </c>
      <c r="J24" s="5">
        <v>4.0999999999999996</v>
      </c>
      <c r="K24" s="5">
        <v>4.5</v>
      </c>
      <c r="L24" s="5">
        <v>-0.4</v>
      </c>
      <c r="M24" s="5">
        <v>0.2</v>
      </c>
      <c r="N24" s="5">
        <v>-0.2</v>
      </c>
      <c r="O24" s="5" t="s">
        <v>161</v>
      </c>
      <c r="P24" s="5">
        <v>-1</v>
      </c>
      <c r="Q24" s="5" t="s">
        <v>35</v>
      </c>
      <c r="R24" s="5" t="s">
        <v>152</v>
      </c>
      <c r="S24" s="5" t="s">
        <v>35</v>
      </c>
      <c r="T24" s="7">
        <v>44450</v>
      </c>
      <c r="U24" s="5" t="s">
        <v>111</v>
      </c>
      <c r="V24" s="7">
        <v>44519</v>
      </c>
      <c r="W24" s="7">
        <v>44198</v>
      </c>
      <c r="X24" s="7">
        <v>44417</v>
      </c>
      <c r="Y24" s="5" t="s">
        <v>162</v>
      </c>
      <c r="Z24" s="7">
        <v>44293</v>
      </c>
      <c r="AA24" s="5" t="s">
        <v>163</v>
      </c>
      <c r="AB24" s="7">
        <v>44446</v>
      </c>
      <c r="AC24" s="7">
        <v>44321</v>
      </c>
      <c r="AD24" s="7">
        <v>44538</v>
      </c>
      <c r="AE24" s="2" t="s">
        <v>157</v>
      </c>
    </row>
    <row r="25" spans="1:31" ht="15.75" customHeight="1">
      <c r="A25" s="2">
        <v>23</v>
      </c>
      <c r="B25" s="15" t="s">
        <v>164</v>
      </c>
      <c r="C25" s="4" t="s">
        <v>45</v>
      </c>
      <c r="D25" s="5">
        <v>60</v>
      </c>
      <c r="E25" s="5">
        <v>26</v>
      </c>
      <c r="F25" s="5">
        <v>34</v>
      </c>
      <c r="G25" s="5">
        <v>0.433</v>
      </c>
      <c r="H25" s="6">
        <f t="shared" si="0"/>
        <v>70.146000000000001</v>
      </c>
      <c r="I25" s="5" t="s">
        <v>127</v>
      </c>
      <c r="J25" s="5">
        <v>4.9000000000000004</v>
      </c>
      <c r="K25" s="5">
        <v>5.4</v>
      </c>
      <c r="L25" s="5">
        <v>-0.5</v>
      </c>
      <c r="M25" s="5">
        <v>-0.1</v>
      </c>
      <c r="N25" s="5">
        <v>-0.6</v>
      </c>
      <c r="O25" s="5" t="s">
        <v>138</v>
      </c>
      <c r="P25" s="5">
        <v>-2</v>
      </c>
      <c r="Q25" s="5" t="s">
        <v>35</v>
      </c>
      <c r="R25" s="5" t="s">
        <v>35</v>
      </c>
      <c r="S25" s="5" t="s">
        <v>128</v>
      </c>
      <c r="T25" s="7">
        <v>44390</v>
      </c>
      <c r="U25" s="5" t="s">
        <v>87</v>
      </c>
      <c r="V25" s="7">
        <v>44488</v>
      </c>
      <c r="W25" s="7">
        <v>44260</v>
      </c>
      <c r="X25" s="7">
        <v>44448</v>
      </c>
      <c r="Y25" s="5" t="s">
        <v>165</v>
      </c>
      <c r="Z25" s="7">
        <v>44449</v>
      </c>
      <c r="AA25" s="7">
        <v>44390</v>
      </c>
      <c r="AB25" s="5" t="s">
        <v>128</v>
      </c>
      <c r="AC25" s="7">
        <v>44351</v>
      </c>
      <c r="AD25" s="7">
        <v>44509</v>
      </c>
      <c r="AE25" s="2" t="s">
        <v>79</v>
      </c>
    </row>
    <row r="26" spans="1:31" ht="15.75" customHeight="1">
      <c r="A26" s="2">
        <v>24</v>
      </c>
      <c r="B26" s="15" t="s">
        <v>166</v>
      </c>
      <c r="C26" s="4" t="s">
        <v>32</v>
      </c>
      <c r="D26" s="5">
        <v>60</v>
      </c>
      <c r="E26" s="5">
        <v>26</v>
      </c>
      <c r="F26" s="5">
        <v>34</v>
      </c>
      <c r="G26" s="5">
        <v>0.433</v>
      </c>
      <c r="H26" s="6">
        <f t="shared" si="0"/>
        <v>70.146000000000001</v>
      </c>
      <c r="I26" s="5" t="s">
        <v>53</v>
      </c>
      <c r="J26" s="5">
        <v>4.9000000000000004</v>
      </c>
      <c r="K26" s="5">
        <v>5</v>
      </c>
      <c r="L26" s="5">
        <v>-0.1</v>
      </c>
      <c r="M26" s="5">
        <v>0</v>
      </c>
      <c r="N26" s="5">
        <v>-0.2</v>
      </c>
      <c r="O26" s="5" t="s">
        <v>101</v>
      </c>
      <c r="P26" s="5">
        <v>-3</v>
      </c>
      <c r="Q26" s="5" t="s">
        <v>152</v>
      </c>
      <c r="R26" s="5" t="s">
        <v>35</v>
      </c>
      <c r="S26" s="5" t="s">
        <v>35</v>
      </c>
      <c r="T26" s="7">
        <v>44450</v>
      </c>
      <c r="U26" s="5" t="s">
        <v>167</v>
      </c>
      <c r="V26" s="7">
        <v>44516</v>
      </c>
      <c r="W26" s="7">
        <v>44287</v>
      </c>
      <c r="X26" s="7">
        <v>44386</v>
      </c>
      <c r="Y26" s="5" t="s">
        <v>168</v>
      </c>
      <c r="Z26" s="7">
        <v>44506</v>
      </c>
      <c r="AA26" s="5" t="s">
        <v>140</v>
      </c>
      <c r="AB26" s="7">
        <v>44547</v>
      </c>
      <c r="AC26" s="7">
        <v>44380</v>
      </c>
      <c r="AD26" s="7">
        <v>44509</v>
      </c>
      <c r="AE26" s="2" t="s">
        <v>157</v>
      </c>
    </row>
    <row r="27" spans="1:31" ht="15.75" customHeight="1">
      <c r="A27" s="2">
        <v>25</v>
      </c>
      <c r="B27" s="15" t="s">
        <v>169</v>
      </c>
      <c r="C27" s="4" t="s">
        <v>45</v>
      </c>
      <c r="D27" s="5">
        <v>60</v>
      </c>
      <c r="E27" s="5">
        <v>25</v>
      </c>
      <c r="F27" s="5">
        <v>35</v>
      </c>
      <c r="G27" s="5">
        <v>0.41699999999999998</v>
      </c>
      <c r="H27" s="6">
        <f t="shared" si="0"/>
        <v>67.554000000000002</v>
      </c>
      <c r="I27" s="5" t="s">
        <v>68</v>
      </c>
      <c r="J27" s="5">
        <v>4.5999999999999996</v>
      </c>
      <c r="K27" s="5">
        <v>4.9000000000000004</v>
      </c>
      <c r="L27" s="5">
        <v>-0.3</v>
      </c>
      <c r="M27" s="5">
        <v>0.1</v>
      </c>
      <c r="N27" s="5">
        <v>-0.3</v>
      </c>
      <c r="O27" s="5" t="s">
        <v>138</v>
      </c>
      <c r="P27" s="5">
        <v>-3</v>
      </c>
      <c r="Q27" s="5" t="s">
        <v>170</v>
      </c>
      <c r="R27" s="5" t="s">
        <v>35</v>
      </c>
      <c r="S27" s="5" t="s">
        <v>35</v>
      </c>
      <c r="T27" s="7">
        <v>44509</v>
      </c>
      <c r="U27" s="5" t="s">
        <v>147</v>
      </c>
      <c r="V27" s="7">
        <v>44545</v>
      </c>
      <c r="W27" s="7">
        <v>44290</v>
      </c>
      <c r="X27" s="7">
        <v>44389</v>
      </c>
      <c r="Y27" s="5" t="s">
        <v>171</v>
      </c>
      <c r="Z27" s="7">
        <v>44383</v>
      </c>
      <c r="AA27" s="7">
        <v>44526</v>
      </c>
      <c r="AB27" s="5" t="s">
        <v>172</v>
      </c>
      <c r="AC27" s="7">
        <v>44262</v>
      </c>
      <c r="AD27" s="7">
        <v>44361</v>
      </c>
      <c r="AE27" s="14">
        <v>44519</v>
      </c>
    </row>
    <row r="28" spans="1:31" ht="15.75" customHeight="1">
      <c r="A28" s="2">
        <v>26</v>
      </c>
      <c r="B28" s="15" t="s">
        <v>173</v>
      </c>
      <c r="C28" s="4" t="s">
        <v>32</v>
      </c>
      <c r="D28" s="5">
        <v>60</v>
      </c>
      <c r="E28" s="5">
        <v>25</v>
      </c>
      <c r="F28" s="5">
        <v>35</v>
      </c>
      <c r="G28" s="5">
        <v>0.41699999999999998</v>
      </c>
      <c r="H28" s="6">
        <f t="shared" si="0"/>
        <v>67.554000000000002</v>
      </c>
      <c r="I28" s="5" t="s">
        <v>68</v>
      </c>
      <c r="J28" s="5">
        <v>4.5</v>
      </c>
      <c r="K28" s="5">
        <v>4.9000000000000004</v>
      </c>
      <c r="L28" s="5">
        <v>-0.4</v>
      </c>
      <c r="M28" s="5">
        <v>0.3</v>
      </c>
      <c r="N28" s="5">
        <v>-0.1</v>
      </c>
      <c r="O28" s="5" t="s">
        <v>161</v>
      </c>
      <c r="P28" s="5">
        <v>-2</v>
      </c>
      <c r="Q28" s="5" t="s">
        <v>35</v>
      </c>
      <c r="R28" s="5" t="s">
        <v>35</v>
      </c>
      <c r="S28" s="5" t="s">
        <v>170</v>
      </c>
      <c r="T28" s="7">
        <v>44509</v>
      </c>
      <c r="U28" s="5" t="s">
        <v>66</v>
      </c>
      <c r="V28" s="7">
        <v>44460</v>
      </c>
      <c r="W28" s="5" t="s">
        <v>174</v>
      </c>
      <c r="X28" s="7">
        <v>44448</v>
      </c>
      <c r="Y28" s="5" t="s">
        <v>175</v>
      </c>
      <c r="Z28" s="7">
        <v>44327</v>
      </c>
      <c r="AA28" s="7">
        <v>44454</v>
      </c>
      <c r="AB28" s="5" t="s">
        <v>176</v>
      </c>
      <c r="AC28" s="7">
        <v>44351</v>
      </c>
      <c r="AD28" s="7">
        <v>44479</v>
      </c>
      <c r="AE28" s="14">
        <v>44548</v>
      </c>
    </row>
    <row r="29" spans="1:31" ht="15.75" customHeight="1">
      <c r="A29" s="2">
        <v>27</v>
      </c>
      <c r="B29" s="15" t="s">
        <v>177</v>
      </c>
      <c r="C29" s="4" t="s">
        <v>45</v>
      </c>
      <c r="D29" s="5">
        <v>60</v>
      </c>
      <c r="E29" s="5">
        <v>24</v>
      </c>
      <c r="F29" s="5">
        <v>36</v>
      </c>
      <c r="G29" s="5">
        <v>0.4</v>
      </c>
      <c r="H29" s="6">
        <f t="shared" si="0"/>
        <v>64.8</v>
      </c>
      <c r="I29" s="5" t="s">
        <v>178</v>
      </c>
      <c r="J29" s="5">
        <v>4.9000000000000004</v>
      </c>
      <c r="K29" s="5">
        <v>5.9</v>
      </c>
      <c r="L29" s="5">
        <v>-1</v>
      </c>
      <c r="M29" s="5">
        <v>0.2</v>
      </c>
      <c r="N29" s="5">
        <v>-0.8</v>
      </c>
      <c r="O29" s="5" t="s">
        <v>149</v>
      </c>
      <c r="P29" s="5">
        <v>-1</v>
      </c>
      <c r="Q29" s="5" t="s">
        <v>170</v>
      </c>
      <c r="R29" s="5" t="s">
        <v>35</v>
      </c>
      <c r="S29" s="5" t="s">
        <v>35</v>
      </c>
      <c r="T29" s="7">
        <v>44479</v>
      </c>
      <c r="U29" s="7">
        <v>44520</v>
      </c>
      <c r="V29" s="5" t="s">
        <v>179</v>
      </c>
      <c r="W29" s="5" t="s">
        <v>180</v>
      </c>
      <c r="X29" s="7">
        <v>44295</v>
      </c>
      <c r="Y29" s="5" t="s">
        <v>159</v>
      </c>
      <c r="Z29" s="7">
        <v>44394</v>
      </c>
      <c r="AA29" s="5" t="s">
        <v>181</v>
      </c>
      <c r="AB29" s="7">
        <v>44510</v>
      </c>
      <c r="AC29" s="7">
        <v>44351</v>
      </c>
      <c r="AD29" s="7">
        <v>44509</v>
      </c>
      <c r="AE29" s="2" t="s">
        <v>157</v>
      </c>
    </row>
    <row r="30" spans="1:31" ht="15.75" customHeight="1">
      <c r="A30" s="2">
        <v>28</v>
      </c>
      <c r="B30" s="15" t="s">
        <v>182</v>
      </c>
      <c r="C30" s="4" t="s">
        <v>45</v>
      </c>
      <c r="D30" s="5">
        <v>58</v>
      </c>
      <c r="E30" s="5">
        <v>23</v>
      </c>
      <c r="F30" s="5">
        <v>35</v>
      </c>
      <c r="G30" s="5">
        <v>0.39700000000000002</v>
      </c>
      <c r="H30" s="6">
        <f t="shared" si="0"/>
        <v>64.314000000000007</v>
      </c>
      <c r="I30" s="5" t="s">
        <v>61</v>
      </c>
      <c r="J30" s="5">
        <v>4.3</v>
      </c>
      <c r="K30" s="5">
        <v>5.5</v>
      </c>
      <c r="L30" s="5">
        <v>-1.2</v>
      </c>
      <c r="M30" s="5">
        <v>0.3</v>
      </c>
      <c r="N30" s="5">
        <v>-0.9</v>
      </c>
      <c r="O30" s="5" t="s">
        <v>183</v>
      </c>
      <c r="P30" s="5">
        <v>0</v>
      </c>
      <c r="Q30" s="5" t="s">
        <v>35</v>
      </c>
      <c r="R30" s="7">
        <v>44558</v>
      </c>
      <c r="S30" s="5" t="s">
        <v>35</v>
      </c>
      <c r="T30" s="7">
        <v>44507</v>
      </c>
      <c r="U30" s="7">
        <v>44545</v>
      </c>
      <c r="V30" s="7">
        <v>44520</v>
      </c>
      <c r="W30" s="7">
        <v>44198</v>
      </c>
      <c r="X30" s="7">
        <v>44386</v>
      </c>
      <c r="Y30" s="5" t="s">
        <v>184</v>
      </c>
      <c r="Z30" s="7">
        <v>44381</v>
      </c>
      <c r="AA30" s="5" t="s">
        <v>185</v>
      </c>
      <c r="AB30" s="7">
        <v>44447</v>
      </c>
      <c r="AC30" s="7">
        <v>44235</v>
      </c>
      <c r="AD30" s="7">
        <v>44331</v>
      </c>
      <c r="AE30" s="14">
        <v>44519</v>
      </c>
    </row>
    <row r="31" spans="1:31" ht="15.75" customHeight="1">
      <c r="A31" s="2">
        <v>29</v>
      </c>
      <c r="B31" s="15" t="s">
        <v>186</v>
      </c>
      <c r="C31" s="4" t="s">
        <v>45</v>
      </c>
      <c r="D31" s="5">
        <v>60</v>
      </c>
      <c r="E31" s="5">
        <v>22</v>
      </c>
      <c r="F31" s="5">
        <v>38</v>
      </c>
      <c r="G31" s="5">
        <v>0.36699999999999999</v>
      </c>
      <c r="H31" s="6">
        <f t="shared" si="0"/>
        <v>59.454000000000001</v>
      </c>
      <c r="I31" s="5" t="s">
        <v>53</v>
      </c>
      <c r="J31" s="5">
        <v>3.7</v>
      </c>
      <c r="K31" s="5">
        <v>5.2</v>
      </c>
      <c r="L31" s="5">
        <v>-1.5</v>
      </c>
      <c r="M31" s="5">
        <v>-0.1</v>
      </c>
      <c r="N31" s="5">
        <v>-1.6</v>
      </c>
      <c r="O31" s="5" t="s">
        <v>187</v>
      </c>
      <c r="P31" s="5">
        <v>1</v>
      </c>
      <c r="Q31" s="5" t="s">
        <v>35</v>
      </c>
      <c r="R31" s="5" t="s">
        <v>35</v>
      </c>
      <c r="S31" s="5" t="s">
        <v>158</v>
      </c>
      <c r="T31" s="7">
        <v>44361</v>
      </c>
      <c r="U31" s="5" t="s">
        <v>66</v>
      </c>
      <c r="V31" s="7">
        <v>44371</v>
      </c>
      <c r="W31" s="7">
        <v>44229</v>
      </c>
      <c r="X31" s="7">
        <v>44383</v>
      </c>
      <c r="Y31" s="5" t="s">
        <v>145</v>
      </c>
      <c r="Z31" s="7">
        <v>44392</v>
      </c>
      <c r="AA31" s="7">
        <v>44299</v>
      </c>
      <c r="AB31" s="5" t="s">
        <v>188</v>
      </c>
      <c r="AC31" s="7">
        <v>44292</v>
      </c>
      <c r="AD31" s="7">
        <v>44450</v>
      </c>
      <c r="AE31" s="14">
        <v>44519</v>
      </c>
    </row>
    <row r="32" spans="1:31" ht="15.75" customHeight="1">
      <c r="A32" s="2">
        <v>30</v>
      </c>
      <c r="B32" s="15" t="s">
        <v>189</v>
      </c>
      <c r="C32" s="4" t="s">
        <v>32</v>
      </c>
      <c r="D32" s="5">
        <v>60</v>
      </c>
      <c r="E32" s="5">
        <v>19</v>
      </c>
      <c r="F32" s="5">
        <v>41</v>
      </c>
      <c r="G32" s="5">
        <v>0.317</v>
      </c>
      <c r="H32" s="6">
        <f t="shared" si="0"/>
        <v>51.353999999999999</v>
      </c>
      <c r="I32" s="5" t="s">
        <v>61</v>
      </c>
      <c r="J32" s="5">
        <v>3.7</v>
      </c>
      <c r="K32" s="5">
        <v>5</v>
      </c>
      <c r="L32" s="5">
        <v>-1.3</v>
      </c>
      <c r="M32" s="5">
        <v>0.1</v>
      </c>
      <c r="N32" s="5">
        <v>-1.2</v>
      </c>
      <c r="O32" s="5" t="s">
        <v>190</v>
      </c>
      <c r="P32" s="5">
        <v>-3</v>
      </c>
      <c r="Q32" s="5" t="s">
        <v>35</v>
      </c>
      <c r="R32" s="5" t="s">
        <v>158</v>
      </c>
      <c r="S32" s="5" t="s">
        <v>35</v>
      </c>
      <c r="T32" s="7">
        <v>44272</v>
      </c>
      <c r="U32" s="5" t="s">
        <v>191</v>
      </c>
      <c r="V32" s="7">
        <v>44369</v>
      </c>
      <c r="W32" s="7">
        <v>44201</v>
      </c>
      <c r="X32" s="7">
        <v>44423</v>
      </c>
      <c r="Y32" s="5" t="s">
        <v>192</v>
      </c>
      <c r="Z32" s="7">
        <v>44237</v>
      </c>
      <c r="AA32" s="5" t="s">
        <v>193</v>
      </c>
      <c r="AB32" s="7">
        <v>44327</v>
      </c>
      <c r="AC32" s="7">
        <v>44292</v>
      </c>
      <c r="AD32" s="7">
        <v>44331</v>
      </c>
      <c r="AE32" s="14">
        <v>44489</v>
      </c>
    </row>
    <row r="33" spans="1:31" ht="15.75" customHeight="1">
      <c r="A33" s="16"/>
      <c r="B33" s="17"/>
      <c r="C33" s="18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9"/>
      <c r="T33" s="16"/>
      <c r="U33" s="16"/>
      <c r="V33" s="19"/>
      <c r="W33" s="16"/>
      <c r="X33" s="16"/>
      <c r="Y33" s="16"/>
      <c r="Z33" s="16"/>
      <c r="AA33" s="16"/>
      <c r="AB33" s="20"/>
      <c r="AC33" s="20"/>
      <c r="AD33" s="20"/>
      <c r="AE33" s="20"/>
    </row>
    <row r="34" spans="1:31" ht="15.75" customHeight="1">
      <c r="A34" s="86" t="s">
        <v>194</v>
      </c>
      <c r="B34" s="87"/>
      <c r="C34" s="87"/>
      <c r="D34" s="87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9"/>
      <c r="T34" s="16"/>
      <c r="U34" s="16"/>
      <c r="V34" s="19"/>
      <c r="W34" s="16"/>
      <c r="X34" s="16"/>
      <c r="Y34" s="16"/>
      <c r="Z34" s="16"/>
      <c r="AA34" s="16"/>
      <c r="AB34" s="20"/>
      <c r="AC34" s="20"/>
      <c r="AD34" s="20"/>
      <c r="AE34" s="20"/>
    </row>
    <row r="35" spans="1:31" ht="15.75" customHeight="1">
      <c r="A35" s="2">
        <v>1</v>
      </c>
      <c r="B35" s="15" t="s">
        <v>126</v>
      </c>
      <c r="C35" s="4" t="s">
        <v>45</v>
      </c>
      <c r="D35" s="5">
        <v>162</v>
      </c>
      <c r="E35" s="5">
        <v>107</v>
      </c>
      <c r="F35" s="5">
        <v>55</v>
      </c>
      <c r="G35" s="5">
        <v>0.66</v>
      </c>
      <c r="H35" s="5"/>
      <c r="I35" s="5">
        <v>5.7</v>
      </c>
      <c r="J35" s="5">
        <v>4</v>
      </c>
      <c r="K35" s="5">
        <v>1.7</v>
      </c>
      <c r="L35" s="5">
        <v>-0.3</v>
      </c>
      <c r="M35" s="5">
        <v>1.4</v>
      </c>
      <c r="N35" s="5" t="s">
        <v>195</v>
      </c>
      <c r="O35" s="5">
        <v>0</v>
      </c>
      <c r="P35" s="5" t="s">
        <v>144</v>
      </c>
      <c r="Q35" s="5" t="s">
        <v>196</v>
      </c>
      <c r="R35" s="5" t="s">
        <v>197</v>
      </c>
      <c r="S35" s="7">
        <v>44509</v>
      </c>
      <c r="T35" s="5" t="s">
        <v>198</v>
      </c>
      <c r="U35" s="5" t="s">
        <v>199</v>
      </c>
      <c r="V35" s="7">
        <v>44473</v>
      </c>
      <c r="W35" s="5" t="s">
        <v>200</v>
      </c>
      <c r="X35" s="5" t="s">
        <v>201</v>
      </c>
      <c r="Y35" s="5" t="s">
        <v>202</v>
      </c>
      <c r="Z35" s="5" t="s">
        <v>203</v>
      </c>
      <c r="AA35" s="2" t="s">
        <v>204</v>
      </c>
      <c r="AB35" s="20"/>
      <c r="AC35" s="20"/>
      <c r="AD35" s="20"/>
      <c r="AE35" s="20"/>
    </row>
    <row r="36" spans="1:31" ht="15.75" customHeight="1">
      <c r="A36" s="2">
        <v>2</v>
      </c>
      <c r="B36" s="15" t="s">
        <v>31</v>
      </c>
      <c r="C36" s="4" t="s">
        <v>32</v>
      </c>
      <c r="D36" s="5">
        <v>162</v>
      </c>
      <c r="E36" s="5">
        <v>106</v>
      </c>
      <c r="F36" s="5">
        <v>56</v>
      </c>
      <c r="G36" s="5">
        <v>0.65400000000000003</v>
      </c>
      <c r="H36" s="5"/>
      <c r="I36" s="5">
        <v>5.5</v>
      </c>
      <c r="J36" s="5">
        <v>3.8</v>
      </c>
      <c r="K36" s="5">
        <v>1.7</v>
      </c>
      <c r="L36" s="5">
        <v>0</v>
      </c>
      <c r="M36" s="5">
        <v>1.7</v>
      </c>
      <c r="N36" s="5" t="s">
        <v>195</v>
      </c>
      <c r="O36" s="5">
        <v>-1</v>
      </c>
      <c r="P36" s="5" t="s">
        <v>99</v>
      </c>
      <c r="Q36" s="5" t="s">
        <v>205</v>
      </c>
      <c r="R36" s="5" t="s">
        <v>206</v>
      </c>
      <c r="S36" s="7">
        <v>44479</v>
      </c>
      <c r="T36" s="5" t="s">
        <v>207</v>
      </c>
      <c r="U36" s="5" t="s">
        <v>199</v>
      </c>
      <c r="V36" s="7">
        <v>44351</v>
      </c>
      <c r="W36" s="5" t="s">
        <v>94</v>
      </c>
      <c r="X36" s="5" t="s">
        <v>208</v>
      </c>
      <c r="Y36" s="5" t="s">
        <v>209</v>
      </c>
      <c r="Z36" s="5" t="s">
        <v>210</v>
      </c>
      <c r="AA36" s="2" t="s">
        <v>211</v>
      </c>
      <c r="AB36" s="20"/>
      <c r="AC36" s="20"/>
      <c r="AD36" s="20"/>
      <c r="AE36" s="20"/>
    </row>
    <row r="37" spans="1:31" ht="15.75" customHeight="1">
      <c r="A37" s="2">
        <v>3</v>
      </c>
      <c r="B37" s="15" t="s">
        <v>95</v>
      </c>
      <c r="C37" s="4" t="s">
        <v>45</v>
      </c>
      <c r="D37" s="5">
        <v>162</v>
      </c>
      <c r="E37" s="5">
        <v>103</v>
      </c>
      <c r="F37" s="5">
        <v>59</v>
      </c>
      <c r="G37" s="5">
        <v>0.63600000000000001</v>
      </c>
      <c r="H37" s="5"/>
      <c r="I37" s="5">
        <v>5.8</v>
      </c>
      <c r="J37" s="5">
        <v>4.5999999999999996</v>
      </c>
      <c r="K37" s="5">
        <v>1.3</v>
      </c>
      <c r="L37" s="5">
        <v>-0.3</v>
      </c>
      <c r="M37" s="5">
        <v>1</v>
      </c>
      <c r="N37" s="5" t="s">
        <v>212</v>
      </c>
      <c r="O37" s="5">
        <v>4</v>
      </c>
      <c r="P37" s="5" t="s">
        <v>213</v>
      </c>
      <c r="Q37" s="5" t="s">
        <v>214</v>
      </c>
      <c r="R37" s="5" t="s">
        <v>92</v>
      </c>
      <c r="S37" s="7">
        <v>44538</v>
      </c>
      <c r="T37" s="5" t="s">
        <v>215</v>
      </c>
      <c r="U37" s="5" t="s">
        <v>216</v>
      </c>
      <c r="V37" s="7">
        <v>44381</v>
      </c>
      <c r="W37" s="5" t="s">
        <v>217</v>
      </c>
      <c r="X37" s="5" t="s">
        <v>218</v>
      </c>
      <c r="Y37" s="5" t="s">
        <v>219</v>
      </c>
      <c r="Z37" s="5" t="s">
        <v>220</v>
      </c>
      <c r="AA37" s="2" t="s">
        <v>221</v>
      </c>
      <c r="AB37" s="20"/>
      <c r="AC37" s="20"/>
      <c r="AD37" s="20"/>
      <c r="AE37" s="20"/>
    </row>
    <row r="38" spans="1:31" ht="15.75" customHeight="1">
      <c r="A38" s="2">
        <v>4</v>
      </c>
      <c r="B38" s="15" t="s">
        <v>60</v>
      </c>
      <c r="C38" s="4" t="s">
        <v>45</v>
      </c>
      <c r="D38" s="5">
        <v>162</v>
      </c>
      <c r="E38" s="5">
        <v>101</v>
      </c>
      <c r="F38" s="5">
        <v>61</v>
      </c>
      <c r="G38" s="5">
        <v>0.624</v>
      </c>
      <c r="H38" s="5"/>
      <c r="I38" s="5">
        <v>5.8</v>
      </c>
      <c r="J38" s="5">
        <v>4.7</v>
      </c>
      <c r="K38" s="5">
        <v>1.1000000000000001</v>
      </c>
      <c r="L38" s="5">
        <v>-0.5</v>
      </c>
      <c r="M38" s="5">
        <v>0.7</v>
      </c>
      <c r="N38" s="5" t="s">
        <v>222</v>
      </c>
      <c r="O38" s="5">
        <v>4</v>
      </c>
      <c r="P38" s="5" t="s">
        <v>223</v>
      </c>
      <c r="Q38" s="5" t="s">
        <v>224</v>
      </c>
      <c r="R38" s="5" t="s">
        <v>225</v>
      </c>
      <c r="S38" s="7">
        <v>44420</v>
      </c>
      <c r="T38" s="5" t="s">
        <v>216</v>
      </c>
      <c r="U38" s="5" t="s">
        <v>226</v>
      </c>
      <c r="V38" s="7">
        <v>44323</v>
      </c>
      <c r="W38" s="5" t="s">
        <v>227</v>
      </c>
      <c r="X38" s="5" t="s">
        <v>228</v>
      </c>
      <c r="Y38" s="5" t="s">
        <v>229</v>
      </c>
      <c r="Z38" s="5" t="s">
        <v>230</v>
      </c>
      <c r="AA38" s="2" t="s">
        <v>231</v>
      </c>
      <c r="AB38" s="20"/>
      <c r="AC38" s="20"/>
      <c r="AD38" s="20"/>
      <c r="AE38" s="20"/>
    </row>
    <row r="39" spans="1:31" ht="15.75" customHeight="1">
      <c r="A39" s="2">
        <v>5</v>
      </c>
      <c r="B39" s="15" t="s">
        <v>75</v>
      </c>
      <c r="C39" s="4" t="s">
        <v>32</v>
      </c>
      <c r="D39" s="5">
        <v>162</v>
      </c>
      <c r="E39" s="5">
        <v>97</v>
      </c>
      <c r="F39" s="5">
        <v>65</v>
      </c>
      <c r="G39" s="5">
        <v>0.59899999999999998</v>
      </c>
      <c r="H39" s="5"/>
      <c r="I39" s="5">
        <v>5.3</v>
      </c>
      <c r="J39" s="5">
        <v>4.5999999999999996</v>
      </c>
      <c r="K39" s="5">
        <v>0.7</v>
      </c>
      <c r="L39" s="5">
        <v>0.1</v>
      </c>
      <c r="M39" s="5">
        <v>0.8</v>
      </c>
      <c r="N39" s="5" t="s">
        <v>232</v>
      </c>
      <c r="O39" s="5">
        <v>6</v>
      </c>
      <c r="P39" s="5" t="s">
        <v>233</v>
      </c>
      <c r="Q39" s="5" t="s">
        <v>106</v>
      </c>
      <c r="R39" s="5" t="s">
        <v>214</v>
      </c>
      <c r="S39" s="5" t="s">
        <v>43</v>
      </c>
      <c r="T39" s="5" t="s">
        <v>234</v>
      </c>
      <c r="U39" s="5" t="s">
        <v>199</v>
      </c>
      <c r="V39" s="7">
        <v>44506</v>
      </c>
      <c r="W39" s="5" t="s">
        <v>235</v>
      </c>
      <c r="X39" s="5" t="s">
        <v>236</v>
      </c>
      <c r="Y39" s="5" t="s">
        <v>237</v>
      </c>
      <c r="Z39" s="5" t="s">
        <v>238</v>
      </c>
      <c r="AA39" s="2" t="s">
        <v>239</v>
      </c>
      <c r="AB39" s="20"/>
      <c r="AC39" s="20"/>
      <c r="AD39" s="20"/>
      <c r="AE39" s="20"/>
    </row>
    <row r="40" spans="1:31" ht="15.75" customHeight="1">
      <c r="A40" s="2">
        <v>6</v>
      </c>
      <c r="B40" s="15" t="s">
        <v>67</v>
      </c>
      <c r="C40" s="4" t="s">
        <v>45</v>
      </c>
      <c r="D40" s="5">
        <v>162</v>
      </c>
      <c r="E40" s="5">
        <v>97</v>
      </c>
      <c r="F40" s="5">
        <v>65</v>
      </c>
      <c r="G40" s="5">
        <v>0.59899999999999998</v>
      </c>
      <c r="H40" s="5"/>
      <c r="I40" s="5">
        <v>5.2</v>
      </c>
      <c r="J40" s="5">
        <v>4.2</v>
      </c>
      <c r="K40" s="5">
        <v>1</v>
      </c>
      <c r="L40" s="5">
        <v>-0.2</v>
      </c>
      <c r="M40" s="5">
        <v>0.8</v>
      </c>
      <c r="N40" s="5" t="s">
        <v>222</v>
      </c>
      <c r="O40" s="5">
        <v>0</v>
      </c>
      <c r="P40" s="5" t="s">
        <v>240</v>
      </c>
      <c r="Q40" s="5" t="s">
        <v>241</v>
      </c>
      <c r="R40" s="5" t="s">
        <v>242</v>
      </c>
      <c r="S40" s="7">
        <v>44509</v>
      </c>
      <c r="T40" s="5" t="s">
        <v>243</v>
      </c>
      <c r="U40" s="5" t="s">
        <v>244</v>
      </c>
      <c r="V40" s="7">
        <v>44356</v>
      </c>
      <c r="W40" s="5" t="s">
        <v>94</v>
      </c>
      <c r="X40" s="5" t="s">
        <v>245</v>
      </c>
      <c r="Y40" s="5" t="s">
        <v>246</v>
      </c>
      <c r="Z40" s="5" t="s">
        <v>247</v>
      </c>
      <c r="AA40" s="2" t="s">
        <v>248</v>
      </c>
      <c r="AB40" s="20"/>
      <c r="AC40" s="20"/>
      <c r="AD40" s="20"/>
      <c r="AE40" s="20"/>
    </row>
    <row r="41" spans="1:31" ht="15.75" customHeight="1">
      <c r="A41" s="2">
        <v>7</v>
      </c>
      <c r="B41" s="15" t="s">
        <v>44</v>
      </c>
      <c r="C41" s="4" t="s">
        <v>45</v>
      </c>
      <c r="D41" s="5">
        <v>162</v>
      </c>
      <c r="E41" s="5">
        <v>96</v>
      </c>
      <c r="F41" s="5">
        <v>66</v>
      </c>
      <c r="G41" s="5">
        <v>0.59299999999999997</v>
      </c>
      <c r="H41" s="5"/>
      <c r="I41" s="5">
        <v>4.7</v>
      </c>
      <c r="J41" s="5">
        <v>4</v>
      </c>
      <c r="K41" s="5">
        <v>0.7</v>
      </c>
      <c r="L41" s="5">
        <v>-0.2</v>
      </c>
      <c r="M41" s="5">
        <v>0.5</v>
      </c>
      <c r="N41" s="5" t="s">
        <v>249</v>
      </c>
      <c r="O41" s="5">
        <v>3</v>
      </c>
      <c r="P41" s="5" t="s">
        <v>242</v>
      </c>
      <c r="Q41" s="5" t="s">
        <v>106</v>
      </c>
      <c r="R41" s="5" t="s">
        <v>214</v>
      </c>
      <c r="S41" s="5" t="s">
        <v>250</v>
      </c>
      <c r="T41" s="5" t="s">
        <v>251</v>
      </c>
      <c r="U41" s="5" t="s">
        <v>251</v>
      </c>
      <c r="V41" s="7">
        <v>44508</v>
      </c>
      <c r="W41" s="5" t="s">
        <v>78</v>
      </c>
      <c r="X41" s="5" t="s">
        <v>252</v>
      </c>
      <c r="Y41" s="5" t="s">
        <v>253</v>
      </c>
      <c r="Z41" s="5" t="s">
        <v>254</v>
      </c>
      <c r="AA41" s="2" t="s">
        <v>255</v>
      </c>
      <c r="AB41" s="20"/>
      <c r="AC41" s="20"/>
      <c r="AD41" s="20"/>
      <c r="AE41" s="20"/>
    </row>
    <row r="42" spans="1:31" ht="15.75" customHeight="1">
      <c r="A42" s="2">
        <v>8</v>
      </c>
      <c r="B42" s="15" t="s">
        <v>85</v>
      </c>
      <c r="C42" s="4" t="s">
        <v>45</v>
      </c>
      <c r="D42" s="5">
        <v>162</v>
      </c>
      <c r="E42" s="5">
        <v>93</v>
      </c>
      <c r="F42" s="5">
        <v>69</v>
      </c>
      <c r="G42" s="5">
        <v>0.57399999999999995</v>
      </c>
      <c r="H42" s="5"/>
      <c r="I42" s="5">
        <v>4.7</v>
      </c>
      <c r="J42" s="5">
        <v>4.0999999999999996</v>
      </c>
      <c r="K42" s="5">
        <v>0.7</v>
      </c>
      <c r="L42" s="5">
        <v>-0.4</v>
      </c>
      <c r="M42" s="5">
        <v>0.2</v>
      </c>
      <c r="N42" s="5" t="s">
        <v>249</v>
      </c>
      <c r="O42" s="5">
        <v>0</v>
      </c>
      <c r="P42" s="5" t="s">
        <v>256</v>
      </c>
      <c r="Q42" s="5" t="s">
        <v>257</v>
      </c>
      <c r="R42" s="5" t="s">
        <v>144</v>
      </c>
      <c r="S42" s="7">
        <v>44420</v>
      </c>
      <c r="T42" s="5" t="s">
        <v>258</v>
      </c>
      <c r="U42" s="5" t="s">
        <v>259</v>
      </c>
      <c r="V42" s="7">
        <v>44354</v>
      </c>
      <c r="W42" s="5" t="s">
        <v>122</v>
      </c>
      <c r="X42" s="5" t="s">
        <v>260</v>
      </c>
      <c r="Y42" s="5" t="s">
        <v>261</v>
      </c>
      <c r="Z42" s="5" t="s">
        <v>262</v>
      </c>
      <c r="AA42" s="2" t="s">
        <v>263</v>
      </c>
      <c r="AB42" s="20"/>
      <c r="AC42" s="20"/>
      <c r="AD42" s="20"/>
      <c r="AE42" s="20"/>
    </row>
    <row r="43" spans="1:31" ht="15.75" customHeight="1">
      <c r="A43" s="2">
        <v>9</v>
      </c>
      <c r="B43" s="15" t="s">
        <v>166</v>
      </c>
      <c r="C43" s="4" t="s">
        <v>32</v>
      </c>
      <c r="D43" s="5">
        <v>162</v>
      </c>
      <c r="E43" s="5">
        <v>93</v>
      </c>
      <c r="F43" s="5">
        <v>69</v>
      </c>
      <c r="G43" s="5">
        <v>0.57399999999999995</v>
      </c>
      <c r="H43" s="5"/>
      <c r="I43" s="5">
        <v>5.4</v>
      </c>
      <c r="J43" s="5">
        <v>4.5</v>
      </c>
      <c r="K43" s="5">
        <v>0.9</v>
      </c>
      <c r="L43" s="5">
        <v>0</v>
      </c>
      <c r="M43" s="5">
        <v>1</v>
      </c>
      <c r="N43" s="5" t="s">
        <v>264</v>
      </c>
      <c r="O43" s="5">
        <v>-2</v>
      </c>
      <c r="P43" s="5" t="s">
        <v>242</v>
      </c>
      <c r="Q43" s="5" t="s">
        <v>265</v>
      </c>
      <c r="R43" s="5" t="s">
        <v>256</v>
      </c>
      <c r="S43" s="5" t="s">
        <v>250</v>
      </c>
      <c r="T43" s="5" t="s">
        <v>234</v>
      </c>
      <c r="U43" s="5" t="s">
        <v>266</v>
      </c>
      <c r="V43" s="7">
        <v>44292</v>
      </c>
      <c r="W43" s="5" t="s">
        <v>130</v>
      </c>
      <c r="X43" s="5" t="s">
        <v>267</v>
      </c>
      <c r="Y43" s="5" t="s">
        <v>117</v>
      </c>
      <c r="Z43" s="5" t="s">
        <v>268</v>
      </c>
      <c r="AA43" s="2" t="s">
        <v>269</v>
      </c>
      <c r="AB43" s="20"/>
      <c r="AC43" s="20"/>
      <c r="AD43" s="20"/>
      <c r="AE43" s="20"/>
    </row>
    <row r="44" spans="1:31" ht="15.75" customHeight="1">
      <c r="A44" s="2">
        <v>10</v>
      </c>
      <c r="B44" s="15" t="s">
        <v>107</v>
      </c>
      <c r="C44" s="4" t="s">
        <v>32</v>
      </c>
      <c r="D44" s="5">
        <v>162</v>
      </c>
      <c r="E44" s="5">
        <v>91</v>
      </c>
      <c r="F44" s="5">
        <v>71</v>
      </c>
      <c r="G44" s="5">
        <v>0.56200000000000006</v>
      </c>
      <c r="H44" s="5"/>
      <c r="I44" s="5">
        <v>4.7</v>
      </c>
      <c r="J44" s="5">
        <v>4.0999999999999996</v>
      </c>
      <c r="K44" s="5">
        <v>0.6</v>
      </c>
      <c r="L44" s="5">
        <v>0.2</v>
      </c>
      <c r="M44" s="5">
        <v>0.8</v>
      </c>
      <c r="N44" s="5" t="s">
        <v>270</v>
      </c>
      <c r="O44" s="5">
        <v>-1</v>
      </c>
      <c r="P44" s="5" t="s">
        <v>214</v>
      </c>
      <c r="Q44" s="5" t="s">
        <v>233</v>
      </c>
      <c r="R44" s="5" t="s">
        <v>214</v>
      </c>
      <c r="S44" s="7">
        <v>44450</v>
      </c>
      <c r="T44" s="5" t="s">
        <v>234</v>
      </c>
      <c r="U44" s="5" t="s">
        <v>271</v>
      </c>
      <c r="V44" s="7">
        <v>44412</v>
      </c>
      <c r="W44" s="5" t="s">
        <v>272</v>
      </c>
      <c r="X44" s="5" t="s">
        <v>273</v>
      </c>
      <c r="Y44" s="5" t="s">
        <v>256</v>
      </c>
      <c r="Z44" s="5" t="s">
        <v>274</v>
      </c>
      <c r="AA44" s="2" t="s">
        <v>275</v>
      </c>
      <c r="AB44" s="20"/>
      <c r="AC44" s="20"/>
      <c r="AD44" s="20"/>
      <c r="AE44" s="20"/>
    </row>
    <row r="45" spans="1:31" ht="15.75" customHeight="1">
      <c r="A45" s="2">
        <v>11</v>
      </c>
      <c r="B45" s="15" t="s">
        <v>137</v>
      </c>
      <c r="C45" s="4" t="s">
        <v>32</v>
      </c>
      <c r="D45" s="5">
        <v>162</v>
      </c>
      <c r="E45" s="5">
        <v>89</v>
      </c>
      <c r="F45" s="5">
        <v>73</v>
      </c>
      <c r="G45" s="5">
        <v>0.54900000000000004</v>
      </c>
      <c r="H45" s="5"/>
      <c r="I45" s="5">
        <v>4.7</v>
      </c>
      <c r="J45" s="5">
        <v>4.7</v>
      </c>
      <c r="K45" s="5">
        <v>0</v>
      </c>
      <c r="L45" s="5">
        <v>0.3</v>
      </c>
      <c r="M45" s="5">
        <v>0.3</v>
      </c>
      <c r="N45" s="5" t="s">
        <v>276</v>
      </c>
      <c r="O45" s="5">
        <v>8</v>
      </c>
      <c r="P45" s="5" t="s">
        <v>56</v>
      </c>
      <c r="Q45" s="5" t="s">
        <v>277</v>
      </c>
      <c r="R45" s="5" t="s">
        <v>103</v>
      </c>
      <c r="S45" s="7">
        <v>44420</v>
      </c>
      <c r="T45" s="5" t="s">
        <v>258</v>
      </c>
      <c r="U45" s="5" t="s">
        <v>278</v>
      </c>
      <c r="V45" s="7">
        <v>44385</v>
      </c>
      <c r="W45" s="5" t="s">
        <v>279</v>
      </c>
      <c r="X45" s="5" t="s">
        <v>280</v>
      </c>
      <c r="Y45" s="5" t="s">
        <v>281</v>
      </c>
      <c r="Z45" s="5" t="s">
        <v>282</v>
      </c>
      <c r="AA45" s="2" t="s">
        <v>283</v>
      </c>
      <c r="AB45" s="20"/>
      <c r="AC45" s="20"/>
      <c r="AD45" s="20"/>
      <c r="AE45" s="20"/>
    </row>
    <row r="46" spans="1:31" ht="15.75" customHeight="1">
      <c r="A46" s="2">
        <v>12</v>
      </c>
      <c r="B46" s="15" t="s">
        <v>151</v>
      </c>
      <c r="C46" s="4" t="s">
        <v>32</v>
      </c>
      <c r="D46" s="5">
        <v>162</v>
      </c>
      <c r="E46" s="5">
        <v>86</v>
      </c>
      <c r="F46" s="5">
        <v>76</v>
      </c>
      <c r="G46" s="5">
        <v>0.53100000000000003</v>
      </c>
      <c r="H46" s="5"/>
      <c r="I46" s="5">
        <v>4.9000000000000004</v>
      </c>
      <c r="J46" s="5">
        <v>4.5</v>
      </c>
      <c r="K46" s="5">
        <v>0.3</v>
      </c>
      <c r="L46" s="5">
        <v>0.2</v>
      </c>
      <c r="M46" s="5">
        <v>0.5</v>
      </c>
      <c r="N46" s="5" t="s">
        <v>284</v>
      </c>
      <c r="O46" s="5">
        <v>0</v>
      </c>
      <c r="P46" s="5" t="s">
        <v>285</v>
      </c>
      <c r="Q46" s="5" t="s">
        <v>286</v>
      </c>
      <c r="R46" s="5" t="s">
        <v>240</v>
      </c>
      <c r="S46" s="5" t="s">
        <v>287</v>
      </c>
      <c r="T46" s="5" t="s">
        <v>251</v>
      </c>
      <c r="U46" s="5" t="s">
        <v>288</v>
      </c>
      <c r="V46" s="7">
        <v>44386</v>
      </c>
      <c r="W46" s="5" t="s">
        <v>124</v>
      </c>
      <c r="X46" s="5" t="s">
        <v>289</v>
      </c>
      <c r="Y46" s="5" t="s">
        <v>290</v>
      </c>
      <c r="Z46" s="5" t="s">
        <v>291</v>
      </c>
      <c r="AA46" s="2" t="s">
        <v>292</v>
      </c>
      <c r="AB46" s="20"/>
      <c r="AC46" s="20"/>
      <c r="AD46" s="20"/>
      <c r="AE46" s="20"/>
    </row>
    <row r="47" spans="1:31" ht="15.75" customHeight="1">
      <c r="A47" s="2">
        <v>13</v>
      </c>
      <c r="B47" s="15" t="s">
        <v>173</v>
      </c>
      <c r="C47" s="4" t="s">
        <v>32</v>
      </c>
      <c r="D47" s="5">
        <v>162</v>
      </c>
      <c r="E47" s="5">
        <v>85</v>
      </c>
      <c r="F47" s="5">
        <v>77</v>
      </c>
      <c r="G47" s="5">
        <v>0.52500000000000002</v>
      </c>
      <c r="H47" s="5"/>
      <c r="I47" s="5">
        <v>5</v>
      </c>
      <c r="J47" s="5">
        <v>4.5999999999999996</v>
      </c>
      <c r="K47" s="5">
        <v>0.4</v>
      </c>
      <c r="L47" s="5">
        <v>0.2</v>
      </c>
      <c r="M47" s="5">
        <v>0.6</v>
      </c>
      <c r="N47" s="5" t="s">
        <v>293</v>
      </c>
      <c r="O47" s="5">
        <v>-3</v>
      </c>
      <c r="P47" s="5" t="s">
        <v>294</v>
      </c>
      <c r="Q47" s="5" t="s">
        <v>295</v>
      </c>
      <c r="R47" s="5" t="s">
        <v>296</v>
      </c>
      <c r="S47" s="5" t="s">
        <v>250</v>
      </c>
      <c r="T47" s="5" t="s">
        <v>259</v>
      </c>
      <c r="U47" s="5" t="s">
        <v>271</v>
      </c>
      <c r="V47" s="7">
        <v>44448</v>
      </c>
      <c r="W47" s="5" t="s">
        <v>297</v>
      </c>
      <c r="X47" s="5" t="s">
        <v>298</v>
      </c>
      <c r="Y47" s="5" t="s">
        <v>299</v>
      </c>
      <c r="Z47" s="5" t="s">
        <v>300</v>
      </c>
      <c r="AA47" s="2" t="s">
        <v>301</v>
      </c>
      <c r="AB47" s="20"/>
      <c r="AC47" s="20"/>
      <c r="AD47" s="20"/>
      <c r="AE47" s="20"/>
    </row>
    <row r="48" spans="1:31" ht="15.75" customHeight="1">
      <c r="A48" s="2">
        <v>14</v>
      </c>
      <c r="B48" s="15" t="s">
        <v>177</v>
      </c>
      <c r="C48" s="4" t="s">
        <v>45</v>
      </c>
      <c r="D48" s="5">
        <v>162</v>
      </c>
      <c r="E48" s="5">
        <v>84</v>
      </c>
      <c r="F48" s="5">
        <v>78</v>
      </c>
      <c r="G48" s="5">
        <v>0.51800000000000002</v>
      </c>
      <c r="H48" s="5"/>
      <c r="I48" s="5">
        <v>5.6</v>
      </c>
      <c r="J48" s="5">
        <v>5.0999999999999996</v>
      </c>
      <c r="K48" s="5">
        <v>0.5</v>
      </c>
      <c r="L48" s="5">
        <v>-0.2</v>
      </c>
      <c r="M48" s="5">
        <v>0.2</v>
      </c>
      <c r="N48" s="5" t="s">
        <v>302</v>
      </c>
      <c r="O48" s="5">
        <v>-3</v>
      </c>
      <c r="P48" s="5" t="s">
        <v>303</v>
      </c>
      <c r="Q48" s="5" t="s">
        <v>56</v>
      </c>
      <c r="R48" s="5" t="s">
        <v>256</v>
      </c>
      <c r="S48" s="7">
        <v>44479</v>
      </c>
      <c r="T48" s="5" t="s">
        <v>288</v>
      </c>
      <c r="U48" s="5" t="s">
        <v>216</v>
      </c>
      <c r="V48" s="7">
        <v>44447</v>
      </c>
      <c r="W48" s="5" t="s">
        <v>304</v>
      </c>
      <c r="X48" s="5" t="s">
        <v>305</v>
      </c>
      <c r="Y48" s="5" t="s">
        <v>306</v>
      </c>
      <c r="Z48" s="5" t="s">
        <v>307</v>
      </c>
      <c r="AA48" s="2" t="s">
        <v>308</v>
      </c>
      <c r="AB48" s="20"/>
      <c r="AC48" s="20"/>
      <c r="AD48" s="20"/>
      <c r="AE48" s="20"/>
    </row>
    <row r="49" spans="1:31" ht="15.75" customHeight="1">
      <c r="A49" s="2">
        <v>15</v>
      </c>
      <c r="B49" s="15" t="s">
        <v>89</v>
      </c>
      <c r="C49" s="4" t="s">
        <v>32</v>
      </c>
      <c r="D49" s="5">
        <v>162</v>
      </c>
      <c r="E49" s="5">
        <v>84</v>
      </c>
      <c r="F49" s="5">
        <v>78</v>
      </c>
      <c r="G49" s="5">
        <v>0.51800000000000002</v>
      </c>
      <c r="H49" s="5"/>
      <c r="I49" s="5">
        <v>5</v>
      </c>
      <c r="J49" s="5">
        <v>4.4000000000000004</v>
      </c>
      <c r="K49" s="5">
        <v>0.6</v>
      </c>
      <c r="L49" s="5">
        <v>0.2</v>
      </c>
      <c r="M49" s="5">
        <v>0.8</v>
      </c>
      <c r="N49" s="5" t="s">
        <v>309</v>
      </c>
      <c r="O49" s="5">
        <v>-6</v>
      </c>
      <c r="P49" s="5" t="s">
        <v>294</v>
      </c>
      <c r="Q49" s="5" t="s">
        <v>310</v>
      </c>
      <c r="R49" s="5" t="s">
        <v>311</v>
      </c>
      <c r="S49" s="7">
        <v>44538</v>
      </c>
      <c r="T49" s="5" t="s">
        <v>312</v>
      </c>
      <c r="U49" s="5" t="s">
        <v>313</v>
      </c>
      <c r="V49" s="7">
        <v>44295</v>
      </c>
      <c r="W49" s="5" t="s">
        <v>314</v>
      </c>
      <c r="X49" s="5" t="s">
        <v>315</v>
      </c>
      <c r="Y49" s="5" t="s">
        <v>154</v>
      </c>
      <c r="Z49" s="5" t="s">
        <v>316</v>
      </c>
      <c r="AA49" s="2" t="s">
        <v>317</v>
      </c>
      <c r="AB49" s="20"/>
      <c r="AC49" s="20"/>
      <c r="AD49" s="20"/>
      <c r="AE49" s="20"/>
    </row>
    <row r="50" spans="1:31" ht="15.75" customHeight="1">
      <c r="A50" s="2">
        <v>16</v>
      </c>
      <c r="B50" s="15" t="s">
        <v>143</v>
      </c>
      <c r="C50" s="4" t="s">
        <v>32</v>
      </c>
      <c r="D50" s="5">
        <v>162</v>
      </c>
      <c r="E50" s="5">
        <v>81</v>
      </c>
      <c r="F50" s="5">
        <v>81</v>
      </c>
      <c r="G50" s="5">
        <v>0.5</v>
      </c>
      <c r="H50" s="5"/>
      <c r="I50" s="5">
        <v>4.8</v>
      </c>
      <c r="J50" s="5">
        <v>4.9000000000000004</v>
      </c>
      <c r="K50" s="5">
        <v>-0.1</v>
      </c>
      <c r="L50" s="5">
        <v>0.2</v>
      </c>
      <c r="M50" s="5">
        <v>0.1</v>
      </c>
      <c r="N50" s="5" t="s">
        <v>318</v>
      </c>
      <c r="O50" s="5">
        <v>2</v>
      </c>
      <c r="P50" s="5" t="s">
        <v>319</v>
      </c>
      <c r="Q50" s="5" t="s">
        <v>106</v>
      </c>
      <c r="R50" s="5" t="s">
        <v>286</v>
      </c>
      <c r="S50" s="7">
        <v>44509</v>
      </c>
      <c r="T50" s="5" t="s">
        <v>244</v>
      </c>
      <c r="U50" s="5" t="s">
        <v>320</v>
      </c>
      <c r="V50" s="7">
        <v>44383</v>
      </c>
      <c r="W50" s="5" t="s">
        <v>105</v>
      </c>
      <c r="X50" s="5" t="s">
        <v>321</v>
      </c>
      <c r="Y50" s="5" t="s">
        <v>188</v>
      </c>
      <c r="Z50" s="5" t="s">
        <v>322</v>
      </c>
      <c r="AA50" s="2" t="s">
        <v>323</v>
      </c>
      <c r="AB50" s="20"/>
      <c r="AC50" s="20"/>
      <c r="AD50" s="20"/>
      <c r="AE50" s="20"/>
    </row>
    <row r="51" spans="1:31" ht="15.75" customHeight="1">
      <c r="A51" s="2">
        <v>17</v>
      </c>
      <c r="B51" s="15" t="s">
        <v>186</v>
      </c>
      <c r="C51" s="4" t="s">
        <v>45</v>
      </c>
      <c r="D51" s="5">
        <v>162</v>
      </c>
      <c r="E51" s="5">
        <v>78</v>
      </c>
      <c r="F51" s="5">
        <v>84</v>
      </c>
      <c r="G51" s="5">
        <v>0.48099999999999998</v>
      </c>
      <c r="H51" s="5"/>
      <c r="I51" s="5">
        <v>5</v>
      </c>
      <c r="J51" s="5">
        <v>5.4</v>
      </c>
      <c r="K51" s="5">
        <v>-0.4</v>
      </c>
      <c r="L51" s="5">
        <v>0</v>
      </c>
      <c r="M51" s="5">
        <v>-0.5</v>
      </c>
      <c r="N51" s="5" t="s">
        <v>324</v>
      </c>
      <c r="O51" s="5">
        <v>3</v>
      </c>
      <c r="P51" s="5" t="s">
        <v>311</v>
      </c>
      <c r="Q51" s="5" t="s">
        <v>256</v>
      </c>
      <c r="R51" s="5" t="s">
        <v>325</v>
      </c>
      <c r="S51" s="7">
        <v>44450</v>
      </c>
      <c r="T51" s="5" t="s">
        <v>244</v>
      </c>
      <c r="U51" s="5" t="s">
        <v>313</v>
      </c>
      <c r="V51" s="7">
        <v>44383</v>
      </c>
      <c r="W51" s="5" t="s">
        <v>73</v>
      </c>
      <c r="X51" s="5" t="s">
        <v>326</v>
      </c>
      <c r="Y51" s="5" t="s">
        <v>327</v>
      </c>
      <c r="Z51" s="5" t="s">
        <v>328</v>
      </c>
      <c r="AA51" s="2" t="s">
        <v>329</v>
      </c>
      <c r="AB51" s="20"/>
      <c r="AC51" s="20"/>
      <c r="AD51" s="20"/>
      <c r="AE51" s="20"/>
    </row>
    <row r="52" spans="1:31" ht="15.75" customHeight="1">
      <c r="A52" s="2">
        <v>18</v>
      </c>
      <c r="B52" s="15" t="s">
        <v>132</v>
      </c>
      <c r="C52" s="4" t="s">
        <v>32</v>
      </c>
      <c r="D52" s="5">
        <v>162</v>
      </c>
      <c r="E52" s="5">
        <v>77</v>
      </c>
      <c r="F52" s="5">
        <v>85</v>
      </c>
      <c r="G52" s="5">
        <v>0.47499999999999998</v>
      </c>
      <c r="H52" s="5"/>
      <c r="I52" s="5">
        <v>4.2</v>
      </c>
      <c r="J52" s="5">
        <v>4.8</v>
      </c>
      <c r="K52" s="5">
        <v>-0.6</v>
      </c>
      <c r="L52" s="5">
        <v>0.3</v>
      </c>
      <c r="M52" s="5">
        <v>-0.3</v>
      </c>
      <c r="N52" s="5" t="s">
        <v>330</v>
      </c>
      <c r="O52" s="5">
        <v>6</v>
      </c>
      <c r="P52" s="5" t="s">
        <v>286</v>
      </c>
      <c r="Q52" s="5" t="s">
        <v>286</v>
      </c>
      <c r="R52" s="5" t="s">
        <v>296</v>
      </c>
      <c r="S52" s="7">
        <v>44509</v>
      </c>
      <c r="T52" s="5" t="s">
        <v>331</v>
      </c>
      <c r="U52" s="5" t="s">
        <v>332</v>
      </c>
      <c r="V52" s="5" t="s">
        <v>333</v>
      </c>
      <c r="W52" s="5" t="s">
        <v>334</v>
      </c>
      <c r="X52" s="5" t="s">
        <v>335</v>
      </c>
      <c r="Y52" s="5" t="s">
        <v>336</v>
      </c>
      <c r="Z52" s="5" t="s">
        <v>337</v>
      </c>
      <c r="AA52" s="2" t="s">
        <v>338</v>
      </c>
      <c r="AB52" s="20"/>
      <c r="AC52" s="20"/>
      <c r="AD52" s="20"/>
      <c r="AE52" s="20"/>
    </row>
    <row r="53" spans="1:31" ht="15.75" customHeight="1">
      <c r="A53" s="2">
        <v>19</v>
      </c>
      <c r="B53" s="15" t="s">
        <v>119</v>
      </c>
      <c r="C53" s="4" t="s">
        <v>32</v>
      </c>
      <c r="D53" s="5">
        <v>162</v>
      </c>
      <c r="E53" s="5">
        <v>75</v>
      </c>
      <c r="F53" s="5">
        <v>87</v>
      </c>
      <c r="G53" s="5">
        <v>0.46300000000000002</v>
      </c>
      <c r="H53" s="5"/>
      <c r="I53" s="5">
        <v>4.3</v>
      </c>
      <c r="J53" s="5">
        <v>4.4000000000000004</v>
      </c>
      <c r="K53" s="5">
        <v>-0.1</v>
      </c>
      <c r="L53" s="5">
        <v>0.2</v>
      </c>
      <c r="M53" s="5">
        <v>0.2</v>
      </c>
      <c r="N53" s="5" t="s">
        <v>339</v>
      </c>
      <c r="O53" s="5">
        <v>-5</v>
      </c>
      <c r="P53" s="5" t="s">
        <v>294</v>
      </c>
      <c r="Q53" s="5" t="s">
        <v>325</v>
      </c>
      <c r="R53" s="5" t="s">
        <v>295</v>
      </c>
      <c r="S53" s="7">
        <v>44450</v>
      </c>
      <c r="T53" s="5" t="s">
        <v>271</v>
      </c>
      <c r="U53" s="5" t="s">
        <v>340</v>
      </c>
      <c r="V53" s="7">
        <v>44385</v>
      </c>
      <c r="W53" s="5" t="s">
        <v>341</v>
      </c>
      <c r="X53" s="5" t="s">
        <v>342</v>
      </c>
      <c r="Y53" s="5" t="s">
        <v>152</v>
      </c>
      <c r="Z53" s="5" t="s">
        <v>343</v>
      </c>
      <c r="AA53" s="2" t="s">
        <v>344</v>
      </c>
      <c r="AB53" s="20"/>
      <c r="AC53" s="20"/>
      <c r="AD53" s="20"/>
      <c r="AE53" s="20"/>
    </row>
    <row r="54" spans="1:31" ht="15.75" customHeight="1">
      <c r="A54" s="2">
        <v>20</v>
      </c>
      <c r="B54" s="15" t="s">
        <v>80</v>
      </c>
      <c r="C54" s="4" t="s">
        <v>45</v>
      </c>
      <c r="D54" s="5">
        <v>161</v>
      </c>
      <c r="E54" s="5">
        <v>72</v>
      </c>
      <c r="F54" s="5">
        <v>89</v>
      </c>
      <c r="G54" s="5">
        <v>0.44700000000000001</v>
      </c>
      <c r="H54" s="5"/>
      <c r="I54" s="5">
        <v>4.4000000000000004</v>
      </c>
      <c r="J54" s="5">
        <v>5.2</v>
      </c>
      <c r="K54" s="5">
        <v>-0.8</v>
      </c>
      <c r="L54" s="5">
        <v>-0.3</v>
      </c>
      <c r="M54" s="5">
        <v>-1</v>
      </c>
      <c r="N54" s="5" t="s">
        <v>345</v>
      </c>
      <c r="O54" s="5">
        <v>3</v>
      </c>
      <c r="P54" s="5" t="s">
        <v>167</v>
      </c>
      <c r="Q54" s="5" t="s">
        <v>346</v>
      </c>
      <c r="R54" s="5" t="s">
        <v>147</v>
      </c>
      <c r="S54" s="7">
        <v>44361</v>
      </c>
      <c r="T54" s="5" t="s">
        <v>347</v>
      </c>
      <c r="U54" s="5" t="s">
        <v>313</v>
      </c>
      <c r="V54" s="7">
        <v>44290</v>
      </c>
      <c r="W54" s="5" t="s">
        <v>154</v>
      </c>
      <c r="X54" s="5" t="s">
        <v>348</v>
      </c>
      <c r="Y54" s="5" t="s">
        <v>349</v>
      </c>
      <c r="Z54" s="5" t="s">
        <v>350</v>
      </c>
      <c r="AA54" s="2" t="s">
        <v>351</v>
      </c>
      <c r="AB54" s="20"/>
      <c r="AC54" s="20"/>
      <c r="AD54" s="20"/>
      <c r="AE54" s="20"/>
    </row>
    <row r="55" spans="1:31" ht="15.75" customHeight="1">
      <c r="A55" s="2">
        <v>21</v>
      </c>
      <c r="B55" s="15" t="s">
        <v>164</v>
      </c>
      <c r="C55" s="4" t="s">
        <v>45</v>
      </c>
      <c r="D55" s="5">
        <v>162</v>
      </c>
      <c r="E55" s="5">
        <v>72</v>
      </c>
      <c r="F55" s="5">
        <v>90</v>
      </c>
      <c r="G55" s="5">
        <v>0.44400000000000001</v>
      </c>
      <c r="H55" s="5"/>
      <c r="I55" s="5">
        <v>4.7</v>
      </c>
      <c r="J55" s="5">
        <v>5.4</v>
      </c>
      <c r="K55" s="5">
        <v>-0.6</v>
      </c>
      <c r="L55" s="5">
        <v>0</v>
      </c>
      <c r="M55" s="5">
        <v>-0.6</v>
      </c>
      <c r="N55" s="5" t="s">
        <v>352</v>
      </c>
      <c r="O55" s="5">
        <v>0</v>
      </c>
      <c r="P55" s="5" t="s">
        <v>353</v>
      </c>
      <c r="Q55" s="5" t="s">
        <v>354</v>
      </c>
      <c r="R55" s="5" t="s">
        <v>355</v>
      </c>
      <c r="S55" s="7">
        <v>44538</v>
      </c>
      <c r="T55" s="5" t="s">
        <v>288</v>
      </c>
      <c r="U55" s="5" t="s">
        <v>340</v>
      </c>
      <c r="V55" s="7">
        <v>44262</v>
      </c>
      <c r="W55" s="5" t="s">
        <v>133</v>
      </c>
      <c r="X55" s="5" t="s">
        <v>356</v>
      </c>
      <c r="Y55" s="5" t="s">
        <v>357</v>
      </c>
      <c r="Z55" s="5" t="s">
        <v>358</v>
      </c>
      <c r="AA55" s="2" t="s">
        <v>359</v>
      </c>
      <c r="AB55" s="20"/>
      <c r="AC55" s="20"/>
      <c r="AD55" s="20"/>
      <c r="AE55" s="20"/>
    </row>
    <row r="56" spans="1:31" ht="15.75" customHeight="1">
      <c r="A56" s="2">
        <v>22</v>
      </c>
      <c r="B56" s="15" t="s">
        <v>155</v>
      </c>
      <c r="C56" s="4" t="s">
        <v>32</v>
      </c>
      <c r="D56" s="5">
        <v>162</v>
      </c>
      <c r="E56" s="5">
        <v>71</v>
      </c>
      <c r="F56" s="5">
        <v>91</v>
      </c>
      <c r="G56" s="5">
        <v>0.438</v>
      </c>
      <c r="H56" s="5"/>
      <c r="I56" s="5">
        <v>5.2</v>
      </c>
      <c r="J56" s="5">
        <v>5.9</v>
      </c>
      <c r="K56" s="5">
        <v>-0.8</v>
      </c>
      <c r="L56" s="5">
        <v>0.3</v>
      </c>
      <c r="M56" s="5">
        <v>-0.4</v>
      </c>
      <c r="N56" s="5" t="s">
        <v>330</v>
      </c>
      <c r="O56" s="5">
        <v>0</v>
      </c>
      <c r="P56" s="5" t="s">
        <v>360</v>
      </c>
      <c r="Q56" s="5" t="s">
        <v>167</v>
      </c>
      <c r="R56" s="5" t="s">
        <v>361</v>
      </c>
      <c r="S56" s="7">
        <v>44420</v>
      </c>
      <c r="T56" s="5" t="s">
        <v>266</v>
      </c>
      <c r="U56" s="5" t="s">
        <v>362</v>
      </c>
      <c r="V56" s="7">
        <v>44475</v>
      </c>
      <c r="W56" s="5" t="s">
        <v>363</v>
      </c>
      <c r="X56" s="5" t="s">
        <v>364</v>
      </c>
      <c r="Y56" s="5" t="s">
        <v>365</v>
      </c>
      <c r="Z56" s="5" t="s">
        <v>366</v>
      </c>
      <c r="AA56" s="2" t="s">
        <v>367</v>
      </c>
      <c r="AB56" s="20"/>
      <c r="AC56" s="20"/>
      <c r="AD56" s="20"/>
      <c r="AE56" s="20"/>
    </row>
    <row r="57" spans="1:31" ht="15.75" customHeight="1">
      <c r="A57" s="2">
        <v>23</v>
      </c>
      <c r="B57" s="15" t="s">
        <v>52</v>
      </c>
      <c r="C57" s="4" t="s">
        <v>32</v>
      </c>
      <c r="D57" s="5">
        <v>162</v>
      </c>
      <c r="E57" s="5">
        <v>70</v>
      </c>
      <c r="F57" s="5">
        <v>92</v>
      </c>
      <c r="G57" s="5">
        <v>0.432</v>
      </c>
      <c r="H57" s="5"/>
      <c r="I57" s="5">
        <v>4.2</v>
      </c>
      <c r="J57" s="5">
        <v>4.9000000000000004</v>
      </c>
      <c r="K57" s="5">
        <v>-0.7</v>
      </c>
      <c r="L57" s="5">
        <v>0.3</v>
      </c>
      <c r="M57" s="5">
        <v>-0.4</v>
      </c>
      <c r="N57" s="5" t="s">
        <v>368</v>
      </c>
      <c r="O57" s="5">
        <v>0</v>
      </c>
      <c r="P57" s="5" t="s">
        <v>154</v>
      </c>
      <c r="Q57" s="5" t="s">
        <v>369</v>
      </c>
      <c r="R57" s="5" t="s">
        <v>370</v>
      </c>
      <c r="S57" s="7">
        <v>44509</v>
      </c>
      <c r="T57" s="5" t="s">
        <v>320</v>
      </c>
      <c r="U57" s="5" t="s">
        <v>340</v>
      </c>
      <c r="V57" s="7">
        <v>44323</v>
      </c>
      <c r="W57" s="5" t="s">
        <v>371</v>
      </c>
      <c r="X57" s="5" t="s">
        <v>372</v>
      </c>
      <c r="Y57" s="5" t="s">
        <v>373</v>
      </c>
      <c r="Z57" s="5" t="s">
        <v>374</v>
      </c>
      <c r="AA57" s="2" t="s">
        <v>375</v>
      </c>
      <c r="AB57" s="20"/>
      <c r="AC57" s="20"/>
      <c r="AD57" s="20"/>
      <c r="AE57" s="20"/>
    </row>
    <row r="58" spans="1:31" ht="15.75" customHeight="1">
      <c r="A58" s="2">
        <v>24</v>
      </c>
      <c r="B58" s="15" t="s">
        <v>189</v>
      </c>
      <c r="C58" s="4" t="s">
        <v>32</v>
      </c>
      <c r="D58" s="5">
        <v>162</v>
      </c>
      <c r="E58" s="5">
        <v>69</v>
      </c>
      <c r="F58" s="5">
        <v>93</v>
      </c>
      <c r="G58" s="5">
        <v>0.42599999999999999</v>
      </c>
      <c r="H58" s="5"/>
      <c r="I58" s="5">
        <v>4.7</v>
      </c>
      <c r="J58" s="5">
        <v>5.6</v>
      </c>
      <c r="K58" s="5">
        <v>-0.9</v>
      </c>
      <c r="L58" s="5">
        <v>0.3</v>
      </c>
      <c r="M58" s="5">
        <v>-0.7</v>
      </c>
      <c r="N58" s="5" t="s">
        <v>376</v>
      </c>
      <c r="O58" s="5">
        <v>1</v>
      </c>
      <c r="P58" s="7">
        <v>44521</v>
      </c>
      <c r="Q58" s="5" t="s">
        <v>377</v>
      </c>
      <c r="R58" s="5" t="s">
        <v>294</v>
      </c>
      <c r="S58" s="7">
        <v>44538</v>
      </c>
      <c r="T58" s="5" t="s">
        <v>331</v>
      </c>
      <c r="U58" s="5" t="s">
        <v>340</v>
      </c>
      <c r="V58" s="7">
        <v>44388</v>
      </c>
      <c r="W58" s="5" t="s">
        <v>378</v>
      </c>
      <c r="X58" s="5" t="s">
        <v>379</v>
      </c>
      <c r="Y58" s="5" t="s">
        <v>380</v>
      </c>
      <c r="Z58" s="5" t="s">
        <v>381</v>
      </c>
      <c r="AA58" s="2" t="s">
        <v>292</v>
      </c>
      <c r="AB58" s="20"/>
      <c r="AC58" s="20"/>
      <c r="AD58" s="20"/>
      <c r="AE58" s="20"/>
    </row>
    <row r="59" spans="1:31" ht="15.75" customHeight="1">
      <c r="A59" s="2">
        <v>25</v>
      </c>
      <c r="B59" s="15" t="s">
        <v>148</v>
      </c>
      <c r="C59" s="4" t="s">
        <v>45</v>
      </c>
      <c r="D59" s="5">
        <v>162</v>
      </c>
      <c r="E59" s="5">
        <v>68</v>
      </c>
      <c r="F59" s="5">
        <v>94</v>
      </c>
      <c r="G59" s="5">
        <v>0.42</v>
      </c>
      <c r="H59" s="5"/>
      <c r="I59" s="5">
        <v>4.7</v>
      </c>
      <c r="J59" s="5">
        <v>5.5</v>
      </c>
      <c r="K59" s="5">
        <v>-0.8</v>
      </c>
      <c r="L59" s="5">
        <v>0</v>
      </c>
      <c r="M59" s="5">
        <v>-0.9</v>
      </c>
      <c r="N59" s="5" t="s">
        <v>382</v>
      </c>
      <c r="O59" s="5">
        <v>-1</v>
      </c>
      <c r="P59" s="5" t="s">
        <v>286</v>
      </c>
      <c r="Q59" s="5" t="s">
        <v>214</v>
      </c>
      <c r="R59" s="5" t="s">
        <v>383</v>
      </c>
      <c r="S59" s="7">
        <v>44450</v>
      </c>
      <c r="T59" s="5" t="s">
        <v>331</v>
      </c>
      <c r="U59" s="5" t="s">
        <v>313</v>
      </c>
      <c r="V59" s="7">
        <v>44443</v>
      </c>
      <c r="W59" s="5" t="s">
        <v>384</v>
      </c>
      <c r="X59" s="5" t="s">
        <v>385</v>
      </c>
      <c r="Y59" s="5" t="s">
        <v>386</v>
      </c>
      <c r="Z59" s="5" t="s">
        <v>387</v>
      </c>
      <c r="AA59" s="2" t="s">
        <v>216</v>
      </c>
      <c r="AB59" s="20"/>
      <c r="AC59" s="20"/>
      <c r="AD59" s="20"/>
      <c r="AE59" s="20"/>
    </row>
    <row r="60" spans="1:31" ht="15.75" customHeight="1">
      <c r="A60" s="2">
        <v>26</v>
      </c>
      <c r="B60" s="15" t="s">
        <v>100</v>
      </c>
      <c r="C60" s="4" t="s">
        <v>45</v>
      </c>
      <c r="D60" s="5">
        <v>162</v>
      </c>
      <c r="E60" s="5">
        <v>67</v>
      </c>
      <c r="F60" s="5">
        <v>95</v>
      </c>
      <c r="G60" s="5">
        <v>0.41399999999999998</v>
      </c>
      <c r="H60" s="5"/>
      <c r="I60" s="5">
        <v>4.5</v>
      </c>
      <c r="J60" s="5">
        <v>5.0999999999999996</v>
      </c>
      <c r="K60" s="5">
        <v>-0.6</v>
      </c>
      <c r="L60" s="5">
        <v>-0.1</v>
      </c>
      <c r="M60" s="5">
        <v>-0.7</v>
      </c>
      <c r="N60" s="5" t="s">
        <v>330</v>
      </c>
      <c r="O60" s="5">
        <v>-4</v>
      </c>
      <c r="P60" s="5" t="s">
        <v>325</v>
      </c>
      <c r="Q60" s="5" t="s">
        <v>353</v>
      </c>
      <c r="R60" s="5" t="s">
        <v>140</v>
      </c>
      <c r="S60" s="7">
        <v>44272</v>
      </c>
      <c r="T60" s="5" t="s">
        <v>331</v>
      </c>
      <c r="U60" s="5" t="s">
        <v>388</v>
      </c>
      <c r="V60" s="7">
        <v>44385</v>
      </c>
      <c r="W60" s="5" t="s">
        <v>290</v>
      </c>
      <c r="X60" s="5" t="s">
        <v>389</v>
      </c>
      <c r="Y60" s="5" t="s">
        <v>306</v>
      </c>
      <c r="Z60" s="5" t="s">
        <v>390</v>
      </c>
      <c r="AA60" s="2" t="s">
        <v>230</v>
      </c>
      <c r="AB60" s="20"/>
      <c r="AC60" s="20"/>
      <c r="AD60" s="20"/>
      <c r="AE60" s="20"/>
    </row>
    <row r="61" spans="1:31" ht="15.75" customHeight="1">
      <c r="A61" s="2">
        <v>27</v>
      </c>
      <c r="B61" s="15" t="s">
        <v>160</v>
      </c>
      <c r="C61" s="4" t="s">
        <v>45</v>
      </c>
      <c r="D61" s="5">
        <v>162</v>
      </c>
      <c r="E61" s="5">
        <v>59</v>
      </c>
      <c r="F61" s="5">
        <v>103</v>
      </c>
      <c r="G61" s="5">
        <v>0.36399999999999999</v>
      </c>
      <c r="H61" s="5"/>
      <c r="I61" s="5">
        <v>4.3</v>
      </c>
      <c r="J61" s="5">
        <v>5.4</v>
      </c>
      <c r="K61" s="5">
        <v>-1.1000000000000001</v>
      </c>
      <c r="L61" s="5">
        <v>-0.2</v>
      </c>
      <c r="M61" s="5">
        <v>-1.3</v>
      </c>
      <c r="N61" s="5" t="s">
        <v>391</v>
      </c>
      <c r="O61" s="5">
        <v>-5</v>
      </c>
      <c r="P61" s="7">
        <v>44492</v>
      </c>
      <c r="Q61" s="5" t="s">
        <v>370</v>
      </c>
      <c r="R61" s="7">
        <v>44463</v>
      </c>
      <c r="S61" s="7">
        <v>44450</v>
      </c>
      <c r="T61" s="5" t="s">
        <v>392</v>
      </c>
      <c r="U61" s="5" t="s">
        <v>362</v>
      </c>
      <c r="V61" s="7">
        <v>44295</v>
      </c>
      <c r="W61" s="5" t="s">
        <v>393</v>
      </c>
      <c r="X61" s="5" t="s">
        <v>394</v>
      </c>
      <c r="Y61" s="5" t="s">
        <v>380</v>
      </c>
      <c r="Z61" s="5" t="s">
        <v>395</v>
      </c>
      <c r="AA61" s="2" t="s">
        <v>396</v>
      </c>
      <c r="AB61" s="20"/>
      <c r="AC61" s="20"/>
      <c r="AD61" s="20"/>
      <c r="AE61" s="20"/>
    </row>
    <row r="62" spans="1:31" ht="15.75" customHeight="1">
      <c r="A62" s="2">
        <v>28</v>
      </c>
      <c r="B62" s="15" t="s">
        <v>113</v>
      </c>
      <c r="C62" s="4" t="s">
        <v>32</v>
      </c>
      <c r="D62" s="5">
        <v>162</v>
      </c>
      <c r="E62" s="5">
        <v>57</v>
      </c>
      <c r="F62" s="5">
        <v>105</v>
      </c>
      <c r="G62" s="5">
        <v>0.35199999999999998</v>
      </c>
      <c r="H62" s="5"/>
      <c r="I62" s="5">
        <v>3.8</v>
      </c>
      <c r="J62" s="5">
        <v>5</v>
      </c>
      <c r="K62" s="5">
        <v>-1.2</v>
      </c>
      <c r="L62" s="5">
        <v>0.3</v>
      </c>
      <c r="M62" s="5">
        <v>-0.9</v>
      </c>
      <c r="N62" s="5" t="s">
        <v>397</v>
      </c>
      <c r="O62" s="5">
        <v>-4</v>
      </c>
      <c r="P62" s="5" t="s">
        <v>398</v>
      </c>
      <c r="Q62" s="7">
        <v>44493</v>
      </c>
      <c r="R62" s="5" t="s">
        <v>154</v>
      </c>
      <c r="S62" s="7">
        <v>44450</v>
      </c>
      <c r="T62" s="5" t="s">
        <v>399</v>
      </c>
      <c r="U62" s="5" t="s">
        <v>400</v>
      </c>
      <c r="V62" s="7">
        <v>44386</v>
      </c>
      <c r="W62" s="5" t="s">
        <v>401</v>
      </c>
      <c r="X62" s="5" t="s">
        <v>402</v>
      </c>
      <c r="Y62" s="5" t="s">
        <v>141</v>
      </c>
      <c r="Z62" s="5" t="s">
        <v>403</v>
      </c>
      <c r="AA62" s="2" t="s">
        <v>404</v>
      </c>
      <c r="AB62" s="20"/>
      <c r="AC62" s="20"/>
      <c r="AD62" s="20"/>
      <c r="AE62" s="20"/>
    </row>
    <row r="63" spans="1:31" ht="15.75" customHeight="1">
      <c r="A63" s="2">
        <v>29</v>
      </c>
      <c r="B63" s="15" t="s">
        <v>169</v>
      </c>
      <c r="C63" s="4" t="s">
        <v>45</v>
      </c>
      <c r="D63" s="5">
        <v>162</v>
      </c>
      <c r="E63" s="5">
        <v>54</v>
      </c>
      <c r="F63" s="5">
        <v>108</v>
      </c>
      <c r="G63" s="5">
        <v>0.33300000000000002</v>
      </c>
      <c r="H63" s="5"/>
      <c r="I63" s="5">
        <v>4.5</v>
      </c>
      <c r="J63" s="5">
        <v>6.1</v>
      </c>
      <c r="K63" s="5">
        <v>-1.6</v>
      </c>
      <c r="L63" s="5">
        <v>0</v>
      </c>
      <c r="M63" s="5">
        <v>-1.5</v>
      </c>
      <c r="N63" s="5" t="s">
        <v>405</v>
      </c>
      <c r="O63" s="5">
        <v>-6</v>
      </c>
      <c r="P63" s="5" t="s">
        <v>398</v>
      </c>
      <c r="Q63" s="7">
        <v>44550</v>
      </c>
      <c r="R63" s="7">
        <v>44523</v>
      </c>
      <c r="S63" s="7">
        <v>44390</v>
      </c>
      <c r="T63" s="5" t="s">
        <v>406</v>
      </c>
      <c r="U63" s="5" t="s">
        <v>407</v>
      </c>
      <c r="V63" s="7">
        <v>44235</v>
      </c>
      <c r="W63" s="7">
        <v>44522</v>
      </c>
      <c r="X63" s="5" t="s">
        <v>408</v>
      </c>
      <c r="Y63" s="5" t="s">
        <v>409</v>
      </c>
      <c r="Z63" s="5" t="s">
        <v>410</v>
      </c>
      <c r="AA63" s="2" t="s">
        <v>411</v>
      </c>
      <c r="AB63" s="20"/>
      <c r="AC63" s="20"/>
      <c r="AD63" s="20"/>
      <c r="AE63" s="20"/>
    </row>
    <row r="64" spans="1:31" ht="13">
      <c r="A64" s="8">
        <v>30</v>
      </c>
      <c r="B64" s="22" t="s">
        <v>182</v>
      </c>
      <c r="C64" s="10" t="s">
        <v>45</v>
      </c>
      <c r="D64" s="11">
        <v>161</v>
      </c>
      <c r="E64" s="11">
        <v>47</v>
      </c>
      <c r="F64" s="11">
        <v>114</v>
      </c>
      <c r="G64" s="11">
        <v>0.29199999999999998</v>
      </c>
      <c r="H64" s="11"/>
      <c r="I64" s="11">
        <v>3.6</v>
      </c>
      <c r="J64" s="11">
        <v>5.7</v>
      </c>
      <c r="K64" s="11">
        <v>-2.1</v>
      </c>
      <c r="L64" s="11">
        <v>-0.2</v>
      </c>
      <c r="M64" s="11">
        <v>-2.2000000000000002</v>
      </c>
      <c r="N64" s="11" t="s">
        <v>412</v>
      </c>
      <c r="O64" s="11">
        <v>-2</v>
      </c>
      <c r="P64" s="11" t="s">
        <v>286</v>
      </c>
      <c r="Q64" s="11" t="s">
        <v>413</v>
      </c>
      <c r="R64" s="13">
        <v>44374</v>
      </c>
      <c r="S64" s="13">
        <v>44331</v>
      </c>
      <c r="T64" s="11" t="s">
        <v>387</v>
      </c>
      <c r="U64" s="11" t="s">
        <v>414</v>
      </c>
      <c r="V64" s="13">
        <v>44357</v>
      </c>
      <c r="W64" s="11" t="s">
        <v>373</v>
      </c>
      <c r="X64" s="11" t="s">
        <v>415</v>
      </c>
      <c r="Y64" s="11" t="s">
        <v>416</v>
      </c>
      <c r="Z64" s="11" t="s">
        <v>417</v>
      </c>
      <c r="AA64" s="8" t="s">
        <v>418</v>
      </c>
      <c r="AB64" s="20"/>
      <c r="AC64" s="20"/>
      <c r="AD64" s="20"/>
      <c r="AE64" s="20"/>
    </row>
    <row r="65" spans="1:31" ht="23">
      <c r="A65" s="21"/>
      <c r="B65" s="21"/>
      <c r="C65" s="21"/>
      <c r="D65" s="21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3"/>
      <c r="U65" s="20"/>
      <c r="V65" s="20"/>
      <c r="W65" s="20"/>
      <c r="X65" s="20"/>
      <c r="Y65" s="20"/>
      <c r="Z65" s="23"/>
      <c r="AA65" s="23"/>
      <c r="AB65" s="20"/>
      <c r="AC65" s="20"/>
      <c r="AD65" s="20"/>
      <c r="AE65" s="20"/>
    </row>
    <row r="66" spans="1:31" ht="23">
      <c r="A66" s="86" t="s">
        <v>419</v>
      </c>
      <c r="B66" s="87"/>
      <c r="C66" s="87"/>
      <c r="D66" s="87"/>
      <c r="E66" s="20" t="s">
        <v>420</v>
      </c>
      <c r="F66" s="20" t="s">
        <v>421</v>
      </c>
      <c r="G66" s="20" t="s">
        <v>422</v>
      </c>
      <c r="H66" s="20"/>
      <c r="I66" s="20"/>
      <c r="J66" s="20" t="s">
        <v>423</v>
      </c>
      <c r="K66" s="20" t="s">
        <v>424</v>
      </c>
      <c r="L66" s="20" t="s">
        <v>425</v>
      </c>
      <c r="M66" s="20"/>
      <c r="N66" s="20"/>
      <c r="O66" s="20"/>
      <c r="P66" s="20"/>
      <c r="Q66" s="20"/>
      <c r="R66" s="20"/>
      <c r="S66" s="20"/>
      <c r="T66" s="23"/>
      <c r="U66" s="20"/>
      <c r="V66" s="20"/>
      <c r="W66" s="20"/>
      <c r="X66" s="20"/>
      <c r="Y66" s="20"/>
      <c r="Z66" s="23"/>
      <c r="AA66" s="23"/>
      <c r="AB66" s="20"/>
      <c r="AC66" s="20"/>
      <c r="AD66" s="20"/>
      <c r="AE66" s="20"/>
    </row>
    <row r="67" spans="1:31" ht="13">
      <c r="A67" s="24">
        <v>1</v>
      </c>
      <c r="B67" s="25" t="s">
        <v>177</v>
      </c>
      <c r="C67" s="26" t="s">
        <v>45</v>
      </c>
      <c r="D67" s="24">
        <v>162</v>
      </c>
      <c r="E67" s="24">
        <v>108</v>
      </c>
      <c r="F67" s="24">
        <v>54</v>
      </c>
      <c r="G67" s="24">
        <v>0.66700000000000004</v>
      </c>
      <c r="H67" s="24"/>
      <c r="I67" s="24" t="s">
        <v>68</v>
      </c>
      <c r="J67" s="24">
        <v>5.4</v>
      </c>
      <c r="K67" s="24">
        <v>4</v>
      </c>
      <c r="L67" s="24">
        <v>1.4</v>
      </c>
      <c r="M67" s="24">
        <v>-0.2</v>
      </c>
      <c r="N67" s="24">
        <v>1.2</v>
      </c>
      <c r="O67" s="24" t="s">
        <v>426</v>
      </c>
      <c r="P67" s="24">
        <v>5</v>
      </c>
      <c r="Q67" s="24" t="s">
        <v>37</v>
      </c>
      <c r="R67" s="24" t="s">
        <v>215</v>
      </c>
      <c r="S67" s="24" t="s">
        <v>312</v>
      </c>
      <c r="T67" s="27">
        <v>43682</v>
      </c>
      <c r="U67" s="24" t="s">
        <v>427</v>
      </c>
      <c r="V67" s="24" t="s">
        <v>428</v>
      </c>
      <c r="W67" s="24" t="s">
        <v>429</v>
      </c>
      <c r="X67" s="24" t="s">
        <v>283</v>
      </c>
      <c r="Y67" s="24" t="s">
        <v>430</v>
      </c>
      <c r="Z67" s="27">
        <v>43590</v>
      </c>
      <c r="AA67" s="27">
        <v>43778</v>
      </c>
      <c r="AB67" s="24" t="s">
        <v>65</v>
      </c>
      <c r="AC67" s="20"/>
      <c r="AD67" s="20"/>
      <c r="AE67" s="20"/>
    </row>
    <row r="68" spans="1:31" ht="13">
      <c r="A68" s="24">
        <v>2</v>
      </c>
      <c r="B68" s="28" t="s">
        <v>126</v>
      </c>
      <c r="C68" s="29" t="s">
        <v>45</v>
      </c>
      <c r="D68" s="30">
        <v>162</v>
      </c>
      <c r="E68" s="30">
        <v>103</v>
      </c>
      <c r="F68" s="30">
        <v>59</v>
      </c>
      <c r="G68" s="30">
        <v>0.63600000000000001</v>
      </c>
      <c r="H68" s="30"/>
      <c r="I68" s="30" t="s">
        <v>61</v>
      </c>
      <c r="J68" s="30">
        <v>4.9000000000000004</v>
      </c>
      <c r="K68" s="30">
        <v>3.3</v>
      </c>
      <c r="L68" s="30">
        <v>1.6</v>
      </c>
      <c r="M68" s="30">
        <v>-0.1</v>
      </c>
      <c r="N68" s="30">
        <v>1.5</v>
      </c>
      <c r="O68" s="30" t="s">
        <v>431</v>
      </c>
      <c r="P68" s="30">
        <v>-6</v>
      </c>
      <c r="Q68" s="30" t="s">
        <v>43</v>
      </c>
      <c r="R68" s="30" t="s">
        <v>216</v>
      </c>
      <c r="S68" s="30" t="s">
        <v>215</v>
      </c>
      <c r="T68" s="31">
        <v>43591</v>
      </c>
      <c r="U68" s="30" t="s">
        <v>432</v>
      </c>
      <c r="V68" s="30" t="s">
        <v>433</v>
      </c>
      <c r="W68" s="30" t="s">
        <v>434</v>
      </c>
      <c r="X68" s="30" t="s">
        <v>435</v>
      </c>
      <c r="Y68" s="30" t="s">
        <v>436</v>
      </c>
      <c r="Z68" s="31">
        <v>43679</v>
      </c>
      <c r="AA68" s="30" t="s">
        <v>250</v>
      </c>
      <c r="AB68" s="24" t="s">
        <v>39</v>
      </c>
      <c r="AC68" s="20"/>
      <c r="AD68" s="20"/>
      <c r="AE68" s="20"/>
    </row>
    <row r="69" spans="1:31" ht="13">
      <c r="A69" s="24">
        <v>3</v>
      </c>
      <c r="B69" s="28" t="s">
        <v>95</v>
      </c>
      <c r="C69" s="29" t="s">
        <v>45</v>
      </c>
      <c r="D69" s="30">
        <v>162</v>
      </c>
      <c r="E69" s="30">
        <v>100</v>
      </c>
      <c r="F69" s="30">
        <v>62</v>
      </c>
      <c r="G69" s="30">
        <v>0.61699999999999999</v>
      </c>
      <c r="H69" s="30"/>
      <c r="I69" s="30" t="s">
        <v>61</v>
      </c>
      <c r="J69" s="30">
        <v>5.3</v>
      </c>
      <c r="K69" s="30">
        <v>4.0999999999999996</v>
      </c>
      <c r="L69" s="30">
        <v>1.1000000000000001</v>
      </c>
      <c r="M69" s="30">
        <v>-0.2</v>
      </c>
      <c r="N69" s="30">
        <v>0.9</v>
      </c>
      <c r="O69" s="30" t="s">
        <v>212</v>
      </c>
      <c r="P69" s="30">
        <v>1</v>
      </c>
      <c r="Q69" s="31">
        <v>43778</v>
      </c>
      <c r="R69" s="30" t="s">
        <v>437</v>
      </c>
      <c r="S69" s="30" t="s">
        <v>199</v>
      </c>
      <c r="T69" s="31">
        <v>43713</v>
      </c>
      <c r="U69" s="30" t="s">
        <v>62</v>
      </c>
      <c r="V69" s="30" t="s">
        <v>438</v>
      </c>
      <c r="W69" s="30" t="s">
        <v>439</v>
      </c>
      <c r="X69" s="30" t="s">
        <v>440</v>
      </c>
      <c r="Y69" s="30" t="s">
        <v>441</v>
      </c>
      <c r="Z69" s="31">
        <v>43649</v>
      </c>
      <c r="AA69" s="31">
        <v>43778</v>
      </c>
      <c r="AB69" s="24" t="s">
        <v>66</v>
      </c>
      <c r="AC69" s="20"/>
      <c r="AD69" s="20"/>
      <c r="AE69" s="20"/>
    </row>
    <row r="70" spans="1:31" ht="13">
      <c r="A70" s="24">
        <v>4</v>
      </c>
      <c r="B70" s="28" t="s">
        <v>67</v>
      </c>
      <c r="C70" s="29" t="s">
        <v>45</v>
      </c>
      <c r="D70" s="30">
        <v>162</v>
      </c>
      <c r="E70" s="30">
        <v>97</v>
      </c>
      <c r="F70" s="30">
        <v>65</v>
      </c>
      <c r="G70" s="30">
        <v>0.59899999999999998</v>
      </c>
      <c r="H70" s="30"/>
      <c r="I70" s="30" t="s">
        <v>61</v>
      </c>
      <c r="J70" s="30">
        <v>5</v>
      </c>
      <c r="K70" s="30">
        <v>4.2</v>
      </c>
      <c r="L70" s="30">
        <v>0.9</v>
      </c>
      <c r="M70" s="30">
        <v>0</v>
      </c>
      <c r="N70" s="30">
        <v>0.8</v>
      </c>
      <c r="O70" s="30" t="s">
        <v>264</v>
      </c>
      <c r="P70" s="30">
        <v>2</v>
      </c>
      <c r="Q70" s="31">
        <v>43807</v>
      </c>
      <c r="R70" s="30" t="s">
        <v>234</v>
      </c>
      <c r="S70" s="30" t="s">
        <v>199</v>
      </c>
      <c r="T70" s="30" t="s">
        <v>442</v>
      </c>
      <c r="U70" s="30" t="s">
        <v>443</v>
      </c>
      <c r="V70" s="30" t="s">
        <v>444</v>
      </c>
      <c r="W70" s="30" t="s">
        <v>253</v>
      </c>
      <c r="X70" s="30" t="s">
        <v>445</v>
      </c>
      <c r="Y70" s="30" t="s">
        <v>446</v>
      </c>
      <c r="Z70" s="31">
        <v>43620</v>
      </c>
      <c r="AA70" s="31">
        <v>43807</v>
      </c>
      <c r="AB70" s="24" t="s">
        <v>65</v>
      </c>
      <c r="AC70" s="20"/>
      <c r="AD70" s="20"/>
      <c r="AE70" s="20"/>
    </row>
    <row r="71" spans="1:31" ht="13">
      <c r="A71" s="24">
        <v>5</v>
      </c>
      <c r="B71" s="28" t="s">
        <v>137</v>
      </c>
      <c r="C71" s="29" t="s">
        <v>32</v>
      </c>
      <c r="D71" s="30">
        <v>163</v>
      </c>
      <c r="E71" s="30">
        <v>96</v>
      </c>
      <c r="F71" s="30">
        <v>67</v>
      </c>
      <c r="G71" s="30">
        <v>0.58899999999999997</v>
      </c>
      <c r="H71" s="30"/>
      <c r="I71" s="30" t="s">
        <v>447</v>
      </c>
      <c r="J71" s="30">
        <v>4.5999999999999996</v>
      </c>
      <c r="K71" s="30">
        <v>4</v>
      </c>
      <c r="L71" s="30">
        <v>0.6</v>
      </c>
      <c r="M71" s="30">
        <v>0</v>
      </c>
      <c r="N71" s="30">
        <v>0.6</v>
      </c>
      <c r="O71" s="30" t="s">
        <v>448</v>
      </c>
      <c r="P71" s="30">
        <v>5</v>
      </c>
      <c r="Q71" s="30" t="s">
        <v>43</v>
      </c>
      <c r="R71" s="30" t="s">
        <v>312</v>
      </c>
      <c r="S71" s="30" t="s">
        <v>449</v>
      </c>
      <c r="T71" s="31">
        <v>43715</v>
      </c>
      <c r="U71" s="30" t="s">
        <v>450</v>
      </c>
      <c r="V71" s="30" t="s">
        <v>451</v>
      </c>
      <c r="W71" s="30" t="s">
        <v>200</v>
      </c>
      <c r="X71" s="30" t="s">
        <v>452</v>
      </c>
      <c r="Y71" s="30" t="s">
        <v>453</v>
      </c>
      <c r="Z71" s="31">
        <v>43709</v>
      </c>
      <c r="AA71" s="30" t="s">
        <v>287</v>
      </c>
      <c r="AB71" s="24" t="s">
        <v>454</v>
      </c>
      <c r="AC71" s="20"/>
      <c r="AD71" s="20"/>
      <c r="AE71" s="20"/>
    </row>
    <row r="72" spans="1:31" ht="13">
      <c r="A72" s="24">
        <v>6</v>
      </c>
      <c r="B72" s="28" t="s">
        <v>89</v>
      </c>
      <c r="C72" s="29" t="s">
        <v>32</v>
      </c>
      <c r="D72" s="30">
        <v>163</v>
      </c>
      <c r="E72" s="30">
        <v>95</v>
      </c>
      <c r="F72" s="30">
        <v>68</v>
      </c>
      <c r="G72" s="30">
        <v>0.58299999999999996</v>
      </c>
      <c r="H72" s="30"/>
      <c r="I72" s="30" t="s">
        <v>61</v>
      </c>
      <c r="J72" s="30">
        <v>4.7</v>
      </c>
      <c r="K72" s="30">
        <v>4</v>
      </c>
      <c r="L72" s="30">
        <v>0.7</v>
      </c>
      <c r="M72" s="30">
        <v>0</v>
      </c>
      <c r="N72" s="30">
        <v>0.7</v>
      </c>
      <c r="O72" s="30" t="s">
        <v>455</v>
      </c>
      <c r="P72" s="30">
        <v>1</v>
      </c>
      <c r="Q72" s="30" t="s">
        <v>43</v>
      </c>
      <c r="R72" s="30" t="s">
        <v>456</v>
      </c>
      <c r="S72" s="30" t="s">
        <v>259</v>
      </c>
      <c r="T72" s="31">
        <v>43777</v>
      </c>
      <c r="U72" s="30" t="s">
        <v>457</v>
      </c>
      <c r="V72" s="30" t="s">
        <v>273</v>
      </c>
      <c r="W72" s="30" t="s">
        <v>458</v>
      </c>
      <c r="X72" s="30" t="s">
        <v>452</v>
      </c>
      <c r="Y72" s="30" t="s">
        <v>459</v>
      </c>
      <c r="Z72" s="31">
        <v>43620</v>
      </c>
      <c r="AA72" s="31">
        <v>43807</v>
      </c>
      <c r="AB72" s="24" t="s">
        <v>66</v>
      </c>
      <c r="AC72" s="20"/>
      <c r="AD72" s="20"/>
      <c r="AE72" s="20"/>
    </row>
    <row r="73" spans="1:31" ht="13">
      <c r="A73" s="24">
        <v>7</v>
      </c>
      <c r="B73" s="28" t="s">
        <v>31</v>
      </c>
      <c r="C73" s="29" t="s">
        <v>32</v>
      </c>
      <c r="D73" s="30">
        <v>163</v>
      </c>
      <c r="E73" s="30">
        <v>92</v>
      </c>
      <c r="F73" s="30">
        <v>71</v>
      </c>
      <c r="G73" s="30">
        <v>0.56399999999999995</v>
      </c>
      <c r="H73" s="30"/>
      <c r="I73" s="30" t="s">
        <v>33</v>
      </c>
      <c r="J73" s="30">
        <v>4.9000000000000004</v>
      </c>
      <c r="K73" s="30">
        <v>3.7</v>
      </c>
      <c r="L73" s="30">
        <v>1.2</v>
      </c>
      <c r="M73" s="30">
        <v>0.1</v>
      </c>
      <c r="N73" s="30">
        <v>1.2</v>
      </c>
      <c r="O73" s="30" t="s">
        <v>460</v>
      </c>
      <c r="P73" s="30">
        <v>-10</v>
      </c>
      <c r="Q73" s="31">
        <v>43807</v>
      </c>
      <c r="R73" s="30" t="s">
        <v>449</v>
      </c>
      <c r="S73" s="30" t="s">
        <v>199</v>
      </c>
      <c r="T73" s="31">
        <v>43684</v>
      </c>
      <c r="U73" s="30" t="s">
        <v>461</v>
      </c>
      <c r="V73" s="30" t="s">
        <v>462</v>
      </c>
      <c r="W73" s="30" t="s">
        <v>463</v>
      </c>
      <c r="X73" s="30" t="s">
        <v>464</v>
      </c>
      <c r="Y73" s="30" t="s">
        <v>283</v>
      </c>
      <c r="Z73" s="31">
        <v>43649</v>
      </c>
      <c r="AA73" s="30" t="s">
        <v>250</v>
      </c>
      <c r="AB73" s="24" t="s">
        <v>465</v>
      </c>
      <c r="AC73" s="20"/>
      <c r="AD73" s="20"/>
      <c r="AE73" s="20"/>
    </row>
    <row r="74" spans="1:31" ht="13">
      <c r="A74" s="24">
        <v>8</v>
      </c>
      <c r="B74" s="28" t="s">
        <v>85</v>
      </c>
      <c r="C74" s="29" t="s">
        <v>45</v>
      </c>
      <c r="D74" s="30">
        <v>162</v>
      </c>
      <c r="E74" s="30">
        <v>91</v>
      </c>
      <c r="F74" s="30">
        <v>71</v>
      </c>
      <c r="G74" s="30">
        <v>0.56200000000000006</v>
      </c>
      <c r="H74" s="30"/>
      <c r="I74" s="30" t="s">
        <v>68</v>
      </c>
      <c r="J74" s="30">
        <v>5</v>
      </c>
      <c r="K74" s="30">
        <v>4</v>
      </c>
      <c r="L74" s="30">
        <v>1</v>
      </c>
      <c r="M74" s="30">
        <v>-0.4</v>
      </c>
      <c r="N74" s="30">
        <v>0.6</v>
      </c>
      <c r="O74" s="30" t="s">
        <v>466</v>
      </c>
      <c r="P74" s="30">
        <v>-7</v>
      </c>
      <c r="Q74" s="31">
        <v>43807</v>
      </c>
      <c r="R74" s="30" t="s">
        <v>258</v>
      </c>
      <c r="S74" s="30" t="s">
        <v>332</v>
      </c>
      <c r="T74" s="31">
        <v>43564</v>
      </c>
      <c r="U74" s="30" t="s">
        <v>467</v>
      </c>
      <c r="V74" s="30" t="s">
        <v>468</v>
      </c>
      <c r="W74" s="30" t="s">
        <v>363</v>
      </c>
      <c r="X74" s="30" t="s">
        <v>469</v>
      </c>
      <c r="Y74" s="30" t="s">
        <v>470</v>
      </c>
      <c r="Z74" s="31">
        <v>43620</v>
      </c>
      <c r="AA74" s="31">
        <v>43748</v>
      </c>
      <c r="AB74" s="24" t="s">
        <v>66</v>
      </c>
      <c r="AC74" s="20"/>
      <c r="AD74" s="20"/>
      <c r="AE74" s="20"/>
    </row>
    <row r="75" spans="1:31" ht="13">
      <c r="A75" s="24">
        <v>9</v>
      </c>
      <c r="B75" s="28" t="s">
        <v>155</v>
      </c>
      <c r="C75" s="29" t="s">
        <v>32</v>
      </c>
      <c r="D75" s="30">
        <v>163</v>
      </c>
      <c r="E75" s="30">
        <v>91</v>
      </c>
      <c r="F75" s="30">
        <v>72</v>
      </c>
      <c r="G75" s="30">
        <v>0.55800000000000005</v>
      </c>
      <c r="H75" s="30"/>
      <c r="I75" s="30" t="s">
        <v>61</v>
      </c>
      <c r="J75" s="30">
        <v>4.8</v>
      </c>
      <c r="K75" s="30">
        <v>4.5999999999999996</v>
      </c>
      <c r="L75" s="30">
        <v>0.2</v>
      </c>
      <c r="M75" s="30">
        <v>0.2</v>
      </c>
      <c r="N75" s="30">
        <v>0.4</v>
      </c>
      <c r="O75" s="30" t="s">
        <v>471</v>
      </c>
      <c r="P75" s="30">
        <v>6</v>
      </c>
      <c r="Q75" s="30" t="s">
        <v>43</v>
      </c>
      <c r="R75" s="30" t="s">
        <v>199</v>
      </c>
      <c r="S75" s="30" t="s">
        <v>472</v>
      </c>
      <c r="T75" s="31">
        <v>43591</v>
      </c>
      <c r="U75" s="30" t="s">
        <v>473</v>
      </c>
      <c r="V75" s="30" t="s">
        <v>474</v>
      </c>
      <c r="W75" s="30" t="s">
        <v>90</v>
      </c>
      <c r="X75" s="30" t="s">
        <v>475</v>
      </c>
      <c r="Y75" s="30" t="s">
        <v>476</v>
      </c>
      <c r="Z75" s="31">
        <v>43679</v>
      </c>
      <c r="AA75" s="31">
        <v>43807</v>
      </c>
      <c r="AB75" s="24" t="s">
        <v>51</v>
      </c>
      <c r="AC75" s="20"/>
      <c r="AD75" s="20"/>
      <c r="AE75" s="20"/>
    </row>
    <row r="76" spans="1:31" ht="13">
      <c r="A76" s="24">
        <v>10</v>
      </c>
      <c r="B76" s="28" t="s">
        <v>75</v>
      </c>
      <c r="C76" s="29" t="s">
        <v>32</v>
      </c>
      <c r="D76" s="30">
        <v>162</v>
      </c>
      <c r="E76" s="30">
        <v>90</v>
      </c>
      <c r="F76" s="30">
        <v>72</v>
      </c>
      <c r="G76" s="30">
        <v>0.55600000000000005</v>
      </c>
      <c r="H76" s="30"/>
      <c r="I76" s="30" t="s">
        <v>76</v>
      </c>
      <c r="J76" s="30">
        <v>4.7</v>
      </c>
      <c r="K76" s="30">
        <v>4.0999999999999996</v>
      </c>
      <c r="L76" s="30">
        <v>0.6</v>
      </c>
      <c r="M76" s="30">
        <v>0</v>
      </c>
      <c r="N76" s="30">
        <v>0.6</v>
      </c>
      <c r="O76" s="30" t="s">
        <v>270</v>
      </c>
      <c r="P76" s="30">
        <v>-2</v>
      </c>
      <c r="Q76" s="31">
        <v>43689</v>
      </c>
      <c r="R76" s="30" t="s">
        <v>266</v>
      </c>
      <c r="S76" s="30" t="s">
        <v>199</v>
      </c>
      <c r="T76" s="31">
        <v>43624</v>
      </c>
      <c r="U76" s="30" t="s">
        <v>227</v>
      </c>
      <c r="V76" s="30" t="s">
        <v>477</v>
      </c>
      <c r="W76" s="30" t="s">
        <v>478</v>
      </c>
      <c r="X76" s="30" t="s">
        <v>479</v>
      </c>
      <c r="Y76" s="30" t="s">
        <v>480</v>
      </c>
      <c r="Z76" s="31">
        <v>43620</v>
      </c>
      <c r="AA76" s="31">
        <v>43807</v>
      </c>
      <c r="AB76" s="24" t="s">
        <v>66</v>
      </c>
      <c r="AC76" s="20"/>
      <c r="AD76" s="20"/>
      <c r="AE76" s="20"/>
    </row>
    <row r="77" spans="1:31" ht="13">
      <c r="A77" s="24">
        <v>11</v>
      </c>
      <c r="B77" s="28" t="s">
        <v>44</v>
      </c>
      <c r="C77" s="29" t="s">
        <v>45</v>
      </c>
      <c r="D77" s="30">
        <v>162</v>
      </c>
      <c r="E77" s="30">
        <v>90</v>
      </c>
      <c r="F77" s="30">
        <v>72</v>
      </c>
      <c r="G77" s="30">
        <v>0.55600000000000005</v>
      </c>
      <c r="H77" s="30"/>
      <c r="I77" s="30" t="s">
        <v>178</v>
      </c>
      <c r="J77" s="30">
        <v>4.4000000000000004</v>
      </c>
      <c r="K77" s="30">
        <v>4</v>
      </c>
      <c r="L77" s="30">
        <v>0.4</v>
      </c>
      <c r="M77" s="30">
        <v>-0.1</v>
      </c>
      <c r="N77" s="30">
        <v>0.3</v>
      </c>
      <c r="O77" s="30" t="s">
        <v>481</v>
      </c>
      <c r="P77" s="30">
        <v>1</v>
      </c>
      <c r="Q77" s="31">
        <v>43659</v>
      </c>
      <c r="R77" s="30" t="s">
        <v>312</v>
      </c>
      <c r="S77" s="30" t="s">
        <v>482</v>
      </c>
      <c r="T77" s="31">
        <v>43592</v>
      </c>
      <c r="U77" s="30" t="s">
        <v>483</v>
      </c>
      <c r="V77" s="30" t="s">
        <v>484</v>
      </c>
      <c r="W77" s="30" t="s">
        <v>86</v>
      </c>
      <c r="X77" s="30" t="s">
        <v>485</v>
      </c>
      <c r="Y77" s="30" t="s">
        <v>308</v>
      </c>
      <c r="Z77" s="31">
        <v>43590</v>
      </c>
      <c r="AA77" s="31">
        <v>43807</v>
      </c>
      <c r="AB77" s="24" t="s">
        <v>465</v>
      </c>
      <c r="AC77" s="20"/>
      <c r="AD77" s="20"/>
      <c r="AE77" s="20"/>
    </row>
    <row r="78" spans="1:31" ht="13">
      <c r="A78" s="24">
        <v>12</v>
      </c>
      <c r="B78" s="28" t="s">
        <v>148</v>
      </c>
      <c r="C78" s="29" t="s">
        <v>45</v>
      </c>
      <c r="D78" s="30">
        <v>162</v>
      </c>
      <c r="E78" s="30">
        <v>89</v>
      </c>
      <c r="F78" s="30">
        <v>73</v>
      </c>
      <c r="G78" s="30">
        <v>0.54900000000000004</v>
      </c>
      <c r="H78" s="30"/>
      <c r="I78" s="30" t="s">
        <v>53</v>
      </c>
      <c r="J78" s="30">
        <v>4.2</v>
      </c>
      <c r="K78" s="30">
        <v>4.4000000000000004</v>
      </c>
      <c r="L78" s="30">
        <v>-0.2</v>
      </c>
      <c r="M78" s="30">
        <v>0.1</v>
      </c>
      <c r="N78" s="30">
        <v>-0.1</v>
      </c>
      <c r="O78" s="30" t="s">
        <v>486</v>
      </c>
      <c r="P78" s="30">
        <v>12</v>
      </c>
      <c r="Q78" s="31">
        <v>43630</v>
      </c>
      <c r="R78" s="30" t="s">
        <v>244</v>
      </c>
      <c r="S78" s="30" t="s">
        <v>259</v>
      </c>
      <c r="T78" s="30" t="s">
        <v>487</v>
      </c>
      <c r="U78" s="30" t="s">
        <v>488</v>
      </c>
      <c r="V78" s="30" t="s">
        <v>489</v>
      </c>
      <c r="W78" s="30" t="s">
        <v>490</v>
      </c>
      <c r="X78" s="30" t="s">
        <v>491</v>
      </c>
      <c r="Y78" s="30" t="s">
        <v>492</v>
      </c>
      <c r="Z78" s="31">
        <v>43590</v>
      </c>
      <c r="AA78" s="31">
        <v>43778</v>
      </c>
      <c r="AB78" s="24" t="s">
        <v>111</v>
      </c>
      <c r="AC78" s="20"/>
      <c r="AD78" s="20"/>
      <c r="AE78" s="20"/>
    </row>
    <row r="79" spans="1:31" ht="13">
      <c r="A79" s="24">
        <v>13</v>
      </c>
      <c r="B79" s="28" t="s">
        <v>107</v>
      </c>
      <c r="C79" s="29" t="s">
        <v>32</v>
      </c>
      <c r="D79" s="30">
        <v>162</v>
      </c>
      <c r="E79" s="30">
        <v>88</v>
      </c>
      <c r="F79" s="30">
        <v>74</v>
      </c>
      <c r="G79" s="30">
        <v>0.54300000000000004</v>
      </c>
      <c r="H79" s="30"/>
      <c r="I79" s="30" t="s">
        <v>61</v>
      </c>
      <c r="J79" s="30">
        <v>4.7</v>
      </c>
      <c r="K79" s="30">
        <v>4.3</v>
      </c>
      <c r="L79" s="30">
        <v>0.4</v>
      </c>
      <c r="M79" s="30">
        <v>0</v>
      </c>
      <c r="N79" s="30">
        <v>0.4</v>
      </c>
      <c r="O79" s="30" t="s">
        <v>293</v>
      </c>
      <c r="P79" s="30">
        <v>0</v>
      </c>
      <c r="Q79" s="31">
        <v>43778</v>
      </c>
      <c r="R79" s="30" t="s">
        <v>266</v>
      </c>
      <c r="S79" s="30" t="s">
        <v>244</v>
      </c>
      <c r="T79" s="31">
        <v>43685</v>
      </c>
      <c r="U79" s="30" t="s">
        <v>461</v>
      </c>
      <c r="V79" s="30" t="s">
        <v>493</v>
      </c>
      <c r="W79" s="30" t="s">
        <v>94</v>
      </c>
      <c r="X79" s="30" t="s">
        <v>494</v>
      </c>
      <c r="Y79" s="30" t="s">
        <v>495</v>
      </c>
      <c r="Z79" s="31">
        <v>43561</v>
      </c>
      <c r="AA79" s="31">
        <v>43748</v>
      </c>
      <c r="AB79" s="24" t="s">
        <v>157</v>
      </c>
      <c r="AC79" s="20"/>
      <c r="AD79" s="20"/>
      <c r="AE79" s="20"/>
    </row>
    <row r="80" spans="1:31" ht="13">
      <c r="A80" s="24">
        <v>14</v>
      </c>
      <c r="B80" s="28" t="s">
        <v>189</v>
      </c>
      <c r="C80" s="29" t="s">
        <v>32</v>
      </c>
      <c r="D80" s="30">
        <v>161</v>
      </c>
      <c r="E80" s="30">
        <v>82</v>
      </c>
      <c r="F80" s="30">
        <v>79</v>
      </c>
      <c r="G80" s="30">
        <v>0.50900000000000001</v>
      </c>
      <c r="H80" s="30"/>
      <c r="I80" s="30" t="s">
        <v>68</v>
      </c>
      <c r="J80" s="30">
        <v>4.3</v>
      </c>
      <c r="K80" s="30">
        <v>4.3</v>
      </c>
      <c r="L80" s="30">
        <v>0</v>
      </c>
      <c r="M80" s="30">
        <v>0.1</v>
      </c>
      <c r="N80" s="30">
        <v>0.1</v>
      </c>
      <c r="O80" s="30" t="s">
        <v>496</v>
      </c>
      <c r="P80" s="30">
        <v>2</v>
      </c>
      <c r="Q80" s="30" t="s">
        <v>287</v>
      </c>
      <c r="R80" s="30" t="s">
        <v>497</v>
      </c>
      <c r="S80" s="30" t="s">
        <v>288</v>
      </c>
      <c r="T80" s="31">
        <v>43651</v>
      </c>
      <c r="U80" s="30" t="s">
        <v>498</v>
      </c>
      <c r="V80" s="30" t="s">
        <v>493</v>
      </c>
      <c r="W80" s="30" t="s">
        <v>499</v>
      </c>
      <c r="X80" s="30" t="s">
        <v>500</v>
      </c>
      <c r="Y80" s="30" t="s">
        <v>501</v>
      </c>
      <c r="Z80" s="31">
        <v>43590</v>
      </c>
      <c r="AA80" s="31">
        <v>43807</v>
      </c>
      <c r="AB80" s="24" t="s">
        <v>65</v>
      </c>
      <c r="AC80" s="20"/>
      <c r="AD80" s="20"/>
      <c r="AE80" s="20"/>
    </row>
    <row r="81" spans="1:31" ht="13">
      <c r="A81" s="24">
        <v>15</v>
      </c>
      <c r="B81" s="28" t="s">
        <v>166</v>
      </c>
      <c r="C81" s="29" t="s">
        <v>32</v>
      </c>
      <c r="D81" s="30">
        <v>162</v>
      </c>
      <c r="E81" s="30">
        <v>82</v>
      </c>
      <c r="F81" s="30">
        <v>80</v>
      </c>
      <c r="G81" s="30">
        <v>0.50600000000000001</v>
      </c>
      <c r="H81" s="30"/>
      <c r="I81" s="30" t="s">
        <v>61</v>
      </c>
      <c r="J81" s="30">
        <v>4.8</v>
      </c>
      <c r="K81" s="30">
        <v>4.2</v>
      </c>
      <c r="L81" s="30">
        <v>0.5</v>
      </c>
      <c r="M81" s="30">
        <v>0</v>
      </c>
      <c r="N81" s="30">
        <v>0.5</v>
      </c>
      <c r="O81" s="30" t="s">
        <v>309</v>
      </c>
      <c r="P81" s="30">
        <v>-8</v>
      </c>
      <c r="Q81" s="31">
        <v>43719</v>
      </c>
      <c r="R81" s="30" t="s">
        <v>271</v>
      </c>
      <c r="S81" s="30" t="s">
        <v>271</v>
      </c>
      <c r="T81" s="31">
        <v>43565</v>
      </c>
      <c r="U81" s="30" t="s">
        <v>141</v>
      </c>
      <c r="V81" s="30" t="s">
        <v>502</v>
      </c>
      <c r="W81" s="30" t="s">
        <v>503</v>
      </c>
      <c r="X81" s="30" t="s">
        <v>504</v>
      </c>
      <c r="Y81" s="30" t="s">
        <v>505</v>
      </c>
      <c r="Z81" s="31">
        <v>43590</v>
      </c>
      <c r="AA81" s="31">
        <v>43807</v>
      </c>
      <c r="AB81" s="24" t="s">
        <v>66</v>
      </c>
      <c r="AC81" s="20"/>
      <c r="AD81" s="20"/>
      <c r="AE81" s="20"/>
    </row>
    <row r="82" spans="1:31" ht="13">
      <c r="A82" s="24">
        <v>16</v>
      </c>
      <c r="B82" s="28" t="s">
        <v>173</v>
      </c>
      <c r="C82" s="29" t="s">
        <v>32</v>
      </c>
      <c r="D82" s="30">
        <v>162</v>
      </c>
      <c r="E82" s="30">
        <v>82</v>
      </c>
      <c r="F82" s="30">
        <v>80</v>
      </c>
      <c r="G82" s="30">
        <v>0.50600000000000001</v>
      </c>
      <c r="H82" s="30"/>
      <c r="I82" s="30" t="s">
        <v>61</v>
      </c>
      <c r="J82" s="30">
        <v>4.3</v>
      </c>
      <c r="K82" s="30">
        <v>4</v>
      </c>
      <c r="L82" s="30">
        <v>0.3</v>
      </c>
      <c r="M82" s="30">
        <v>0.2</v>
      </c>
      <c r="N82" s="30">
        <v>0.5</v>
      </c>
      <c r="O82" s="30" t="s">
        <v>284</v>
      </c>
      <c r="P82" s="30">
        <v>-4</v>
      </c>
      <c r="Q82" s="31">
        <v>43748</v>
      </c>
      <c r="R82" s="30" t="s">
        <v>278</v>
      </c>
      <c r="S82" s="30" t="s">
        <v>332</v>
      </c>
      <c r="T82" s="31">
        <v>43594</v>
      </c>
      <c r="U82" s="30" t="s">
        <v>506</v>
      </c>
      <c r="V82" s="30" t="s">
        <v>507</v>
      </c>
      <c r="W82" s="30" t="s">
        <v>508</v>
      </c>
      <c r="X82" s="30" t="s">
        <v>509</v>
      </c>
      <c r="Y82" s="30" t="s">
        <v>510</v>
      </c>
      <c r="Z82" s="31">
        <v>43561</v>
      </c>
      <c r="AA82" s="31">
        <v>43630</v>
      </c>
      <c r="AB82" s="27">
        <v>43758</v>
      </c>
      <c r="AC82" s="23"/>
      <c r="AD82" s="23"/>
      <c r="AE82" s="23"/>
    </row>
    <row r="83" spans="1:31" ht="13">
      <c r="A83" s="24">
        <v>17</v>
      </c>
      <c r="B83" s="28" t="s">
        <v>143</v>
      </c>
      <c r="C83" s="29" t="s">
        <v>32</v>
      </c>
      <c r="D83" s="30">
        <v>162</v>
      </c>
      <c r="E83" s="30">
        <v>80</v>
      </c>
      <c r="F83" s="30">
        <v>82</v>
      </c>
      <c r="G83" s="30">
        <v>0.49399999999999999</v>
      </c>
      <c r="H83" s="30"/>
      <c r="I83" s="30" t="s">
        <v>178</v>
      </c>
      <c r="J83" s="30">
        <v>4.2</v>
      </c>
      <c r="K83" s="30">
        <v>4.5</v>
      </c>
      <c r="L83" s="30">
        <v>-0.3</v>
      </c>
      <c r="M83" s="30">
        <v>0.1</v>
      </c>
      <c r="N83" s="30">
        <v>-0.3</v>
      </c>
      <c r="O83" s="30" t="s">
        <v>511</v>
      </c>
      <c r="P83" s="30">
        <v>4</v>
      </c>
      <c r="Q83" s="31">
        <v>43807</v>
      </c>
      <c r="R83" s="30" t="s">
        <v>258</v>
      </c>
      <c r="S83" s="30" t="s">
        <v>392</v>
      </c>
      <c r="T83" s="31">
        <v>43683</v>
      </c>
      <c r="U83" s="30" t="s">
        <v>512</v>
      </c>
      <c r="V83" s="30" t="s">
        <v>513</v>
      </c>
      <c r="W83" s="30" t="s">
        <v>429</v>
      </c>
      <c r="X83" s="30" t="s">
        <v>514</v>
      </c>
      <c r="Y83" s="30" t="s">
        <v>515</v>
      </c>
      <c r="Z83" s="31">
        <v>43504</v>
      </c>
      <c r="AA83" s="31">
        <v>43630</v>
      </c>
      <c r="AB83" s="27">
        <v>43758</v>
      </c>
      <c r="AC83" s="23"/>
      <c r="AD83" s="23"/>
      <c r="AE83" s="23"/>
    </row>
    <row r="84" spans="1:31" ht="13">
      <c r="A84" s="24">
        <v>18</v>
      </c>
      <c r="B84" s="28" t="s">
        <v>164</v>
      </c>
      <c r="C84" s="29" t="s">
        <v>45</v>
      </c>
      <c r="D84" s="30">
        <v>162</v>
      </c>
      <c r="E84" s="30">
        <v>80</v>
      </c>
      <c r="F84" s="30">
        <v>82</v>
      </c>
      <c r="G84" s="30">
        <v>0.49399999999999999</v>
      </c>
      <c r="H84" s="30"/>
      <c r="I84" s="30" t="s">
        <v>68</v>
      </c>
      <c r="J84" s="30">
        <v>4.5</v>
      </c>
      <c r="K84" s="30">
        <v>4.5</v>
      </c>
      <c r="L84" s="30">
        <v>0</v>
      </c>
      <c r="M84" s="30">
        <v>0.1</v>
      </c>
      <c r="N84" s="30">
        <v>0.1</v>
      </c>
      <c r="O84" s="30" t="s">
        <v>276</v>
      </c>
      <c r="P84" s="30">
        <v>-1</v>
      </c>
      <c r="Q84" s="31">
        <v>43748</v>
      </c>
      <c r="R84" s="30" t="s">
        <v>332</v>
      </c>
      <c r="S84" s="30" t="s">
        <v>288</v>
      </c>
      <c r="T84" s="31">
        <v>43592</v>
      </c>
      <c r="U84" s="30" t="s">
        <v>473</v>
      </c>
      <c r="V84" s="30" t="s">
        <v>516</v>
      </c>
      <c r="W84" s="30" t="s">
        <v>517</v>
      </c>
      <c r="X84" s="30" t="s">
        <v>518</v>
      </c>
      <c r="Y84" s="30" t="s">
        <v>269</v>
      </c>
      <c r="Z84" s="31">
        <v>43590</v>
      </c>
      <c r="AA84" s="31">
        <v>43748</v>
      </c>
      <c r="AB84" s="24" t="s">
        <v>66</v>
      </c>
      <c r="AC84" s="20"/>
      <c r="AD84" s="20"/>
      <c r="AE84" s="20"/>
    </row>
    <row r="85" spans="1:31" ht="13">
      <c r="A85" s="24">
        <v>19</v>
      </c>
      <c r="B85" s="28" t="s">
        <v>60</v>
      </c>
      <c r="C85" s="29" t="s">
        <v>45</v>
      </c>
      <c r="D85" s="30">
        <v>162</v>
      </c>
      <c r="E85" s="30">
        <v>78</v>
      </c>
      <c r="F85" s="30">
        <v>84</v>
      </c>
      <c r="G85" s="30">
        <v>0.48099999999999998</v>
      </c>
      <c r="H85" s="30"/>
      <c r="I85" s="30" t="s">
        <v>519</v>
      </c>
      <c r="J85" s="30">
        <v>4.5999999999999996</v>
      </c>
      <c r="K85" s="30">
        <v>4.8</v>
      </c>
      <c r="L85" s="30">
        <v>-0.2</v>
      </c>
      <c r="M85" s="30">
        <v>-0.3</v>
      </c>
      <c r="N85" s="30">
        <v>-0.5</v>
      </c>
      <c r="O85" s="30" t="s">
        <v>486</v>
      </c>
      <c r="P85" s="30">
        <v>1</v>
      </c>
      <c r="Q85" s="31">
        <v>43689</v>
      </c>
      <c r="R85" s="30" t="s">
        <v>258</v>
      </c>
      <c r="S85" s="30" t="s">
        <v>407</v>
      </c>
      <c r="T85" s="31">
        <v>43593</v>
      </c>
      <c r="U85" s="30" t="s">
        <v>134</v>
      </c>
      <c r="V85" s="30" t="s">
        <v>520</v>
      </c>
      <c r="W85" s="30" t="s">
        <v>82</v>
      </c>
      <c r="X85" s="30" t="s">
        <v>377</v>
      </c>
      <c r="Y85" s="30" t="s">
        <v>521</v>
      </c>
      <c r="Z85" s="31">
        <v>43649</v>
      </c>
      <c r="AA85" s="30" t="s">
        <v>43</v>
      </c>
      <c r="AB85" s="24" t="s">
        <v>66</v>
      </c>
      <c r="AC85" s="20"/>
      <c r="AD85" s="20"/>
      <c r="AE85" s="20"/>
    </row>
    <row r="86" spans="1:31" ht="13">
      <c r="A86" s="24">
        <v>20</v>
      </c>
      <c r="B86" s="28" t="s">
        <v>151</v>
      </c>
      <c r="C86" s="29" t="s">
        <v>32</v>
      </c>
      <c r="D86" s="30">
        <v>162</v>
      </c>
      <c r="E86" s="30">
        <v>77</v>
      </c>
      <c r="F86" s="30">
        <v>85</v>
      </c>
      <c r="G86" s="30">
        <v>0.47499999999999998</v>
      </c>
      <c r="H86" s="30"/>
      <c r="I86" s="30" t="s">
        <v>178</v>
      </c>
      <c r="J86" s="30">
        <v>4.2</v>
      </c>
      <c r="K86" s="30">
        <v>4.4000000000000004</v>
      </c>
      <c r="L86" s="30">
        <v>-0.2</v>
      </c>
      <c r="M86" s="30">
        <v>0.1</v>
      </c>
      <c r="N86" s="30">
        <v>-0.1</v>
      </c>
      <c r="O86" s="30" t="s">
        <v>522</v>
      </c>
      <c r="P86" s="30">
        <v>-1</v>
      </c>
      <c r="Q86" s="31">
        <v>43689</v>
      </c>
      <c r="R86" s="30" t="s">
        <v>523</v>
      </c>
      <c r="S86" s="30" t="s">
        <v>278</v>
      </c>
      <c r="T86" s="31">
        <v>43717</v>
      </c>
      <c r="U86" s="30" t="s">
        <v>524</v>
      </c>
      <c r="V86" s="30" t="s">
        <v>525</v>
      </c>
      <c r="W86" s="30" t="s">
        <v>141</v>
      </c>
      <c r="X86" s="30" t="s">
        <v>526</v>
      </c>
      <c r="Y86" s="30" t="s">
        <v>527</v>
      </c>
      <c r="Z86" s="31">
        <v>43649</v>
      </c>
      <c r="AA86" s="31">
        <v>43807</v>
      </c>
      <c r="AB86" s="24" t="s">
        <v>51</v>
      </c>
      <c r="AC86" s="20"/>
      <c r="AD86" s="20"/>
      <c r="AE86" s="20"/>
    </row>
    <row r="87" spans="1:31" ht="13">
      <c r="A87" s="24">
        <v>21</v>
      </c>
      <c r="B87" s="28" t="s">
        <v>100</v>
      </c>
      <c r="C87" s="29" t="s">
        <v>45</v>
      </c>
      <c r="D87" s="30">
        <v>162</v>
      </c>
      <c r="E87" s="30">
        <v>73</v>
      </c>
      <c r="F87" s="30">
        <v>89</v>
      </c>
      <c r="G87" s="30">
        <v>0.45100000000000001</v>
      </c>
      <c r="H87" s="30"/>
      <c r="I87" s="30" t="s">
        <v>76</v>
      </c>
      <c r="J87" s="30">
        <v>4.4000000000000004</v>
      </c>
      <c r="K87" s="30">
        <v>5.0999999999999996</v>
      </c>
      <c r="L87" s="30">
        <v>-0.8</v>
      </c>
      <c r="M87" s="30">
        <v>0</v>
      </c>
      <c r="N87" s="30">
        <v>-0.7</v>
      </c>
      <c r="O87" s="30" t="s">
        <v>382</v>
      </c>
      <c r="P87" s="30">
        <v>4</v>
      </c>
      <c r="Q87" s="30" t="s">
        <v>43</v>
      </c>
      <c r="R87" s="30" t="s">
        <v>278</v>
      </c>
      <c r="S87" s="30" t="s">
        <v>313</v>
      </c>
      <c r="T87" s="31">
        <v>43744</v>
      </c>
      <c r="U87" s="30" t="s">
        <v>62</v>
      </c>
      <c r="V87" s="30" t="s">
        <v>528</v>
      </c>
      <c r="W87" s="30" t="s">
        <v>529</v>
      </c>
      <c r="X87" s="30" t="s">
        <v>530</v>
      </c>
      <c r="Y87" s="30" t="s">
        <v>531</v>
      </c>
      <c r="Z87" s="31">
        <v>43561</v>
      </c>
      <c r="AA87" s="31">
        <v>43719</v>
      </c>
      <c r="AB87" s="24" t="s">
        <v>125</v>
      </c>
      <c r="AC87" s="20"/>
      <c r="AD87" s="20"/>
      <c r="AE87" s="20"/>
    </row>
    <row r="88" spans="1:31" ht="13">
      <c r="A88" s="24">
        <v>22</v>
      </c>
      <c r="B88" s="28" t="s">
        <v>132</v>
      </c>
      <c r="C88" s="29" t="s">
        <v>32</v>
      </c>
      <c r="D88" s="30">
        <v>162</v>
      </c>
      <c r="E88" s="30">
        <v>73</v>
      </c>
      <c r="F88" s="30">
        <v>89</v>
      </c>
      <c r="G88" s="30">
        <v>0.45100000000000001</v>
      </c>
      <c r="H88" s="30"/>
      <c r="I88" s="30" t="s">
        <v>532</v>
      </c>
      <c r="J88" s="30">
        <v>3.7</v>
      </c>
      <c r="K88" s="30">
        <v>4.3</v>
      </c>
      <c r="L88" s="30">
        <v>-0.6</v>
      </c>
      <c r="M88" s="30">
        <v>0.3</v>
      </c>
      <c r="N88" s="30">
        <v>-0.3</v>
      </c>
      <c r="O88" s="30" t="s">
        <v>368</v>
      </c>
      <c r="P88" s="30">
        <v>3</v>
      </c>
      <c r="Q88" s="31">
        <v>43689</v>
      </c>
      <c r="R88" s="30" t="s">
        <v>332</v>
      </c>
      <c r="S88" s="30" t="s">
        <v>392</v>
      </c>
      <c r="T88" s="31">
        <v>43779</v>
      </c>
      <c r="U88" s="30" t="s">
        <v>533</v>
      </c>
      <c r="V88" s="30" t="s">
        <v>534</v>
      </c>
      <c r="W88" s="30" t="s">
        <v>535</v>
      </c>
      <c r="X88" s="30" t="s">
        <v>536</v>
      </c>
      <c r="Y88" s="30" t="s">
        <v>537</v>
      </c>
      <c r="Z88" s="31">
        <v>43474</v>
      </c>
      <c r="AA88" s="31">
        <v>43600</v>
      </c>
      <c r="AB88" s="27">
        <v>43699</v>
      </c>
      <c r="AC88" s="23"/>
      <c r="AD88" s="23"/>
      <c r="AE88" s="23"/>
    </row>
    <row r="89" spans="1:31" ht="13">
      <c r="A89" s="24">
        <v>23</v>
      </c>
      <c r="B89" s="28" t="s">
        <v>119</v>
      </c>
      <c r="C89" s="29" t="s">
        <v>32</v>
      </c>
      <c r="D89" s="30">
        <v>162</v>
      </c>
      <c r="E89" s="30">
        <v>67</v>
      </c>
      <c r="F89" s="30">
        <v>95</v>
      </c>
      <c r="G89" s="30">
        <v>0.41399999999999998</v>
      </c>
      <c r="H89" s="30"/>
      <c r="I89" s="30" t="s">
        <v>61</v>
      </c>
      <c r="J89" s="30">
        <v>4.3</v>
      </c>
      <c r="K89" s="30">
        <v>5.0999999999999996</v>
      </c>
      <c r="L89" s="30">
        <v>-0.8</v>
      </c>
      <c r="M89" s="30">
        <v>0.2</v>
      </c>
      <c r="N89" s="30">
        <v>-0.6</v>
      </c>
      <c r="O89" s="30" t="s">
        <v>382</v>
      </c>
      <c r="P89" s="30">
        <v>-2</v>
      </c>
      <c r="Q89" s="31">
        <v>43748</v>
      </c>
      <c r="R89" s="30" t="s">
        <v>523</v>
      </c>
      <c r="S89" s="30" t="s">
        <v>399</v>
      </c>
      <c r="T89" s="31">
        <v>43658</v>
      </c>
      <c r="U89" s="31">
        <v>43767</v>
      </c>
      <c r="V89" s="30" t="s">
        <v>538</v>
      </c>
      <c r="W89" s="30" t="s">
        <v>539</v>
      </c>
      <c r="X89" s="30" t="s">
        <v>540</v>
      </c>
      <c r="Y89" s="30" t="s">
        <v>541</v>
      </c>
      <c r="Z89" s="31">
        <v>43504</v>
      </c>
      <c r="AA89" s="31">
        <v>43659</v>
      </c>
      <c r="AB89" s="27">
        <v>43758</v>
      </c>
      <c r="AC89" s="23"/>
      <c r="AD89" s="23"/>
      <c r="AE89" s="23"/>
    </row>
    <row r="90" spans="1:31" ht="13">
      <c r="A90" s="24">
        <v>24</v>
      </c>
      <c r="B90" s="28" t="s">
        <v>186</v>
      </c>
      <c r="C90" s="29" t="s">
        <v>45</v>
      </c>
      <c r="D90" s="30">
        <v>162</v>
      </c>
      <c r="E90" s="30">
        <v>67</v>
      </c>
      <c r="F90" s="30">
        <v>95</v>
      </c>
      <c r="G90" s="30">
        <v>0.41399999999999998</v>
      </c>
      <c r="H90" s="30"/>
      <c r="I90" s="30" t="s">
        <v>127</v>
      </c>
      <c r="J90" s="30">
        <v>4.5</v>
      </c>
      <c r="K90" s="30">
        <v>5.2</v>
      </c>
      <c r="L90" s="30">
        <v>-0.7</v>
      </c>
      <c r="M90" s="30">
        <v>0.1</v>
      </c>
      <c r="N90" s="30">
        <v>-0.6</v>
      </c>
      <c r="O90" s="30" t="s">
        <v>330</v>
      </c>
      <c r="P90" s="30">
        <v>-4</v>
      </c>
      <c r="Q90" s="31">
        <v>43719</v>
      </c>
      <c r="R90" s="30" t="s">
        <v>340</v>
      </c>
      <c r="S90" s="30" t="s">
        <v>313</v>
      </c>
      <c r="T90" s="31">
        <v>43653</v>
      </c>
      <c r="U90" s="31">
        <v>43818</v>
      </c>
      <c r="V90" s="30" t="s">
        <v>542</v>
      </c>
      <c r="W90" s="30" t="s">
        <v>543</v>
      </c>
      <c r="X90" s="30" t="s">
        <v>544</v>
      </c>
      <c r="Y90" s="30" t="s">
        <v>545</v>
      </c>
      <c r="Z90" s="31">
        <v>43531</v>
      </c>
      <c r="AA90" s="31">
        <v>43630</v>
      </c>
      <c r="AB90" s="27">
        <v>43729</v>
      </c>
      <c r="AC90" s="23"/>
      <c r="AD90" s="23"/>
      <c r="AE90" s="23"/>
    </row>
    <row r="91" spans="1:31" ht="13">
      <c r="A91" s="24">
        <v>25</v>
      </c>
      <c r="B91" s="28" t="s">
        <v>52</v>
      </c>
      <c r="C91" s="29" t="s">
        <v>32</v>
      </c>
      <c r="D91" s="30">
        <v>162</v>
      </c>
      <c r="E91" s="30">
        <v>66</v>
      </c>
      <c r="F91" s="30">
        <v>96</v>
      </c>
      <c r="G91" s="30">
        <v>0.40699999999999997</v>
      </c>
      <c r="H91" s="30"/>
      <c r="I91" s="30" t="s">
        <v>68</v>
      </c>
      <c r="J91" s="30">
        <v>3.8</v>
      </c>
      <c r="K91" s="30">
        <v>4.7</v>
      </c>
      <c r="L91" s="30">
        <v>-0.9</v>
      </c>
      <c r="M91" s="30">
        <v>0.3</v>
      </c>
      <c r="N91" s="30">
        <v>-0.7</v>
      </c>
      <c r="O91" s="30" t="s">
        <v>546</v>
      </c>
      <c r="P91" s="30">
        <v>1</v>
      </c>
      <c r="Q91" s="31">
        <v>43659</v>
      </c>
      <c r="R91" s="30" t="s">
        <v>392</v>
      </c>
      <c r="S91" s="30" t="s">
        <v>331</v>
      </c>
      <c r="T91" s="31">
        <v>43596</v>
      </c>
      <c r="U91" s="30" t="s">
        <v>363</v>
      </c>
      <c r="V91" s="30" t="s">
        <v>547</v>
      </c>
      <c r="W91" s="30" t="s">
        <v>548</v>
      </c>
      <c r="X91" s="30" t="s">
        <v>549</v>
      </c>
      <c r="Y91" s="30" t="s">
        <v>306</v>
      </c>
      <c r="Z91" s="31">
        <v>43620</v>
      </c>
      <c r="AA91" s="31">
        <v>43748</v>
      </c>
      <c r="AB91" s="24" t="s">
        <v>66</v>
      </c>
      <c r="AC91" s="20"/>
      <c r="AD91" s="20"/>
      <c r="AE91" s="20"/>
    </row>
    <row r="92" spans="1:31" ht="13">
      <c r="A92" s="24">
        <v>26</v>
      </c>
      <c r="B92" s="28" t="s">
        <v>182</v>
      </c>
      <c r="C92" s="29" t="s">
        <v>45</v>
      </c>
      <c r="D92" s="30">
        <v>162</v>
      </c>
      <c r="E92" s="30">
        <v>64</v>
      </c>
      <c r="F92" s="30">
        <v>98</v>
      </c>
      <c r="G92" s="30">
        <v>0.39500000000000002</v>
      </c>
      <c r="H92" s="30"/>
      <c r="I92" s="30" t="s">
        <v>550</v>
      </c>
      <c r="J92" s="30">
        <v>3.9</v>
      </c>
      <c r="K92" s="30">
        <v>4.9000000000000004</v>
      </c>
      <c r="L92" s="30">
        <v>-1</v>
      </c>
      <c r="M92" s="30">
        <v>-0.2</v>
      </c>
      <c r="N92" s="30">
        <v>-1.2</v>
      </c>
      <c r="O92" s="30" t="s">
        <v>391</v>
      </c>
      <c r="P92" s="30">
        <v>0</v>
      </c>
      <c r="Q92" s="31">
        <v>43630</v>
      </c>
      <c r="R92" s="30" t="s">
        <v>288</v>
      </c>
      <c r="S92" s="30" t="s">
        <v>551</v>
      </c>
      <c r="T92" s="31">
        <v>43590</v>
      </c>
      <c r="U92" s="30" t="s">
        <v>552</v>
      </c>
      <c r="V92" s="30" t="s">
        <v>553</v>
      </c>
      <c r="W92" s="30" t="s">
        <v>142</v>
      </c>
      <c r="X92" s="30" t="s">
        <v>554</v>
      </c>
      <c r="Y92" s="30" t="s">
        <v>555</v>
      </c>
      <c r="Z92" s="31">
        <v>43531</v>
      </c>
      <c r="AA92" s="31">
        <v>43600</v>
      </c>
      <c r="AB92" s="27">
        <v>43788</v>
      </c>
      <c r="AC92" s="23"/>
      <c r="AD92" s="23"/>
      <c r="AE92" s="23"/>
    </row>
    <row r="93" spans="1:31" ht="13">
      <c r="A93" s="24">
        <v>27</v>
      </c>
      <c r="B93" s="28" t="s">
        <v>113</v>
      </c>
      <c r="C93" s="29" t="s">
        <v>32</v>
      </c>
      <c r="D93" s="30">
        <v>161</v>
      </c>
      <c r="E93" s="30">
        <v>63</v>
      </c>
      <c r="F93" s="30">
        <v>98</v>
      </c>
      <c r="G93" s="30">
        <v>0.39100000000000001</v>
      </c>
      <c r="H93" s="30"/>
      <c r="I93" s="30" t="s">
        <v>76</v>
      </c>
      <c r="J93" s="30">
        <v>3.7</v>
      </c>
      <c r="K93" s="30">
        <v>5</v>
      </c>
      <c r="L93" s="30">
        <v>-1.4</v>
      </c>
      <c r="M93" s="30">
        <v>0.2</v>
      </c>
      <c r="N93" s="30">
        <v>-1.2</v>
      </c>
      <c r="O93" s="30" t="s">
        <v>556</v>
      </c>
      <c r="P93" s="30">
        <v>5</v>
      </c>
      <c r="Q93" s="31">
        <v>43719</v>
      </c>
      <c r="R93" s="30" t="s">
        <v>288</v>
      </c>
      <c r="S93" s="30" t="s">
        <v>414</v>
      </c>
      <c r="T93" s="31">
        <v>43714</v>
      </c>
      <c r="U93" s="30" t="s">
        <v>128</v>
      </c>
      <c r="V93" s="30" t="s">
        <v>557</v>
      </c>
      <c r="W93" s="31">
        <v>43825</v>
      </c>
      <c r="X93" s="30" t="s">
        <v>558</v>
      </c>
      <c r="Y93" s="30" t="s">
        <v>559</v>
      </c>
      <c r="Z93" s="31">
        <v>43561</v>
      </c>
      <c r="AA93" s="31">
        <v>43659</v>
      </c>
      <c r="AB93" s="27">
        <v>43758</v>
      </c>
      <c r="AC93" s="23"/>
      <c r="AD93" s="23"/>
      <c r="AE93" s="23"/>
    </row>
    <row r="94" spans="1:31" ht="13">
      <c r="A94" s="24">
        <v>28</v>
      </c>
      <c r="B94" s="28" t="s">
        <v>80</v>
      </c>
      <c r="C94" s="29" t="s">
        <v>45</v>
      </c>
      <c r="D94" s="30">
        <v>162</v>
      </c>
      <c r="E94" s="30">
        <v>62</v>
      </c>
      <c r="F94" s="30">
        <v>100</v>
      </c>
      <c r="G94" s="30">
        <v>0.38300000000000001</v>
      </c>
      <c r="H94" s="30"/>
      <c r="I94" s="30" t="s">
        <v>550</v>
      </c>
      <c r="J94" s="30">
        <v>4</v>
      </c>
      <c r="K94" s="30">
        <v>5.2</v>
      </c>
      <c r="L94" s="30">
        <v>-1.2</v>
      </c>
      <c r="M94" s="30">
        <v>-0.2</v>
      </c>
      <c r="N94" s="30">
        <v>-1.4</v>
      </c>
      <c r="O94" s="30" t="s">
        <v>560</v>
      </c>
      <c r="P94" s="30">
        <v>0</v>
      </c>
      <c r="Q94" s="31">
        <v>43630</v>
      </c>
      <c r="R94" s="30" t="s">
        <v>399</v>
      </c>
      <c r="S94" s="30" t="s">
        <v>388</v>
      </c>
      <c r="T94" s="31">
        <v>43590</v>
      </c>
      <c r="U94" s="30" t="s">
        <v>393</v>
      </c>
      <c r="V94" s="30" t="s">
        <v>561</v>
      </c>
      <c r="W94" s="30" t="s">
        <v>393</v>
      </c>
      <c r="X94" s="30" t="s">
        <v>562</v>
      </c>
      <c r="Y94" s="30" t="s">
        <v>563</v>
      </c>
      <c r="Z94" s="31">
        <v>43504</v>
      </c>
      <c r="AA94" s="31">
        <v>43630</v>
      </c>
      <c r="AB94" s="27">
        <v>43758</v>
      </c>
      <c r="AC94" s="23"/>
      <c r="AD94" s="23"/>
      <c r="AE94" s="23"/>
    </row>
    <row r="95" spans="1:31" ht="13">
      <c r="A95" s="24">
        <v>29</v>
      </c>
      <c r="B95" s="28" t="s">
        <v>160</v>
      </c>
      <c r="C95" s="29" t="s">
        <v>45</v>
      </c>
      <c r="D95" s="30">
        <v>162</v>
      </c>
      <c r="E95" s="30">
        <v>58</v>
      </c>
      <c r="F95" s="30">
        <v>104</v>
      </c>
      <c r="G95" s="30">
        <v>0.35799999999999998</v>
      </c>
      <c r="H95" s="30"/>
      <c r="I95" s="30" t="s">
        <v>61</v>
      </c>
      <c r="J95" s="30">
        <v>3.9</v>
      </c>
      <c r="K95" s="30">
        <v>5.0999999999999996</v>
      </c>
      <c r="L95" s="30">
        <v>-1.2</v>
      </c>
      <c r="M95" s="30">
        <v>-0.2</v>
      </c>
      <c r="N95" s="30">
        <v>-1.4</v>
      </c>
      <c r="O95" s="30" t="s">
        <v>560</v>
      </c>
      <c r="P95" s="30">
        <v>-4</v>
      </c>
      <c r="Q95" s="31">
        <v>43630</v>
      </c>
      <c r="R95" s="30" t="s">
        <v>388</v>
      </c>
      <c r="S95" s="30" t="s">
        <v>551</v>
      </c>
      <c r="T95" s="31">
        <v>43593</v>
      </c>
      <c r="U95" s="30" t="s">
        <v>564</v>
      </c>
      <c r="V95" s="30" t="s">
        <v>565</v>
      </c>
      <c r="W95" s="30" t="s">
        <v>564</v>
      </c>
      <c r="X95" s="30" t="s">
        <v>566</v>
      </c>
      <c r="Y95" s="30" t="s">
        <v>567</v>
      </c>
      <c r="Z95" s="31">
        <v>43620</v>
      </c>
      <c r="AA95" s="31">
        <v>43778</v>
      </c>
      <c r="AB95" s="24" t="s">
        <v>79</v>
      </c>
      <c r="AC95" s="20"/>
      <c r="AD95" s="20"/>
      <c r="AE95" s="20"/>
    </row>
    <row r="96" spans="1:31" ht="13">
      <c r="A96" s="32">
        <v>30</v>
      </c>
      <c r="B96" s="33" t="s">
        <v>169</v>
      </c>
      <c r="C96" s="34" t="s">
        <v>45</v>
      </c>
      <c r="D96" s="35">
        <v>162</v>
      </c>
      <c r="E96" s="35">
        <v>47</v>
      </c>
      <c r="F96" s="35">
        <v>115</v>
      </c>
      <c r="G96" s="35">
        <v>0.28999999999999998</v>
      </c>
      <c r="H96" s="35"/>
      <c r="I96" s="35" t="s">
        <v>68</v>
      </c>
      <c r="J96" s="35">
        <v>3.8</v>
      </c>
      <c r="K96" s="35">
        <v>5.5</v>
      </c>
      <c r="L96" s="35">
        <v>-1.7</v>
      </c>
      <c r="M96" s="35">
        <v>0.1</v>
      </c>
      <c r="N96" s="35">
        <v>-1.5</v>
      </c>
      <c r="O96" s="35" t="s">
        <v>568</v>
      </c>
      <c r="P96" s="35">
        <v>-8</v>
      </c>
      <c r="Q96" s="36">
        <v>43659</v>
      </c>
      <c r="R96" s="35" t="s">
        <v>362</v>
      </c>
      <c r="S96" s="35" t="s">
        <v>569</v>
      </c>
      <c r="T96" s="36">
        <v>43564</v>
      </c>
      <c r="U96" s="36">
        <v>43828</v>
      </c>
      <c r="V96" s="35" t="s">
        <v>570</v>
      </c>
      <c r="W96" s="35" t="s">
        <v>571</v>
      </c>
      <c r="X96" s="35" t="s">
        <v>410</v>
      </c>
      <c r="Y96" s="35" t="s">
        <v>572</v>
      </c>
      <c r="Z96" s="36">
        <v>43531</v>
      </c>
      <c r="AA96" s="36">
        <v>43630</v>
      </c>
      <c r="AB96" s="37">
        <v>43729</v>
      </c>
      <c r="AC96" s="38"/>
      <c r="AD96" s="38"/>
      <c r="AE96" s="38"/>
    </row>
    <row r="98" spans="1:24" ht="23">
      <c r="A98" s="88" t="s">
        <v>573</v>
      </c>
      <c r="B98" s="87"/>
      <c r="C98" s="87"/>
      <c r="D98" s="87"/>
    </row>
    <row r="99" spans="1:24" ht="13">
      <c r="A99" s="39" t="s">
        <v>0</v>
      </c>
      <c r="B99" s="39" t="s">
        <v>1</v>
      </c>
      <c r="C99" s="39" t="s">
        <v>2</v>
      </c>
      <c r="D99" s="39" t="s">
        <v>3</v>
      </c>
      <c r="E99" s="39" t="s">
        <v>4</v>
      </c>
      <c r="F99" s="39" t="s">
        <v>5</v>
      </c>
      <c r="G99" s="39" t="s">
        <v>6</v>
      </c>
      <c r="H99" s="39"/>
      <c r="I99" s="39" t="s">
        <v>9</v>
      </c>
      <c r="J99" s="39" t="s">
        <v>10</v>
      </c>
      <c r="K99" s="39" t="s">
        <v>11</v>
      </c>
      <c r="L99" s="39" t="s">
        <v>12</v>
      </c>
      <c r="M99" s="39" t="s">
        <v>13</v>
      </c>
      <c r="N99" s="39" t="s">
        <v>14</v>
      </c>
      <c r="O99" s="39" t="s">
        <v>15</v>
      </c>
      <c r="P99" s="39" t="s">
        <v>19</v>
      </c>
      <c r="Q99" s="39" t="s">
        <v>20</v>
      </c>
      <c r="R99" s="39" t="s">
        <v>21</v>
      </c>
      <c r="S99" s="39" t="s">
        <v>22</v>
      </c>
      <c r="T99" s="39" t="s">
        <v>23</v>
      </c>
      <c r="U99" s="39" t="s">
        <v>24</v>
      </c>
      <c r="V99" s="39" t="s">
        <v>25</v>
      </c>
      <c r="W99" s="39" t="s">
        <v>26</v>
      </c>
      <c r="X99" s="39" t="s">
        <v>27</v>
      </c>
    </row>
    <row r="100" spans="1:24" ht="13">
      <c r="A100" s="24">
        <v>1</v>
      </c>
      <c r="B100" s="25" t="s">
        <v>31</v>
      </c>
      <c r="C100" s="26" t="s">
        <v>32</v>
      </c>
      <c r="D100" s="24">
        <v>162</v>
      </c>
      <c r="E100" s="24">
        <v>104</v>
      </c>
      <c r="F100" s="24">
        <v>58</v>
      </c>
      <c r="G100" s="24">
        <v>0.64200000000000002</v>
      </c>
      <c r="H100" s="24"/>
      <c r="I100" s="24">
        <v>4.8</v>
      </c>
      <c r="J100" s="24">
        <v>3.6</v>
      </c>
      <c r="K100" s="24">
        <v>1.2</v>
      </c>
      <c r="L100" s="24">
        <v>-0.2</v>
      </c>
      <c r="M100" s="24">
        <v>0.9</v>
      </c>
      <c r="N100" s="24" t="s">
        <v>574</v>
      </c>
      <c r="O100" s="24">
        <v>2</v>
      </c>
      <c r="P100" s="24" t="s">
        <v>37</v>
      </c>
      <c r="Q100" s="24" t="s">
        <v>215</v>
      </c>
      <c r="R100" s="24" t="s">
        <v>199</v>
      </c>
      <c r="S100" s="27">
        <v>43681</v>
      </c>
      <c r="T100" s="24" t="s">
        <v>299</v>
      </c>
      <c r="U100" s="24" t="s">
        <v>575</v>
      </c>
      <c r="V100" s="24" t="s">
        <v>576</v>
      </c>
      <c r="W100" s="24" t="s">
        <v>577</v>
      </c>
      <c r="X100" s="24" t="s">
        <v>578</v>
      </c>
    </row>
    <row r="101" spans="1:24" ht="13">
      <c r="A101" s="24">
        <v>2</v>
      </c>
      <c r="B101" s="28" t="s">
        <v>85</v>
      </c>
      <c r="C101" s="29" t="s">
        <v>45</v>
      </c>
      <c r="D101" s="30">
        <v>162</v>
      </c>
      <c r="E101" s="30">
        <v>102</v>
      </c>
      <c r="F101" s="30">
        <v>60</v>
      </c>
      <c r="G101" s="30">
        <v>0.63</v>
      </c>
      <c r="H101" s="30"/>
      <c r="I101" s="30">
        <v>5</v>
      </c>
      <c r="J101" s="30">
        <v>3.5</v>
      </c>
      <c r="K101" s="30">
        <v>1.6</v>
      </c>
      <c r="L101" s="30">
        <v>-0.1</v>
      </c>
      <c r="M101" s="30">
        <v>1.5</v>
      </c>
      <c r="N101" s="30" t="s">
        <v>579</v>
      </c>
      <c r="O101" s="30">
        <v>-6</v>
      </c>
      <c r="P101" s="31">
        <v>43630</v>
      </c>
      <c r="Q101" s="30" t="s">
        <v>258</v>
      </c>
      <c r="R101" s="30" t="s">
        <v>437</v>
      </c>
      <c r="S101" s="31">
        <v>43557</v>
      </c>
      <c r="T101" s="30" t="s">
        <v>580</v>
      </c>
      <c r="U101" s="30" t="s">
        <v>433</v>
      </c>
      <c r="V101" s="30" t="s">
        <v>46</v>
      </c>
      <c r="W101" s="30" t="s">
        <v>94</v>
      </c>
      <c r="X101" s="24" t="s">
        <v>581</v>
      </c>
    </row>
    <row r="102" spans="1:24" ht="13">
      <c r="A102" s="24">
        <v>3</v>
      </c>
      <c r="B102" s="28" t="s">
        <v>126</v>
      </c>
      <c r="C102" s="29" t="s">
        <v>45</v>
      </c>
      <c r="D102" s="30">
        <v>162</v>
      </c>
      <c r="E102" s="30">
        <v>101</v>
      </c>
      <c r="F102" s="30">
        <v>61</v>
      </c>
      <c r="G102" s="30">
        <v>0.624</v>
      </c>
      <c r="H102" s="30"/>
      <c r="I102" s="30">
        <v>5.5</v>
      </c>
      <c r="J102" s="30">
        <v>4.3</v>
      </c>
      <c r="K102" s="30">
        <v>1.2</v>
      </c>
      <c r="L102" s="30">
        <v>0</v>
      </c>
      <c r="M102" s="30">
        <v>1.2</v>
      </c>
      <c r="N102" s="30" t="s">
        <v>212</v>
      </c>
      <c r="O102" s="30">
        <v>2</v>
      </c>
      <c r="P102" s="30" t="s">
        <v>287</v>
      </c>
      <c r="Q102" s="30" t="s">
        <v>251</v>
      </c>
      <c r="R102" s="30" t="s">
        <v>437</v>
      </c>
      <c r="S102" s="31">
        <v>43559</v>
      </c>
      <c r="T102" s="30" t="s">
        <v>144</v>
      </c>
      <c r="U102" s="30" t="s">
        <v>582</v>
      </c>
      <c r="V102" s="30" t="s">
        <v>583</v>
      </c>
      <c r="W102" s="30" t="s">
        <v>214</v>
      </c>
      <c r="X102" s="24" t="s">
        <v>584</v>
      </c>
    </row>
    <row r="103" spans="1:24" ht="13">
      <c r="A103" s="24">
        <v>4</v>
      </c>
      <c r="B103" s="28" t="s">
        <v>166</v>
      </c>
      <c r="C103" s="29" t="s">
        <v>32</v>
      </c>
      <c r="D103" s="30">
        <v>162</v>
      </c>
      <c r="E103" s="30">
        <v>97</v>
      </c>
      <c r="F103" s="30">
        <v>65</v>
      </c>
      <c r="G103" s="30">
        <v>0.59899999999999998</v>
      </c>
      <c r="H103" s="30"/>
      <c r="I103" s="30">
        <v>5.0999999999999996</v>
      </c>
      <c r="J103" s="30">
        <v>4.0999999999999996</v>
      </c>
      <c r="K103" s="30">
        <v>0.9</v>
      </c>
      <c r="L103" s="30">
        <v>-0.3</v>
      </c>
      <c r="M103" s="30">
        <v>0.6</v>
      </c>
      <c r="N103" s="30" t="s">
        <v>585</v>
      </c>
      <c r="O103" s="30">
        <v>1</v>
      </c>
      <c r="P103" s="31">
        <v>43748</v>
      </c>
      <c r="Q103" s="30" t="s">
        <v>199</v>
      </c>
      <c r="R103" s="30" t="s">
        <v>234</v>
      </c>
      <c r="S103" s="31">
        <v>43650</v>
      </c>
      <c r="T103" s="30" t="s">
        <v>586</v>
      </c>
      <c r="U103" s="30" t="s">
        <v>587</v>
      </c>
      <c r="V103" s="30" t="s">
        <v>118</v>
      </c>
      <c r="W103" s="30" t="s">
        <v>588</v>
      </c>
      <c r="X103" s="24" t="s">
        <v>589</v>
      </c>
    </row>
    <row r="104" spans="1:24" ht="13">
      <c r="A104" s="24">
        <v>5</v>
      </c>
      <c r="B104" s="28" t="s">
        <v>177</v>
      </c>
      <c r="C104" s="29" t="s">
        <v>45</v>
      </c>
      <c r="D104" s="30">
        <v>162</v>
      </c>
      <c r="E104" s="30">
        <v>93</v>
      </c>
      <c r="F104" s="30">
        <v>69</v>
      </c>
      <c r="G104" s="30">
        <v>0.57399999999999995</v>
      </c>
      <c r="H104" s="30"/>
      <c r="I104" s="30">
        <v>4.8</v>
      </c>
      <c r="J104" s="30">
        <v>4.0999999999999996</v>
      </c>
      <c r="K104" s="30">
        <v>0.7</v>
      </c>
      <c r="L104" s="30">
        <v>0.1</v>
      </c>
      <c r="M104" s="30">
        <v>0.8</v>
      </c>
      <c r="N104" s="30" t="s">
        <v>249</v>
      </c>
      <c r="O104" s="30">
        <v>0</v>
      </c>
      <c r="P104" s="30" t="s">
        <v>37</v>
      </c>
      <c r="Q104" s="30" t="s">
        <v>251</v>
      </c>
      <c r="R104" s="30" t="s">
        <v>244</v>
      </c>
      <c r="S104" s="30" t="s">
        <v>590</v>
      </c>
      <c r="T104" s="30" t="s">
        <v>591</v>
      </c>
      <c r="U104" s="30" t="s">
        <v>587</v>
      </c>
      <c r="V104" s="30" t="s">
        <v>217</v>
      </c>
      <c r="W104" s="30" t="s">
        <v>592</v>
      </c>
      <c r="X104" s="24" t="s">
        <v>593</v>
      </c>
    </row>
    <row r="105" spans="1:24" ht="13">
      <c r="A105" s="24">
        <v>6</v>
      </c>
      <c r="B105" s="28" t="s">
        <v>173</v>
      </c>
      <c r="C105" s="29" t="s">
        <v>32</v>
      </c>
      <c r="D105" s="30">
        <v>162</v>
      </c>
      <c r="E105" s="30">
        <v>93</v>
      </c>
      <c r="F105" s="30">
        <v>69</v>
      </c>
      <c r="G105" s="30">
        <v>0.57399999999999995</v>
      </c>
      <c r="H105" s="30"/>
      <c r="I105" s="30">
        <v>5</v>
      </c>
      <c r="J105" s="30">
        <v>4.0999999999999996</v>
      </c>
      <c r="K105" s="30">
        <v>0.9</v>
      </c>
      <c r="L105" s="30">
        <v>-0.2</v>
      </c>
      <c r="M105" s="30">
        <v>0.8</v>
      </c>
      <c r="N105" s="30" t="s">
        <v>585</v>
      </c>
      <c r="O105" s="30">
        <v>-3</v>
      </c>
      <c r="P105" s="31">
        <v>43807</v>
      </c>
      <c r="Q105" s="30" t="s">
        <v>243</v>
      </c>
      <c r="R105" s="30" t="s">
        <v>271</v>
      </c>
      <c r="S105" s="31">
        <v>43711</v>
      </c>
      <c r="T105" s="30" t="s">
        <v>594</v>
      </c>
      <c r="U105" s="30" t="s">
        <v>595</v>
      </c>
      <c r="V105" s="30" t="s">
        <v>596</v>
      </c>
      <c r="W105" s="30" t="s">
        <v>597</v>
      </c>
      <c r="X105" s="24" t="s">
        <v>598</v>
      </c>
    </row>
    <row r="106" spans="1:24" ht="13">
      <c r="A106" s="24">
        <v>7</v>
      </c>
      <c r="B106" s="28" t="s">
        <v>89</v>
      </c>
      <c r="C106" s="29" t="s">
        <v>32</v>
      </c>
      <c r="D106" s="30">
        <v>162</v>
      </c>
      <c r="E106" s="30">
        <v>92</v>
      </c>
      <c r="F106" s="30">
        <v>70</v>
      </c>
      <c r="G106" s="30">
        <v>0.56799999999999995</v>
      </c>
      <c r="H106" s="30"/>
      <c r="I106" s="30">
        <v>5.0999999999999996</v>
      </c>
      <c r="J106" s="30">
        <v>4.3</v>
      </c>
      <c r="K106" s="30">
        <v>0.8</v>
      </c>
      <c r="L106" s="30">
        <v>-0.2</v>
      </c>
      <c r="M106" s="30">
        <v>0.6</v>
      </c>
      <c r="N106" s="30" t="s">
        <v>249</v>
      </c>
      <c r="O106" s="30">
        <v>-1</v>
      </c>
      <c r="P106" s="31">
        <v>43807</v>
      </c>
      <c r="Q106" s="30" t="s">
        <v>251</v>
      </c>
      <c r="R106" s="30" t="s">
        <v>259</v>
      </c>
      <c r="S106" s="31">
        <v>43649</v>
      </c>
      <c r="T106" s="30" t="s">
        <v>599</v>
      </c>
      <c r="U106" s="30" t="s">
        <v>600</v>
      </c>
      <c r="V106" s="30" t="s">
        <v>601</v>
      </c>
      <c r="W106" s="30" t="s">
        <v>602</v>
      </c>
      <c r="X106" s="24" t="s">
        <v>603</v>
      </c>
    </row>
    <row r="107" spans="1:24" ht="13">
      <c r="A107" s="24">
        <v>8</v>
      </c>
      <c r="B107" s="28" t="s">
        <v>95</v>
      </c>
      <c r="C107" s="29" t="s">
        <v>45</v>
      </c>
      <c r="D107" s="30">
        <v>162</v>
      </c>
      <c r="E107" s="30">
        <v>91</v>
      </c>
      <c r="F107" s="30">
        <v>71</v>
      </c>
      <c r="G107" s="30">
        <v>0.56200000000000006</v>
      </c>
      <c r="H107" s="30"/>
      <c r="I107" s="30">
        <v>5.3</v>
      </c>
      <c r="J107" s="30">
        <v>4.0999999999999996</v>
      </c>
      <c r="K107" s="30">
        <v>1.2</v>
      </c>
      <c r="L107" s="30">
        <v>0.1</v>
      </c>
      <c r="M107" s="30">
        <v>1.3</v>
      </c>
      <c r="N107" s="30" t="s">
        <v>604</v>
      </c>
      <c r="O107" s="30">
        <v>-9</v>
      </c>
      <c r="P107" s="30" t="s">
        <v>287</v>
      </c>
      <c r="Q107" s="30" t="s">
        <v>312</v>
      </c>
      <c r="R107" s="30" t="s">
        <v>278</v>
      </c>
      <c r="S107" s="31">
        <v>43591</v>
      </c>
      <c r="T107" s="30" t="s">
        <v>605</v>
      </c>
      <c r="U107" s="30" t="s">
        <v>606</v>
      </c>
      <c r="V107" s="30" t="s">
        <v>124</v>
      </c>
      <c r="W107" s="30" t="s">
        <v>607</v>
      </c>
      <c r="X107" s="24" t="s">
        <v>608</v>
      </c>
    </row>
    <row r="108" spans="1:24" ht="13">
      <c r="A108" s="24">
        <v>9</v>
      </c>
      <c r="B108" s="28" t="s">
        <v>155</v>
      </c>
      <c r="C108" s="29" t="s">
        <v>32</v>
      </c>
      <c r="D108" s="30">
        <v>162</v>
      </c>
      <c r="E108" s="30">
        <v>87</v>
      </c>
      <c r="F108" s="30">
        <v>75</v>
      </c>
      <c r="G108" s="30">
        <v>0.53700000000000003</v>
      </c>
      <c r="H108" s="30"/>
      <c r="I108" s="30">
        <v>5.0999999999999996</v>
      </c>
      <c r="J108" s="30">
        <v>4.7</v>
      </c>
      <c r="K108" s="30">
        <v>0.4</v>
      </c>
      <c r="L108" s="30">
        <v>-0.1</v>
      </c>
      <c r="M108" s="30">
        <v>0.3</v>
      </c>
      <c r="N108" s="30" t="s">
        <v>302</v>
      </c>
      <c r="O108" s="30">
        <v>0</v>
      </c>
      <c r="P108" s="31">
        <v>43748</v>
      </c>
      <c r="Q108" s="30" t="s">
        <v>216</v>
      </c>
      <c r="R108" s="30" t="s">
        <v>271</v>
      </c>
      <c r="S108" s="31">
        <v>43499</v>
      </c>
      <c r="T108" s="30" t="s">
        <v>601</v>
      </c>
      <c r="U108" s="30" t="s">
        <v>609</v>
      </c>
      <c r="V108" s="30" t="s">
        <v>610</v>
      </c>
      <c r="W108" s="30" t="s">
        <v>611</v>
      </c>
      <c r="X108" s="24" t="s">
        <v>612</v>
      </c>
    </row>
    <row r="109" spans="1:24" ht="13">
      <c r="A109" s="24">
        <v>10</v>
      </c>
      <c r="B109" s="28" t="s">
        <v>137</v>
      </c>
      <c r="C109" s="29" t="s">
        <v>32</v>
      </c>
      <c r="D109" s="30">
        <v>162</v>
      </c>
      <c r="E109" s="30">
        <v>86</v>
      </c>
      <c r="F109" s="30">
        <v>76</v>
      </c>
      <c r="G109" s="30">
        <v>0.53100000000000003</v>
      </c>
      <c r="H109" s="30"/>
      <c r="I109" s="30">
        <v>4.5</v>
      </c>
      <c r="J109" s="30">
        <v>4.3</v>
      </c>
      <c r="K109" s="30">
        <v>0.2</v>
      </c>
      <c r="L109" s="30">
        <v>-0.1</v>
      </c>
      <c r="M109" s="30">
        <v>0.1</v>
      </c>
      <c r="N109" s="30" t="s">
        <v>613</v>
      </c>
      <c r="O109" s="30">
        <v>1</v>
      </c>
      <c r="P109" s="31">
        <v>43778</v>
      </c>
      <c r="Q109" s="30" t="s">
        <v>614</v>
      </c>
      <c r="R109" s="30" t="s">
        <v>615</v>
      </c>
      <c r="S109" s="31">
        <v>43596</v>
      </c>
      <c r="T109" s="30" t="s">
        <v>272</v>
      </c>
      <c r="U109" s="30" t="s">
        <v>616</v>
      </c>
      <c r="V109" s="30" t="s">
        <v>294</v>
      </c>
      <c r="W109" s="30" t="s">
        <v>617</v>
      </c>
      <c r="X109" s="24" t="s">
        <v>618</v>
      </c>
    </row>
    <row r="110" spans="1:24" ht="13">
      <c r="A110" s="24">
        <v>11</v>
      </c>
      <c r="B110" s="28" t="s">
        <v>60</v>
      </c>
      <c r="C110" s="29" t="s">
        <v>45</v>
      </c>
      <c r="D110" s="30">
        <v>162</v>
      </c>
      <c r="E110" s="30">
        <v>85</v>
      </c>
      <c r="F110" s="30">
        <v>77</v>
      </c>
      <c r="G110" s="30">
        <v>0.52500000000000002</v>
      </c>
      <c r="H110" s="30"/>
      <c r="I110" s="30">
        <v>5</v>
      </c>
      <c r="J110" s="30">
        <v>4.9000000000000004</v>
      </c>
      <c r="K110" s="30">
        <v>0.2</v>
      </c>
      <c r="L110" s="30">
        <v>0.1</v>
      </c>
      <c r="M110" s="30">
        <v>0.2</v>
      </c>
      <c r="N110" s="30" t="s">
        <v>619</v>
      </c>
      <c r="O110" s="30">
        <v>2</v>
      </c>
      <c r="P110" s="30" t="s">
        <v>43</v>
      </c>
      <c r="Q110" s="30" t="s">
        <v>271</v>
      </c>
      <c r="R110" s="30" t="s">
        <v>259</v>
      </c>
      <c r="S110" s="31">
        <v>43527</v>
      </c>
      <c r="T110" s="30" t="s">
        <v>167</v>
      </c>
      <c r="U110" s="30" t="s">
        <v>620</v>
      </c>
      <c r="V110" s="30" t="s">
        <v>621</v>
      </c>
      <c r="W110" s="30" t="s">
        <v>506</v>
      </c>
      <c r="X110" s="24" t="s">
        <v>622</v>
      </c>
    </row>
    <row r="111" spans="1:24" ht="13">
      <c r="A111" s="24">
        <v>12</v>
      </c>
      <c r="B111" s="28" t="s">
        <v>107</v>
      </c>
      <c r="C111" s="29" t="s">
        <v>32</v>
      </c>
      <c r="D111" s="30">
        <v>162</v>
      </c>
      <c r="E111" s="30">
        <v>83</v>
      </c>
      <c r="F111" s="30">
        <v>79</v>
      </c>
      <c r="G111" s="30">
        <v>0.51200000000000001</v>
      </c>
      <c r="H111" s="30"/>
      <c r="I111" s="30">
        <v>4.7</v>
      </c>
      <c r="J111" s="30">
        <v>4.4000000000000004</v>
      </c>
      <c r="K111" s="30">
        <v>0.3</v>
      </c>
      <c r="L111" s="30">
        <v>-0.1</v>
      </c>
      <c r="M111" s="30">
        <v>0.2</v>
      </c>
      <c r="N111" s="30" t="s">
        <v>302</v>
      </c>
      <c r="O111" s="30">
        <v>-4</v>
      </c>
      <c r="P111" s="31">
        <v>43689</v>
      </c>
      <c r="Q111" s="30" t="s">
        <v>259</v>
      </c>
      <c r="R111" s="30" t="s">
        <v>482</v>
      </c>
      <c r="S111" s="31">
        <v>43594</v>
      </c>
      <c r="T111" s="30" t="s">
        <v>623</v>
      </c>
      <c r="U111" s="30" t="s">
        <v>624</v>
      </c>
      <c r="V111" s="30" t="s">
        <v>625</v>
      </c>
      <c r="W111" s="30" t="s">
        <v>626</v>
      </c>
      <c r="X111" s="24" t="s">
        <v>627</v>
      </c>
    </row>
    <row r="112" spans="1:24" ht="13">
      <c r="A112" s="24">
        <v>13</v>
      </c>
      <c r="B112" s="28" t="s">
        <v>164</v>
      </c>
      <c r="C112" s="29" t="s">
        <v>45</v>
      </c>
      <c r="D112" s="30">
        <v>162</v>
      </c>
      <c r="E112" s="30">
        <v>80</v>
      </c>
      <c r="F112" s="30">
        <v>82</v>
      </c>
      <c r="G112" s="30">
        <v>0.49399999999999999</v>
      </c>
      <c r="H112" s="30"/>
      <c r="I112" s="30">
        <v>4.4000000000000004</v>
      </c>
      <c r="J112" s="30">
        <v>4.4000000000000004</v>
      </c>
      <c r="K112" s="30">
        <v>0</v>
      </c>
      <c r="L112" s="30">
        <v>0.1</v>
      </c>
      <c r="M112" s="30">
        <v>0.1</v>
      </c>
      <c r="N112" s="30" t="s">
        <v>276</v>
      </c>
      <c r="O112" s="30">
        <v>-1</v>
      </c>
      <c r="P112" s="31">
        <v>43778</v>
      </c>
      <c r="Q112" s="30" t="s">
        <v>266</v>
      </c>
      <c r="R112" s="30" t="s">
        <v>523</v>
      </c>
      <c r="S112" s="31">
        <v>43684</v>
      </c>
      <c r="T112" s="30" t="s">
        <v>94</v>
      </c>
      <c r="U112" s="30" t="s">
        <v>628</v>
      </c>
      <c r="V112" s="30" t="s">
        <v>432</v>
      </c>
      <c r="W112" s="30" t="s">
        <v>629</v>
      </c>
      <c r="X112" s="24" t="s">
        <v>630</v>
      </c>
    </row>
    <row r="113" spans="1:24" ht="13">
      <c r="A113" s="24">
        <v>14</v>
      </c>
      <c r="B113" s="28" t="s">
        <v>44</v>
      </c>
      <c r="C113" s="29" t="s">
        <v>45</v>
      </c>
      <c r="D113" s="30">
        <v>162</v>
      </c>
      <c r="E113" s="30">
        <v>80</v>
      </c>
      <c r="F113" s="30">
        <v>82</v>
      </c>
      <c r="G113" s="30">
        <v>0.49399999999999999</v>
      </c>
      <c r="H113" s="30"/>
      <c r="I113" s="30">
        <v>4.3</v>
      </c>
      <c r="J113" s="30">
        <v>4.3</v>
      </c>
      <c r="K113" s="30">
        <v>-0.1</v>
      </c>
      <c r="L113" s="30">
        <v>0.2</v>
      </c>
      <c r="M113" s="30">
        <v>0.1</v>
      </c>
      <c r="N113" s="30" t="s">
        <v>339</v>
      </c>
      <c r="O113" s="30">
        <v>0</v>
      </c>
      <c r="P113" s="31">
        <v>43778</v>
      </c>
      <c r="Q113" s="30" t="s">
        <v>332</v>
      </c>
      <c r="R113" s="30" t="s">
        <v>288</v>
      </c>
      <c r="S113" s="31">
        <v>43683</v>
      </c>
      <c r="T113" s="30" t="s">
        <v>583</v>
      </c>
      <c r="U113" s="30" t="s">
        <v>631</v>
      </c>
      <c r="V113" s="30" t="s">
        <v>632</v>
      </c>
      <c r="W113" s="30" t="s">
        <v>633</v>
      </c>
      <c r="X113" s="24" t="s">
        <v>634</v>
      </c>
    </row>
    <row r="114" spans="1:24" ht="13">
      <c r="A114" s="24">
        <v>15</v>
      </c>
      <c r="B114" s="28" t="s">
        <v>160</v>
      </c>
      <c r="C114" s="29" t="s">
        <v>45</v>
      </c>
      <c r="D114" s="30">
        <v>162</v>
      </c>
      <c r="E114" s="30">
        <v>80</v>
      </c>
      <c r="F114" s="30">
        <v>82</v>
      </c>
      <c r="G114" s="30">
        <v>0.49399999999999999</v>
      </c>
      <c r="H114" s="30"/>
      <c r="I114" s="30">
        <v>4.3</v>
      </c>
      <c r="J114" s="30">
        <v>4.9000000000000004</v>
      </c>
      <c r="K114" s="30">
        <v>-0.5</v>
      </c>
      <c r="L114" s="30">
        <v>0.2</v>
      </c>
      <c r="M114" s="30">
        <v>-0.4</v>
      </c>
      <c r="N114" s="30" t="s">
        <v>352</v>
      </c>
      <c r="O114" s="30">
        <v>8</v>
      </c>
      <c r="P114" s="31">
        <v>43719</v>
      </c>
      <c r="Q114" s="30" t="s">
        <v>266</v>
      </c>
      <c r="R114" s="30" t="s">
        <v>523</v>
      </c>
      <c r="S114" s="31">
        <v>43562</v>
      </c>
      <c r="T114" s="30" t="s">
        <v>635</v>
      </c>
      <c r="U114" s="30" t="s">
        <v>636</v>
      </c>
      <c r="V114" s="30" t="s">
        <v>290</v>
      </c>
      <c r="W114" s="30" t="s">
        <v>637</v>
      </c>
      <c r="X114" s="24" t="s">
        <v>638</v>
      </c>
    </row>
    <row r="115" spans="1:24" ht="13">
      <c r="A115" s="24">
        <v>16</v>
      </c>
      <c r="B115" s="28" t="s">
        <v>186</v>
      </c>
      <c r="C115" s="29" t="s">
        <v>45</v>
      </c>
      <c r="D115" s="30">
        <v>162</v>
      </c>
      <c r="E115" s="30">
        <v>78</v>
      </c>
      <c r="F115" s="30">
        <v>84</v>
      </c>
      <c r="G115" s="30">
        <v>0.48099999999999998</v>
      </c>
      <c r="H115" s="30"/>
      <c r="I115" s="30">
        <v>4.9000000000000004</v>
      </c>
      <c r="J115" s="30">
        <v>5</v>
      </c>
      <c r="K115" s="30">
        <v>-0.1</v>
      </c>
      <c r="L115" s="30">
        <v>0.1</v>
      </c>
      <c r="M115" s="30">
        <v>0</v>
      </c>
      <c r="N115" s="30" t="s">
        <v>318</v>
      </c>
      <c r="O115" s="30">
        <v>-1</v>
      </c>
      <c r="P115" s="30" t="s">
        <v>250</v>
      </c>
      <c r="Q115" s="30" t="s">
        <v>271</v>
      </c>
      <c r="R115" s="30" t="s">
        <v>523</v>
      </c>
      <c r="S115" s="31">
        <v>43590</v>
      </c>
      <c r="T115" s="30" t="s">
        <v>416</v>
      </c>
      <c r="U115" s="30" t="s">
        <v>639</v>
      </c>
      <c r="V115" s="30" t="s">
        <v>91</v>
      </c>
      <c r="W115" s="30" t="s">
        <v>640</v>
      </c>
      <c r="X115" s="24" t="s">
        <v>641</v>
      </c>
    </row>
    <row r="116" spans="1:24" ht="13">
      <c r="A116" s="24">
        <v>17</v>
      </c>
      <c r="B116" s="28" t="s">
        <v>148</v>
      </c>
      <c r="C116" s="29" t="s">
        <v>45</v>
      </c>
      <c r="D116" s="30">
        <v>162</v>
      </c>
      <c r="E116" s="30">
        <v>78</v>
      </c>
      <c r="F116" s="30">
        <v>84</v>
      </c>
      <c r="G116" s="30">
        <v>0.48099999999999998</v>
      </c>
      <c r="H116" s="30"/>
      <c r="I116" s="30">
        <v>4.5999999999999996</v>
      </c>
      <c r="J116" s="30">
        <v>4.8</v>
      </c>
      <c r="K116" s="30">
        <v>-0.1</v>
      </c>
      <c r="L116" s="30">
        <v>0.1</v>
      </c>
      <c r="M116" s="30">
        <v>0</v>
      </c>
      <c r="N116" s="30" t="s">
        <v>318</v>
      </c>
      <c r="O116" s="30">
        <v>-1</v>
      </c>
      <c r="P116" s="31">
        <v>43807</v>
      </c>
      <c r="Q116" s="30" t="s">
        <v>278</v>
      </c>
      <c r="R116" s="30" t="s">
        <v>288</v>
      </c>
      <c r="S116" s="31">
        <v>43651</v>
      </c>
      <c r="T116" s="30" t="s">
        <v>473</v>
      </c>
      <c r="U116" s="30" t="s">
        <v>642</v>
      </c>
      <c r="V116" s="30" t="s">
        <v>643</v>
      </c>
      <c r="W116" s="30" t="s">
        <v>644</v>
      </c>
      <c r="X116" s="24" t="s">
        <v>645</v>
      </c>
    </row>
    <row r="117" spans="1:24" ht="13">
      <c r="A117" s="24">
        <v>18</v>
      </c>
      <c r="B117" s="28" t="s">
        <v>113</v>
      </c>
      <c r="C117" s="29" t="s">
        <v>32</v>
      </c>
      <c r="D117" s="30">
        <v>162</v>
      </c>
      <c r="E117" s="30">
        <v>77</v>
      </c>
      <c r="F117" s="30">
        <v>85</v>
      </c>
      <c r="G117" s="30">
        <v>0.47499999999999998</v>
      </c>
      <c r="H117" s="30"/>
      <c r="I117" s="30">
        <v>4.8</v>
      </c>
      <c r="J117" s="30">
        <v>5.0999999999999996</v>
      </c>
      <c r="K117" s="30">
        <v>-0.3</v>
      </c>
      <c r="L117" s="30">
        <v>-0.2</v>
      </c>
      <c r="M117" s="30">
        <v>-0.5</v>
      </c>
      <c r="N117" s="30" t="s">
        <v>486</v>
      </c>
      <c r="O117" s="30">
        <v>0</v>
      </c>
      <c r="P117" s="31">
        <v>43719</v>
      </c>
      <c r="Q117" s="30" t="s">
        <v>646</v>
      </c>
      <c r="R117" s="30" t="s">
        <v>647</v>
      </c>
      <c r="S117" s="31">
        <v>43621</v>
      </c>
      <c r="T117" s="30" t="s">
        <v>133</v>
      </c>
      <c r="U117" s="30" t="s">
        <v>648</v>
      </c>
      <c r="V117" s="30" t="s">
        <v>649</v>
      </c>
      <c r="W117" s="30" t="s">
        <v>650</v>
      </c>
      <c r="X117" s="24" t="s">
        <v>651</v>
      </c>
    </row>
    <row r="118" spans="1:24" ht="13">
      <c r="A118" s="24">
        <v>19</v>
      </c>
      <c r="B118" s="28" t="s">
        <v>100</v>
      </c>
      <c r="C118" s="29" t="s">
        <v>45</v>
      </c>
      <c r="D118" s="30">
        <v>162</v>
      </c>
      <c r="E118" s="30">
        <v>76</v>
      </c>
      <c r="F118" s="30">
        <v>86</v>
      </c>
      <c r="G118" s="30">
        <v>0.46899999999999997</v>
      </c>
      <c r="H118" s="30"/>
      <c r="I118" s="30">
        <v>4.3</v>
      </c>
      <c r="J118" s="30">
        <v>4.8</v>
      </c>
      <c r="K118" s="30">
        <v>-0.6</v>
      </c>
      <c r="L118" s="30">
        <v>0.3</v>
      </c>
      <c r="M118" s="30">
        <v>-0.3</v>
      </c>
      <c r="N118" s="30" t="s">
        <v>352</v>
      </c>
      <c r="O118" s="30">
        <v>4</v>
      </c>
      <c r="P118" s="31">
        <v>43719</v>
      </c>
      <c r="Q118" s="30" t="s">
        <v>332</v>
      </c>
      <c r="R118" s="30" t="s">
        <v>340</v>
      </c>
      <c r="S118" s="31">
        <v>43599</v>
      </c>
      <c r="T118" s="30" t="s">
        <v>652</v>
      </c>
      <c r="U118" s="30" t="s">
        <v>653</v>
      </c>
      <c r="V118" s="30" t="s">
        <v>141</v>
      </c>
      <c r="W118" s="30" t="s">
        <v>654</v>
      </c>
      <c r="X118" s="24" t="s">
        <v>634</v>
      </c>
    </row>
    <row r="119" spans="1:24" ht="13">
      <c r="A119" s="24">
        <v>20</v>
      </c>
      <c r="B119" s="28" t="s">
        <v>189</v>
      </c>
      <c r="C119" s="29" t="s">
        <v>32</v>
      </c>
      <c r="D119" s="30">
        <v>162</v>
      </c>
      <c r="E119" s="30">
        <v>75</v>
      </c>
      <c r="F119" s="30">
        <v>87</v>
      </c>
      <c r="G119" s="30">
        <v>0.46300000000000002</v>
      </c>
      <c r="H119" s="30"/>
      <c r="I119" s="30">
        <v>4.0999999999999996</v>
      </c>
      <c r="J119" s="30">
        <v>4.5</v>
      </c>
      <c r="K119" s="30">
        <v>-0.4</v>
      </c>
      <c r="L119" s="30">
        <v>-0.1</v>
      </c>
      <c r="M119" s="30">
        <v>-0.4</v>
      </c>
      <c r="N119" s="30" t="s">
        <v>655</v>
      </c>
      <c r="O119" s="30">
        <v>1</v>
      </c>
      <c r="P119" s="31">
        <v>43748</v>
      </c>
      <c r="Q119" s="30" t="s">
        <v>259</v>
      </c>
      <c r="R119" s="30" t="s">
        <v>392</v>
      </c>
      <c r="S119" s="31">
        <v>43686</v>
      </c>
      <c r="T119" s="30" t="s">
        <v>175</v>
      </c>
      <c r="U119" s="30" t="s">
        <v>656</v>
      </c>
      <c r="V119" s="30" t="s">
        <v>165</v>
      </c>
      <c r="W119" s="30" t="s">
        <v>657</v>
      </c>
      <c r="X119" s="24" t="s">
        <v>658</v>
      </c>
    </row>
    <row r="120" spans="1:24" ht="13">
      <c r="A120" s="24">
        <v>21</v>
      </c>
      <c r="B120" s="28" t="s">
        <v>169</v>
      </c>
      <c r="C120" s="29" t="s">
        <v>45</v>
      </c>
      <c r="D120" s="30">
        <v>162</v>
      </c>
      <c r="E120" s="30">
        <v>75</v>
      </c>
      <c r="F120" s="30">
        <v>87</v>
      </c>
      <c r="G120" s="30">
        <v>0.46300000000000002</v>
      </c>
      <c r="H120" s="30"/>
      <c r="I120" s="30">
        <v>4.5999999999999996</v>
      </c>
      <c r="J120" s="30">
        <v>5.2</v>
      </c>
      <c r="K120" s="30">
        <v>-0.6</v>
      </c>
      <c r="L120" s="30">
        <v>0.3</v>
      </c>
      <c r="M120" s="30">
        <v>-0.3</v>
      </c>
      <c r="N120" s="30" t="s">
        <v>352</v>
      </c>
      <c r="O120" s="30">
        <v>3</v>
      </c>
      <c r="P120" s="31">
        <v>43689</v>
      </c>
      <c r="Q120" s="30" t="s">
        <v>216</v>
      </c>
      <c r="R120" s="30" t="s">
        <v>407</v>
      </c>
      <c r="S120" s="31">
        <v>43803</v>
      </c>
      <c r="T120" s="30" t="s">
        <v>659</v>
      </c>
      <c r="U120" s="30" t="s">
        <v>660</v>
      </c>
      <c r="V120" s="30" t="s">
        <v>371</v>
      </c>
      <c r="W120" s="30" t="s">
        <v>661</v>
      </c>
      <c r="X120" s="24" t="s">
        <v>662</v>
      </c>
    </row>
    <row r="121" spans="1:24" ht="13">
      <c r="A121" s="24">
        <v>22</v>
      </c>
      <c r="B121" s="28" t="s">
        <v>67</v>
      </c>
      <c r="C121" s="29" t="s">
        <v>45</v>
      </c>
      <c r="D121" s="30">
        <v>162</v>
      </c>
      <c r="E121" s="30">
        <v>75</v>
      </c>
      <c r="F121" s="30">
        <v>87</v>
      </c>
      <c r="G121" s="30">
        <v>0.46300000000000002</v>
      </c>
      <c r="H121" s="30"/>
      <c r="I121" s="30">
        <v>4.5999999999999996</v>
      </c>
      <c r="J121" s="30">
        <v>5.0999999999999996</v>
      </c>
      <c r="K121" s="30">
        <v>-0.5</v>
      </c>
      <c r="L121" s="30">
        <v>0.2</v>
      </c>
      <c r="M121" s="30">
        <v>-0.4</v>
      </c>
      <c r="N121" s="30" t="s">
        <v>663</v>
      </c>
      <c r="O121" s="30">
        <v>2</v>
      </c>
      <c r="P121" s="31">
        <v>43659</v>
      </c>
      <c r="Q121" s="30" t="s">
        <v>216</v>
      </c>
      <c r="R121" s="30" t="s">
        <v>407</v>
      </c>
      <c r="S121" s="31">
        <v>43564</v>
      </c>
      <c r="T121" s="30" t="s">
        <v>664</v>
      </c>
      <c r="U121" s="30" t="s">
        <v>642</v>
      </c>
      <c r="V121" s="30" t="s">
        <v>665</v>
      </c>
      <c r="W121" s="30" t="s">
        <v>666</v>
      </c>
      <c r="X121" s="24" t="s">
        <v>667</v>
      </c>
    </row>
    <row r="122" spans="1:24" ht="13">
      <c r="A122" s="24">
        <v>23</v>
      </c>
      <c r="B122" s="28" t="s">
        <v>75</v>
      </c>
      <c r="C122" s="29" t="s">
        <v>32</v>
      </c>
      <c r="D122" s="30">
        <v>162</v>
      </c>
      <c r="E122" s="30">
        <v>72</v>
      </c>
      <c r="F122" s="30">
        <v>90</v>
      </c>
      <c r="G122" s="30">
        <v>0.44400000000000001</v>
      </c>
      <c r="H122" s="30"/>
      <c r="I122" s="30">
        <v>4.5</v>
      </c>
      <c r="J122" s="30">
        <v>5.0999999999999996</v>
      </c>
      <c r="K122" s="30">
        <v>-0.5</v>
      </c>
      <c r="L122" s="30">
        <v>-0.2</v>
      </c>
      <c r="M122" s="30">
        <v>-0.7</v>
      </c>
      <c r="N122" s="30" t="s">
        <v>663</v>
      </c>
      <c r="O122" s="30">
        <v>-1</v>
      </c>
      <c r="P122" s="31">
        <v>43719</v>
      </c>
      <c r="Q122" s="30" t="s">
        <v>523</v>
      </c>
      <c r="R122" s="30" t="s">
        <v>331</v>
      </c>
      <c r="S122" s="31">
        <v>43624</v>
      </c>
      <c r="T122" s="30" t="s">
        <v>142</v>
      </c>
      <c r="U122" s="30" t="s">
        <v>668</v>
      </c>
      <c r="V122" s="30" t="s">
        <v>111</v>
      </c>
      <c r="W122" s="30" t="s">
        <v>669</v>
      </c>
      <c r="X122" s="24" t="s">
        <v>670</v>
      </c>
    </row>
    <row r="123" spans="1:24" ht="13">
      <c r="A123" s="32">
        <v>24</v>
      </c>
      <c r="B123" s="33" t="s">
        <v>52</v>
      </c>
      <c r="C123" s="34" t="s">
        <v>32</v>
      </c>
      <c r="D123" s="35">
        <v>162</v>
      </c>
      <c r="E123" s="35">
        <v>71</v>
      </c>
      <c r="F123" s="35">
        <v>91</v>
      </c>
      <c r="G123" s="35">
        <v>0.438</v>
      </c>
      <c r="H123" s="35"/>
      <c r="I123" s="35">
        <v>3.7</v>
      </c>
      <c r="J123" s="35">
        <v>5</v>
      </c>
      <c r="K123" s="35">
        <v>-1.3</v>
      </c>
      <c r="L123" s="35">
        <v>0</v>
      </c>
      <c r="M123" s="35">
        <v>-1.3</v>
      </c>
      <c r="N123" s="35" t="s">
        <v>671</v>
      </c>
      <c r="O123" s="35">
        <v>12</v>
      </c>
      <c r="P123" s="36">
        <v>43689</v>
      </c>
      <c r="Q123" s="35" t="s">
        <v>266</v>
      </c>
      <c r="R123" s="35" t="s">
        <v>362</v>
      </c>
      <c r="S123" s="36">
        <v>43562</v>
      </c>
      <c r="T123" s="35" t="s">
        <v>672</v>
      </c>
      <c r="U123" s="35" t="s">
        <v>673</v>
      </c>
      <c r="V123" s="35" t="s">
        <v>314</v>
      </c>
      <c r="W123" s="35" t="s">
        <v>674</v>
      </c>
      <c r="X123" s="32" t="s">
        <v>675</v>
      </c>
    </row>
    <row r="124" spans="1:24" ht="13">
      <c r="A124" s="24">
        <v>25</v>
      </c>
      <c r="B124" s="28" t="s">
        <v>151</v>
      </c>
      <c r="C124" s="29" t="s">
        <v>32</v>
      </c>
      <c r="D124" s="30">
        <v>162</v>
      </c>
      <c r="E124" s="30">
        <v>70</v>
      </c>
      <c r="F124" s="30">
        <v>92</v>
      </c>
      <c r="G124" s="30">
        <v>0.432</v>
      </c>
      <c r="H124" s="30"/>
      <c r="I124" s="30">
        <v>4.5</v>
      </c>
      <c r="J124" s="30">
        <v>5.3</v>
      </c>
      <c r="K124" s="30">
        <v>-0.8</v>
      </c>
      <c r="L124" s="30">
        <v>-0.1</v>
      </c>
      <c r="M124" s="30">
        <v>-0.9</v>
      </c>
      <c r="N124" s="30" t="s">
        <v>382</v>
      </c>
      <c r="O124" s="30">
        <v>1</v>
      </c>
      <c r="P124" s="31">
        <v>43659</v>
      </c>
      <c r="Q124" s="30" t="s">
        <v>523</v>
      </c>
      <c r="R124" s="30" t="s">
        <v>313</v>
      </c>
      <c r="S124" s="31">
        <v>43532</v>
      </c>
      <c r="T124" s="30" t="s">
        <v>583</v>
      </c>
      <c r="U124" s="30" t="s">
        <v>676</v>
      </c>
      <c r="V124" s="30" t="s">
        <v>145</v>
      </c>
      <c r="W124" s="30" t="s">
        <v>677</v>
      </c>
      <c r="X124" s="24" t="s">
        <v>678</v>
      </c>
    </row>
    <row r="125" spans="1:24" ht="13">
      <c r="A125" s="24">
        <v>26</v>
      </c>
      <c r="B125" s="28" t="s">
        <v>119</v>
      </c>
      <c r="C125" s="29" t="s">
        <v>32</v>
      </c>
      <c r="D125" s="30">
        <v>162</v>
      </c>
      <c r="E125" s="30">
        <v>68</v>
      </c>
      <c r="F125" s="30">
        <v>94</v>
      </c>
      <c r="G125" s="30">
        <v>0.42</v>
      </c>
      <c r="H125" s="30"/>
      <c r="I125" s="30">
        <v>4.5999999999999996</v>
      </c>
      <c r="J125" s="30">
        <v>5.4</v>
      </c>
      <c r="K125" s="30">
        <v>-0.7</v>
      </c>
      <c r="L125" s="30">
        <v>0</v>
      </c>
      <c r="M125" s="30">
        <v>-0.7</v>
      </c>
      <c r="N125" s="30" t="s">
        <v>368</v>
      </c>
      <c r="O125" s="30">
        <v>-2</v>
      </c>
      <c r="P125" s="31">
        <v>43600</v>
      </c>
      <c r="Q125" s="30" t="s">
        <v>482</v>
      </c>
      <c r="R125" s="30" t="s">
        <v>407</v>
      </c>
      <c r="S125" s="31">
        <v>43531</v>
      </c>
      <c r="T125" s="30" t="s">
        <v>679</v>
      </c>
      <c r="U125" s="30" t="s">
        <v>680</v>
      </c>
      <c r="V125" s="31">
        <v>43737</v>
      </c>
      <c r="W125" s="30" t="s">
        <v>681</v>
      </c>
      <c r="X125" s="24" t="s">
        <v>545</v>
      </c>
    </row>
    <row r="126" spans="1:24" ht="13">
      <c r="A126" s="24">
        <v>27</v>
      </c>
      <c r="B126" s="28" t="s">
        <v>80</v>
      </c>
      <c r="C126" s="29" t="s">
        <v>45</v>
      </c>
      <c r="D126" s="30">
        <v>162</v>
      </c>
      <c r="E126" s="30">
        <v>67</v>
      </c>
      <c r="F126" s="30">
        <v>95</v>
      </c>
      <c r="G126" s="30">
        <v>0.41399999999999998</v>
      </c>
      <c r="H126" s="30"/>
      <c r="I126" s="30">
        <v>4.4000000000000004</v>
      </c>
      <c r="J126" s="30">
        <v>5.0999999999999996</v>
      </c>
      <c r="K126" s="30">
        <v>-0.7</v>
      </c>
      <c r="L126" s="30">
        <v>0.2</v>
      </c>
      <c r="M126" s="30">
        <v>-0.5</v>
      </c>
      <c r="N126" s="30" t="s">
        <v>368</v>
      </c>
      <c r="O126" s="30">
        <v>-3</v>
      </c>
      <c r="P126" s="31">
        <v>43630</v>
      </c>
      <c r="Q126" s="30" t="s">
        <v>482</v>
      </c>
      <c r="R126" s="30" t="s">
        <v>362</v>
      </c>
      <c r="S126" s="31">
        <v>43590</v>
      </c>
      <c r="T126" s="30" t="s">
        <v>682</v>
      </c>
      <c r="U126" s="30" t="s">
        <v>683</v>
      </c>
      <c r="V126" s="30" t="s">
        <v>684</v>
      </c>
      <c r="W126" s="30" t="s">
        <v>685</v>
      </c>
      <c r="X126" s="24" t="s">
        <v>686</v>
      </c>
    </row>
    <row r="127" spans="1:24" ht="13">
      <c r="A127" s="24">
        <v>28</v>
      </c>
      <c r="B127" s="28" t="s">
        <v>143</v>
      </c>
      <c r="C127" s="29" t="s">
        <v>32</v>
      </c>
      <c r="D127" s="30">
        <v>162</v>
      </c>
      <c r="E127" s="30">
        <v>66</v>
      </c>
      <c r="F127" s="30">
        <v>96</v>
      </c>
      <c r="G127" s="30">
        <v>0.40699999999999997</v>
      </c>
      <c r="H127" s="30"/>
      <c r="I127" s="30">
        <v>4.3</v>
      </c>
      <c r="J127" s="30">
        <v>4.8</v>
      </c>
      <c r="K127" s="30">
        <v>-0.6</v>
      </c>
      <c r="L127" s="30">
        <v>-0.1</v>
      </c>
      <c r="M127" s="30">
        <v>-0.7</v>
      </c>
      <c r="N127" s="30" t="s">
        <v>352</v>
      </c>
      <c r="O127" s="30">
        <v>-6</v>
      </c>
      <c r="P127" s="31">
        <v>43600</v>
      </c>
      <c r="Q127" s="30" t="s">
        <v>482</v>
      </c>
      <c r="R127" s="30" t="s">
        <v>400</v>
      </c>
      <c r="S127" s="31">
        <v>43656</v>
      </c>
      <c r="T127" s="30" t="s">
        <v>687</v>
      </c>
      <c r="U127" s="30" t="s">
        <v>688</v>
      </c>
      <c r="V127" s="30" t="s">
        <v>689</v>
      </c>
      <c r="W127" s="30" t="s">
        <v>690</v>
      </c>
      <c r="X127" s="24" t="s">
        <v>691</v>
      </c>
    </row>
    <row r="128" spans="1:24" ht="13">
      <c r="A128" s="24">
        <v>29</v>
      </c>
      <c r="B128" s="28" t="s">
        <v>132</v>
      </c>
      <c r="C128" s="29" t="s">
        <v>32</v>
      </c>
      <c r="D128" s="30">
        <v>162</v>
      </c>
      <c r="E128" s="30">
        <v>64</v>
      </c>
      <c r="F128" s="30">
        <v>98</v>
      </c>
      <c r="G128" s="30">
        <v>0.39500000000000002</v>
      </c>
      <c r="H128" s="30"/>
      <c r="I128" s="30">
        <v>3.9</v>
      </c>
      <c r="J128" s="30">
        <v>4.8</v>
      </c>
      <c r="K128" s="30">
        <v>-0.8</v>
      </c>
      <c r="L128" s="30">
        <v>0</v>
      </c>
      <c r="M128" s="30">
        <v>-0.9</v>
      </c>
      <c r="N128" s="30" t="s">
        <v>692</v>
      </c>
      <c r="O128" s="30">
        <v>-3</v>
      </c>
      <c r="P128" s="31">
        <v>43689</v>
      </c>
      <c r="Q128" s="30" t="s">
        <v>288</v>
      </c>
      <c r="R128" s="30" t="s">
        <v>551</v>
      </c>
      <c r="S128" s="31">
        <v>43806</v>
      </c>
      <c r="T128" s="30" t="s">
        <v>541</v>
      </c>
      <c r="U128" s="30" t="s">
        <v>693</v>
      </c>
      <c r="V128" s="30" t="s">
        <v>640</v>
      </c>
      <c r="W128" s="30" t="s">
        <v>694</v>
      </c>
      <c r="X128" s="24" t="s">
        <v>695</v>
      </c>
    </row>
    <row r="129" spans="1:24" ht="13">
      <c r="A129" s="32">
        <v>30</v>
      </c>
      <c r="B129" s="33" t="s">
        <v>182</v>
      </c>
      <c r="C129" s="34" t="s">
        <v>45</v>
      </c>
      <c r="D129" s="35">
        <v>162</v>
      </c>
      <c r="E129" s="35">
        <v>64</v>
      </c>
      <c r="F129" s="35">
        <v>98</v>
      </c>
      <c r="G129" s="35">
        <v>0.39500000000000002</v>
      </c>
      <c r="H129" s="35"/>
      <c r="I129" s="35">
        <v>4.5</v>
      </c>
      <c r="J129" s="35">
        <v>5.5</v>
      </c>
      <c r="K129" s="35">
        <v>-1</v>
      </c>
      <c r="L129" s="35">
        <v>0.2</v>
      </c>
      <c r="M129" s="35">
        <v>-0.8</v>
      </c>
      <c r="N129" s="35" t="s">
        <v>692</v>
      </c>
      <c r="O129" s="35">
        <v>-3</v>
      </c>
      <c r="P129" s="36">
        <v>43689</v>
      </c>
      <c r="Q129" s="35" t="s">
        <v>340</v>
      </c>
      <c r="R129" s="35" t="s">
        <v>399</v>
      </c>
      <c r="S129" s="36">
        <v>43469</v>
      </c>
      <c r="T129" s="35" t="s">
        <v>152</v>
      </c>
      <c r="U129" s="35" t="s">
        <v>394</v>
      </c>
      <c r="V129" s="35" t="s">
        <v>696</v>
      </c>
      <c r="W129" s="35" t="s">
        <v>697</v>
      </c>
      <c r="X129" s="32" t="s">
        <v>698</v>
      </c>
    </row>
    <row r="131" spans="1:24" ht="23">
      <c r="A131" s="88" t="s">
        <v>699</v>
      </c>
      <c r="B131" s="87"/>
      <c r="C131" s="87"/>
      <c r="D131" s="87"/>
    </row>
    <row r="132" spans="1:24" ht="13">
      <c r="A132" s="39" t="s">
        <v>0</v>
      </c>
      <c r="B132" s="39" t="s">
        <v>1</v>
      </c>
      <c r="C132" s="39" t="s">
        <v>2</v>
      </c>
      <c r="D132" s="39" t="s">
        <v>3</v>
      </c>
      <c r="E132" s="39" t="s">
        <v>4</v>
      </c>
      <c r="F132" s="39" t="s">
        <v>5</v>
      </c>
      <c r="G132" s="39" t="s">
        <v>6</v>
      </c>
      <c r="H132" s="39"/>
      <c r="I132" s="39" t="s">
        <v>9</v>
      </c>
      <c r="J132" s="39" t="s">
        <v>10</v>
      </c>
      <c r="K132" s="39" t="s">
        <v>11</v>
      </c>
      <c r="L132" s="39" t="s">
        <v>12</v>
      </c>
      <c r="M132" s="39" t="s">
        <v>13</v>
      </c>
      <c r="N132" s="39" t="s">
        <v>14</v>
      </c>
      <c r="O132" s="39" t="s">
        <v>15</v>
      </c>
      <c r="P132" s="39" t="s">
        <v>19</v>
      </c>
      <c r="Q132" s="39" t="s">
        <v>20</v>
      </c>
      <c r="R132" s="39" t="s">
        <v>21</v>
      </c>
      <c r="S132" s="39" t="s">
        <v>22</v>
      </c>
      <c r="T132" s="39" t="s">
        <v>23</v>
      </c>
      <c r="U132" s="39" t="s">
        <v>24</v>
      </c>
      <c r="V132" s="39" t="s">
        <v>25</v>
      </c>
      <c r="W132" s="39" t="s">
        <v>26</v>
      </c>
      <c r="X132" s="39" t="s">
        <v>27</v>
      </c>
    </row>
    <row r="133" spans="1:24" ht="13">
      <c r="A133" s="32">
        <v>1</v>
      </c>
      <c r="B133" s="40" t="s">
        <v>89</v>
      </c>
      <c r="C133" s="41" t="s">
        <v>32</v>
      </c>
      <c r="D133" s="32">
        <v>162</v>
      </c>
      <c r="E133" s="32">
        <v>103</v>
      </c>
      <c r="F133" s="32">
        <v>58</v>
      </c>
      <c r="G133" s="32">
        <v>0.64</v>
      </c>
      <c r="H133" s="32"/>
      <c r="I133" s="32">
        <v>5</v>
      </c>
      <c r="J133" s="32">
        <v>3.4</v>
      </c>
      <c r="K133" s="32">
        <v>1.6</v>
      </c>
      <c r="L133" s="32">
        <v>-0.2</v>
      </c>
      <c r="M133" s="32">
        <v>1.3</v>
      </c>
      <c r="N133" s="32" t="s">
        <v>700</v>
      </c>
      <c r="O133" s="32">
        <v>-4</v>
      </c>
      <c r="P133" s="32" t="s">
        <v>287</v>
      </c>
      <c r="Q133" s="32" t="s">
        <v>215</v>
      </c>
      <c r="R133" s="32" t="s">
        <v>701</v>
      </c>
      <c r="S133" s="37">
        <v>43712</v>
      </c>
      <c r="T133" s="32" t="s">
        <v>643</v>
      </c>
      <c r="U133" s="32" t="s">
        <v>702</v>
      </c>
      <c r="V133" s="32" t="s">
        <v>703</v>
      </c>
      <c r="W133" s="32" t="s">
        <v>704</v>
      </c>
      <c r="X133" s="32" t="s">
        <v>705</v>
      </c>
    </row>
    <row r="134" spans="1:24" ht="13">
      <c r="A134" s="24">
        <v>2</v>
      </c>
      <c r="B134" s="28" t="s">
        <v>186</v>
      </c>
      <c r="C134" s="29" t="s">
        <v>45</v>
      </c>
      <c r="D134" s="30">
        <v>162</v>
      </c>
      <c r="E134" s="30">
        <v>95</v>
      </c>
      <c r="F134" s="30">
        <v>67</v>
      </c>
      <c r="G134" s="30">
        <v>0.58599999999999997</v>
      </c>
      <c r="H134" s="30"/>
      <c r="I134" s="30">
        <v>4.7</v>
      </c>
      <c r="J134" s="30">
        <v>4.7</v>
      </c>
      <c r="K134" s="30">
        <v>0</v>
      </c>
      <c r="L134" s="30">
        <v>0.1</v>
      </c>
      <c r="M134" s="30">
        <v>0.2</v>
      </c>
      <c r="N134" s="30" t="s">
        <v>706</v>
      </c>
      <c r="O134" s="30">
        <v>13</v>
      </c>
      <c r="P134" s="30" t="s">
        <v>43</v>
      </c>
      <c r="Q134" s="30" t="s">
        <v>437</v>
      </c>
      <c r="R134" s="30" t="s">
        <v>332</v>
      </c>
      <c r="S134" s="31">
        <v>43622</v>
      </c>
      <c r="T134" s="30" t="s">
        <v>707</v>
      </c>
      <c r="U134" s="30" t="s">
        <v>708</v>
      </c>
      <c r="V134" s="30" t="s">
        <v>591</v>
      </c>
      <c r="W134" s="30" t="s">
        <v>709</v>
      </c>
      <c r="X134" s="24" t="s">
        <v>710</v>
      </c>
    </row>
    <row r="135" spans="1:24" ht="13">
      <c r="A135" s="24">
        <v>3</v>
      </c>
      <c r="B135" s="28" t="s">
        <v>166</v>
      </c>
      <c r="C135" s="29" t="s">
        <v>32</v>
      </c>
      <c r="D135" s="30">
        <v>162</v>
      </c>
      <c r="E135" s="30">
        <v>95</v>
      </c>
      <c r="F135" s="30">
        <v>67</v>
      </c>
      <c r="G135" s="30">
        <v>0.58599999999999997</v>
      </c>
      <c r="H135" s="30"/>
      <c r="I135" s="30">
        <v>4.7</v>
      </c>
      <c r="J135" s="30">
        <v>3.8</v>
      </c>
      <c r="K135" s="30">
        <v>0.9</v>
      </c>
      <c r="L135" s="30">
        <v>-0.3</v>
      </c>
      <c r="M135" s="30">
        <v>0.6</v>
      </c>
      <c r="N135" s="30" t="s">
        <v>222</v>
      </c>
      <c r="O135" s="30">
        <v>-2</v>
      </c>
      <c r="P135" s="31">
        <v>43807</v>
      </c>
      <c r="Q135" s="30" t="s">
        <v>234</v>
      </c>
      <c r="R135" s="30" t="s">
        <v>244</v>
      </c>
      <c r="S135" s="31">
        <v>43593</v>
      </c>
      <c r="T135" s="30" t="s">
        <v>98</v>
      </c>
      <c r="U135" s="30" t="s">
        <v>711</v>
      </c>
      <c r="V135" s="30" t="s">
        <v>116</v>
      </c>
      <c r="W135" s="30" t="s">
        <v>712</v>
      </c>
      <c r="X135" s="24" t="s">
        <v>713</v>
      </c>
    </row>
    <row r="136" spans="1:24" ht="13">
      <c r="A136" s="24">
        <v>4</v>
      </c>
      <c r="B136" s="28" t="s">
        <v>85</v>
      </c>
      <c r="C136" s="29" t="s">
        <v>45</v>
      </c>
      <c r="D136" s="30">
        <v>161</v>
      </c>
      <c r="E136" s="30">
        <v>94</v>
      </c>
      <c r="F136" s="30">
        <v>67</v>
      </c>
      <c r="G136" s="30">
        <v>0.58399999999999996</v>
      </c>
      <c r="H136" s="30"/>
      <c r="I136" s="30">
        <v>4.8</v>
      </c>
      <c r="J136" s="30">
        <v>4.2</v>
      </c>
      <c r="K136" s="30">
        <v>0.6</v>
      </c>
      <c r="L136" s="30">
        <v>0</v>
      </c>
      <c r="M136" s="30">
        <v>0.6</v>
      </c>
      <c r="N136" s="30" t="s">
        <v>714</v>
      </c>
      <c r="O136" s="30">
        <v>3</v>
      </c>
      <c r="P136" s="30" t="s">
        <v>43</v>
      </c>
      <c r="Q136" s="30" t="s">
        <v>437</v>
      </c>
      <c r="R136" s="30" t="s">
        <v>715</v>
      </c>
      <c r="S136" s="31">
        <v>43622</v>
      </c>
      <c r="T136" s="30" t="s">
        <v>716</v>
      </c>
      <c r="U136" s="30" t="s">
        <v>717</v>
      </c>
      <c r="V136" s="30" t="s">
        <v>718</v>
      </c>
      <c r="W136" s="30" t="s">
        <v>719</v>
      </c>
      <c r="X136" s="24" t="s">
        <v>720</v>
      </c>
    </row>
    <row r="137" spans="1:24" ht="13">
      <c r="A137" s="24">
        <v>5</v>
      </c>
      <c r="B137" s="28" t="s">
        <v>177</v>
      </c>
      <c r="C137" s="29" t="s">
        <v>45</v>
      </c>
      <c r="D137" s="30">
        <v>162</v>
      </c>
      <c r="E137" s="30">
        <v>93</v>
      </c>
      <c r="F137" s="30">
        <v>69</v>
      </c>
      <c r="G137" s="30">
        <v>0.57399999999999995</v>
      </c>
      <c r="H137" s="30"/>
      <c r="I137" s="30">
        <v>5.4</v>
      </c>
      <c r="J137" s="30">
        <v>4.3</v>
      </c>
      <c r="K137" s="30">
        <v>1.1000000000000001</v>
      </c>
      <c r="L137" s="30">
        <v>0.1</v>
      </c>
      <c r="M137" s="30">
        <v>1.3</v>
      </c>
      <c r="N137" s="30" t="s">
        <v>466</v>
      </c>
      <c r="O137" s="30">
        <v>-5</v>
      </c>
      <c r="P137" s="30" t="s">
        <v>250</v>
      </c>
      <c r="Q137" s="30" t="s">
        <v>199</v>
      </c>
      <c r="R137" s="30" t="s">
        <v>216</v>
      </c>
      <c r="S137" s="31">
        <v>43650</v>
      </c>
      <c r="T137" s="30" t="s">
        <v>175</v>
      </c>
      <c r="U137" s="30" t="s">
        <v>721</v>
      </c>
      <c r="V137" s="30" t="s">
        <v>722</v>
      </c>
      <c r="W137" s="30" t="s">
        <v>723</v>
      </c>
      <c r="X137" s="24" t="s">
        <v>724</v>
      </c>
    </row>
    <row r="138" spans="1:24" ht="13">
      <c r="A138" s="24">
        <v>6</v>
      </c>
      <c r="B138" s="28" t="s">
        <v>31</v>
      </c>
      <c r="C138" s="29" t="s">
        <v>32</v>
      </c>
      <c r="D138" s="30">
        <v>162</v>
      </c>
      <c r="E138" s="30">
        <v>91</v>
      </c>
      <c r="F138" s="30">
        <v>71</v>
      </c>
      <c r="G138" s="30">
        <v>0.56200000000000006</v>
      </c>
      <c r="H138" s="30"/>
      <c r="I138" s="30">
        <v>4.5</v>
      </c>
      <c r="J138" s="30">
        <v>3.9</v>
      </c>
      <c r="K138" s="30">
        <v>0.5</v>
      </c>
      <c r="L138" s="30">
        <v>-0.2</v>
      </c>
      <c r="M138" s="30">
        <v>0.4</v>
      </c>
      <c r="N138" s="30" t="s">
        <v>309</v>
      </c>
      <c r="O138" s="30">
        <v>1</v>
      </c>
      <c r="P138" s="31">
        <v>43748</v>
      </c>
      <c r="Q138" s="30" t="s">
        <v>437</v>
      </c>
      <c r="R138" s="30" t="s">
        <v>288</v>
      </c>
      <c r="S138" s="31">
        <v>43624</v>
      </c>
      <c r="T138" s="30" t="s">
        <v>725</v>
      </c>
      <c r="U138" s="30" t="s">
        <v>726</v>
      </c>
      <c r="V138" s="30" t="s">
        <v>467</v>
      </c>
      <c r="W138" s="30" t="s">
        <v>727</v>
      </c>
      <c r="X138" s="24" t="s">
        <v>728</v>
      </c>
    </row>
    <row r="139" spans="1:24" ht="13">
      <c r="A139" s="24">
        <v>7</v>
      </c>
      <c r="B139" s="28" t="s">
        <v>100</v>
      </c>
      <c r="C139" s="29" t="s">
        <v>45</v>
      </c>
      <c r="D139" s="30">
        <v>162</v>
      </c>
      <c r="E139" s="30">
        <v>89</v>
      </c>
      <c r="F139" s="30">
        <v>73</v>
      </c>
      <c r="G139" s="30">
        <v>0.54900000000000004</v>
      </c>
      <c r="H139" s="30"/>
      <c r="I139" s="30">
        <v>4.7</v>
      </c>
      <c r="J139" s="30">
        <v>4.0999999999999996</v>
      </c>
      <c r="K139" s="30">
        <v>0.6</v>
      </c>
      <c r="L139" s="30">
        <v>0.2</v>
      </c>
      <c r="M139" s="30">
        <v>0.8</v>
      </c>
      <c r="N139" s="30" t="s">
        <v>232</v>
      </c>
      <c r="O139" s="30">
        <v>-2</v>
      </c>
      <c r="P139" s="30" t="s">
        <v>43</v>
      </c>
      <c r="Q139" s="30" t="s">
        <v>216</v>
      </c>
      <c r="R139" s="30" t="s">
        <v>266</v>
      </c>
      <c r="S139" s="31">
        <v>43564</v>
      </c>
      <c r="T139" s="30" t="s">
        <v>82</v>
      </c>
      <c r="U139" s="30" t="s">
        <v>729</v>
      </c>
      <c r="V139" s="30" t="s">
        <v>730</v>
      </c>
      <c r="W139" s="30" t="s">
        <v>474</v>
      </c>
      <c r="X139" s="24" t="s">
        <v>731</v>
      </c>
    </row>
    <row r="140" spans="1:24" ht="13">
      <c r="A140" s="24">
        <v>8</v>
      </c>
      <c r="B140" s="28" t="s">
        <v>169</v>
      </c>
      <c r="C140" s="29" t="s">
        <v>45</v>
      </c>
      <c r="D140" s="30">
        <v>162</v>
      </c>
      <c r="E140" s="30">
        <v>89</v>
      </c>
      <c r="F140" s="30">
        <v>73</v>
      </c>
      <c r="G140" s="30">
        <v>0.54900000000000004</v>
      </c>
      <c r="H140" s="30"/>
      <c r="I140" s="30">
        <v>4.5999999999999996</v>
      </c>
      <c r="J140" s="30">
        <v>4.4000000000000004</v>
      </c>
      <c r="K140" s="30">
        <v>0.2</v>
      </c>
      <c r="L140" s="30">
        <v>0.3</v>
      </c>
      <c r="M140" s="30">
        <v>0.4</v>
      </c>
      <c r="N140" s="30" t="s">
        <v>732</v>
      </c>
      <c r="O140" s="30">
        <v>5</v>
      </c>
      <c r="P140" s="30" t="s">
        <v>250</v>
      </c>
      <c r="Q140" s="30" t="s">
        <v>234</v>
      </c>
      <c r="R140" s="30" t="s">
        <v>482</v>
      </c>
      <c r="S140" s="31">
        <v>43618</v>
      </c>
      <c r="T140" s="30" t="s">
        <v>429</v>
      </c>
      <c r="U140" s="30" t="s">
        <v>733</v>
      </c>
      <c r="V140" s="30" t="s">
        <v>734</v>
      </c>
      <c r="W140" s="30" t="s">
        <v>735</v>
      </c>
      <c r="X140" s="24" t="s">
        <v>736</v>
      </c>
    </row>
    <row r="141" spans="1:24" ht="13">
      <c r="A141" s="24">
        <v>9</v>
      </c>
      <c r="B141" s="28" t="s">
        <v>151</v>
      </c>
      <c r="C141" s="29" t="s">
        <v>32</v>
      </c>
      <c r="D141" s="30">
        <v>162</v>
      </c>
      <c r="E141" s="30">
        <v>87</v>
      </c>
      <c r="F141" s="30">
        <v>75</v>
      </c>
      <c r="G141" s="30">
        <v>0.53700000000000003</v>
      </c>
      <c r="H141" s="30"/>
      <c r="I141" s="30">
        <v>4.0999999999999996</v>
      </c>
      <c r="J141" s="30">
        <v>3.8</v>
      </c>
      <c r="K141" s="30">
        <v>0.3</v>
      </c>
      <c r="L141" s="30">
        <v>-0.3</v>
      </c>
      <c r="M141" s="30">
        <v>0.1</v>
      </c>
      <c r="N141" s="30" t="s">
        <v>302</v>
      </c>
      <c r="O141" s="30">
        <v>0</v>
      </c>
      <c r="P141" s="31">
        <v>43807</v>
      </c>
      <c r="Q141" s="30" t="s">
        <v>259</v>
      </c>
      <c r="R141" s="30" t="s">
        <v>266</v>
      </c>
      <c r="S141" s="31">
        <v>43682</v>
      </c>
      <c r="T141" s="30" t="s">
        <v>272</v>
      </c>
      <c r="U141" s="30" t="s">
        <v>737</v>
      </c>
      <c r="V141" s="30" t="s">
        <v>738</v>
      </c>
      <c r="W141" s="30" t="s">
        <v>120</v>
      </c>
      <c r="X141" s="24" t="s">
        <v>739</v>
      </c>
    </row>
    <row r="142" spans="1:24" ht="13">
      <c r="A142" s="24">
        <v>10</v>
      </c>
      <c r="B142" s="28" t="s">
        <v>132</v>
      </c>
      <c r="C142" s="29" t="s">
        <v>32</v>
      </c>
      <c r="D142" s="30">
        <v>162</v>
      </c>
      <c r="E142" s="30">
        <v>87</v>
      </c>
      <c r="F142" s="30">
        <v>75</v>
      </c>
      <c r="G142" s="30">
        <v>0.53700000000000003</v>
      </c>
      <c r="H142" s="30"/>
      <c r="I142" s="30">
        <v>4.4000000000000004</v>
      </c>
      <c r="J142" s="30">
        <v>3.9</v>
      </c>
      <c r="K142" s="30">
        <v>0.5</v>
      </c>
      <c r="L142" s="30">
        <v>-0.2</v>
      </c>
      <c r="M142" s="30">
        <v>0.3</v>
      </c>
      <c r="N142" s="30" t="s">
        <v>309</v>
      </c>
      <c r="O142" s="30">
        <v>-3</v>
      </c>
      <c r="P142" s="31">
        <v>43689</v>
      </c>
      <c r="Q142" s="30" t="s">
        <v>244</v>
      </c>
      <c r="R142" s="30" t="s">
        <v>332</v>
      </c>
      <c r="S142" s="31">
        <v>43776</v>
      </c>
      <c r="T142" s="30" t="s">
        <v>349</v>
      </c>
      <c r="U142" s="30" t="s">
        <v>740</v>
      </c>
      <c r="V142" s="30" t="s">
        <v>209</v>
      </c>
      <c r="W142" s="30" t="s">
        <v>161</v>
      </c>
      <c r="X142" s="24" t="s">
        <v>741</v>
      </c>
    </row>
    <row r="143" spans="1:24" ht="13">
      <c r="A143" s="24">
        <v>11</v>
      </c>
      <c r="B143" s="28" t="s">
        <v>182</v>
      </c>
      <c r="C143" s="29" t="s">
        <v>45</v>
      </c>
      <c r="D143" s="30">
        <v>161</v>
      </c>
      <c r="E143" s="30">
        <v>86</v>
      </c>
      <c r="F143" s="30">
        <v>75</v>
      </c>
      <c r="G143" s="30">
        <v>0.53400000000000003</v>
      </c>
      <c r="H143" s="30"/>
      <c r="I143" s="30">
        <v>4.7</v>
      </c>
      <c r="J143" s="30">
        <v>4.5</v>
      </c>
      <c r="K143" s="30">
        <v>0.2</v>
      </c>
      <c r="L143" s="30">
        <v>0</v>
      </c>
      <c r="M143" s="30">
        <v>0.2</v>
      </c>
      <c r="N143" s="30" t="s">
        <v>742</v>
      </c>
      <c r="O143" s="30">
        <v>3</v>
      </c>
      <c r="P143" s="30" t="s">
        <v>43</v>
      </c>
      <c r="Q143" s="30" t="s">
        <v>743</v>
      </c>
      <c r="R143" s="30" t="s">
        <v>271</v>
      </c>
      <c r="S143" s="31">
        <v>43589</v>
      </c>
      <c r="T143" s="30" t="s">
        <v>599</v>
      </c>
      <c r="U143" s="30" t="s">
        <v>744</v>
      </c>
      <c r="V143" s="30" t="s">
        <v>745</v>
      </c>
      <c r="W143" s="30" t="s">
        <v>746</v>
      </c>
      <c r="X143" s="24" t="s">
        <v>747</v>
      </c>
    </row>
    <row r="144" spans="1:24" ht="13">
      <c r="A144" s="24">
        <v>12</v>
      </c>
      <c r="B144" s="28" t="s">
        <v>107</v>
      </c>
      <c r="C144" s="29" t="s">
        <v>32</v>
      </c>
      <c r="D144" s="30">
        <v>162</v>
      </c>
      <c r="E144" s="30">
        <v>86</v>
      </c>
      <c r="F144" s="30">
        <v>76</v>
      </c>
      <c r="G144" s="30">
        <v>0.53100000000000003</v>
      </c>
      <c r="H144" s="30"/>
      <c r="I144" s="30">
        <v>4.8</v>
      </c>
      <c r="J144" s="30">
        <v>4.4000000000000004</v>
      </c>
      <c r="K144" s="30">
        <v>0.4</v>
      </c>
      <c r="L144" s="30">
        <v>-0.1</v>
      </c>
      <c r="M144" s="30">
        <v>0.3</v>
      </c>
      <c r="N144" s="30" t="s">
        <v>293</v>
      </c>
      <c r="O144" s="30">
        <v>-2</v>
      </c>
      <c r="P144" s="31">
        <v>43689</v>
      </c>
      <c r="Q144" s="30" t="s">
        <v>288</v>
      </c>
      <c r="R144" s="30" t="s">
        <v>251</v>
      </c>
      <c r="S144" s="31">
        <v>43558</v>
      </c>
      <c r="T144" s="30" t="s">
        <v>124</v>
      </c>
      <c r="U144" s="30" t="s">
        <v>748</v>
      </c>
      <c r="V144" s="30" t="s">
        <v>175</v>
      </c>
      <c r="W144" s="30" t="s">
        <v>749</v>
      </c>
      <c r="X144" s="24" t="s">
        <v>750</v>
      </c>
    </row>
    <row r="145" spans="1:24" ht="13">
      <c r="A145" s="24">
        <v>13</v>
      </c>
      <c r="B145" s="28" t="s">
        <v>148</v>
      </c>
      <c r="C145" s="29" t="s">
        <v>45</v>
      </c>
      <c r="D145" s="30">
        <v>162</v>
      </c>
      <c r="E145" s="30">
        <v>86</v>
      </c>
      <c r="F145" s="30">
        <v>76</v>
      </c>
      <c r="G145" s="30">
        <v>0.53100000000000003</v>
      </c>
      <c r="H145" s="30"/>
      <c r="I145" s="30">
        <v>4.7</v>
      </c>
      <c r="J145" s="30">
        <v>4.4000000000000004</v>
      </c>
      <c r="K145" s="30">
        <v>0.4</v>
      </c>
      <c r="L145" s="30">
        <v>0.1</v>
      </c>
      <c r="M145" s="30">
        <v>0.5</v>
      </c>
      <c r="N145" s="30" t="s">
        <v>302</v>
      </c>
      <c r="O145" s="30">
        <v>-1</v>
      </c>
      <c r="P145" s="30" t="s">
        <v>43</v>
      </c>
      <c r="Q145" s="30" t="s">
        <v>259</v>
      </c>
      <c r="R145" s="30" t="s">
        <v>332</v>
      </c>
      <c r="S145" s="31">
        <v>43716</v>
      </c>
      <c r="T145" s="30" t="s">
        <v>120</v>
      </c>
      <c r="U145" s="30" t="s">
        <v>751</v>
      </c>
      <c r="V145" s="30" t="s">
        <v>752</v>
      </c>
      <c r="W145" s="30" t="s">
        <v>753</v>
      </c>
      <c r="X145" s="24" t="s">
        <v>531</v>
      </c>
    </row>
    <row r="146" spans="1:24" ht="13">
      <c r="A146" s="24">
        <v>14</v>
      </c>
      <c r="B146" s="28" t="s">
        <v>126</v>
      </c>
      <c r="C146" s="29" t="s">
        <v>45</v>
      </c>
      <c r="D146" s="30">
        <v>162</v>
      </c>
      <c r="E146" s="30">
        <v>84</v>
      </c>
      <c r="F146" s="30">
        <v>78</v>
      </c>
      <c r="G146" s="30">
        <v>0.51800000000000002</v>
      </c>
      <c r="H146" s="30"/>
      <c r="I146" s="30">
        <v>4.5</v>
      </c>
      <c r="J146" s="30">
        <v>4.3</v>
      </c>
      <c r="K146" s="30">
        <v>0.1</v>
      </c>
      <c r="L146" s="30">
        <v>0.1</v>
      </c>
      <c r="M146" s="30">
        <v>0.3</v>
      </c>
      <c r="N146" s="30" t="s">
        <v>619</v>
      </c>
      <c r="O146" s="30">
        <v>1</v>
      </c>
      <c r="P146" s="31">
        <v>43778</v>
      </c>
      <c r="Q146" s="30" t="s">
        <v>266</v>
      </c>
      <c r="R146" s="30" t="s">
        <v>271</v>
      </c>
      <c r="S146" s="31">
        <v>43746</v>
      </c>
      <c r="T146" s="30" t="s">
        <v>754</v>
      </c>
      <c r="U146" s="30" t="s">
        <v>755</v>
      </c>
      <c r="V146" s="30" t="s">
        <v>756</v>
      </c>
      <c r="W146" s="30" t="s">
        <v>500</v>
      </c>
      <c r="X146" s="24" t="s">
        <v>757</v>
      </c>
    </row>
    <row r="147" spans="1:24" ht="13">
      <c r="A147" s="24">
        <v>15</v>
      </c>
      <c r="B147" s="28" t="s">
        <v>95</v>
      </c>
      <c r="C147" s="29" t="s">
        <v>45</v>
      </c>
      <c r="D147" s="30">
        <v>162</v>
      </c>
      <c r="E147" s="30">
        <v>84</v>
      </c>
      <c r="F147" s="30">
        <v>78</v>
      </c>
      <c r="G147" s="30">
        <v>0.51800000000000002</v>
      </c>
      <c r="H147" s="30"/>
      <c r="I147" s="30">
        <v>4.2</v>
      </c>
      <c r="J147" s="30">
        <v>4.3</v>
      </c>
      <c r="K147" s="30">
        <v>-0.1</v>
      </c>
      <c r="L147" s="30">
        <v>0.3</v>
      </c>
      <c r="M147" s="30">
        <v>0.1</v>
      </c>
      <c r="N147" s="30" t="s">
        <v>318</v>
      </c>
      <c r="O147" s="30">
        <v>5</v>
      </c>
      <c r="P147" s="31">
        <v>43689</v>
      </c>
      <c r="Q147" s="30" t="s">
        <v>251</v>
      </c>
      <c r="R147" s="30" t="s">
        <v>320</v>
      </c>
      <c r="S147" s="31">
        <v>43558</v>
      </c>
      <c r="T147" s="30" t="s">
        <v>758</v>
      </c>
      <c r="U147" s="30" t="s">
        <v>759</v>
      </c>
      <c r="V147" s="30" t="s">
        <v>760</v>
      </c>
      <c r="W147" s="30" t="s">
        <v>761</v>
      </c>
      <c r="X147" s="24" t="s">
        <v>762</v>
      </c>
    </row>
    <row r="148" spans="1:24" ht="13">
      <c r="A148" s="24">
        <v>16</v>
      </c>
      <c r="B148" s="28" t="s">
        <v>160</v>
      </c>
      <c r="C148" s="29" t="s">
        <v>45</v>
      </c>
      <c r="D148" s="30">
        <v>162</v>
      </c>
      <c r="E148" s="30">
        <v>81</v>
      </c>
      <c r="F148" s="30">
        <v>81</v>
      </c>
      <c r="G148" s="30">
        <v>0.5</v>
      </c>
      <c r="H148" s="30"/>
      <c r="I148" s="30">
        <v>4.2</v>
      </c>
      <c r="J148" s="30">
        <v>4.4000000000000004</v>
      </c>
      <c r="K148" s="30">
        <v>-0.2</v>
      </c>
      <c r="L148" s="30">
        <v>0.1</v>
      </c>
      <c r="M148" s="30">
        <v>-0.2</v>
      </c>
      <c r="N148" s="30" t="s">
        <v>486</v>
      </c>
      <c r="O148" s="30">
        <v>4</v>
      </c>
      <c r="P148" s="31">
        <v>43748</v>
      </c>
      <c r="Q148" s="30" t="s">
        <v>199</v>
      </c>
      <c r="R148" s="30" t="s">
        <v>340</v>
      </c>
      <c r="S148" s="31">
        <v>43649</v>
      </c>
      <c r="T148" s="30" t="s">
        <v>763</v>
      </c>
      <c r="U148" s="30" t="s">
        <v>764</v>
      </c>
      <c r="V148" s="30" t="s">
        <v>696</v>
      </c>
      <c r="W148" s="30" t="s">
        <v>765</v>
      </c>
      <c r="X148" s="24" t="s">
        <v>766</v>
      </c>
    </row>
    <row r="149" spans="1:24" ht="13">
      <c r="A149" s="24">
        <v>17</v>
      </c>
      <c r="B149" s="28" t="s">
        <v>113</v>
      </c>
      <c r="C149" s="29" t="s">
        <v>32</v>
      </c>
      <c r="D149" s="30">
        <v>161</v>
      </c>
      <c r="E149" s="30">
        <v>79</v>
      </c>
      <c r="F149" s="30">
        <v>82</v>
      </c>
      <c r="G149" s="30">
        <v>0.49099999999999999</v>
      </c>
      <c r="H149" s="30"/>
      <c r="I149" s="30">
        <v>4.0999999999999996</v>
      </c>
      <c r="J149" s="30">
        <v>4.2</v>
      </c>
      <c r="K149" s="30">
        <v>-0.2</v>
      </c>
      <c r="L149" s="30">
        <v>-0.2</v>
      </c>
      <c r="M149" s="30">
        <v>-0.4</v>
      </c>
      <c r="N149" s="30" t="s">
        <v>767</v>
      </c>
      <c r="O149" s="30">
        <v>1</v>
      </c>
      <c r="P149" s="31">
        <v>43630</v>
      </c>
      <c r="Q149" s="30" t="s">
        <v>768</v>
      </c>
      <c r="R149" s="30" t="s">
        <v>482</v>
      </c>
      <c r="S149" s="31">
        <v>43562</v>
      </c>
      <c r="T149" s="30" t="s">
        <v>467</v>
      </c>
      <c r="U149" s="30" t="s">
        <v>769</v>
      </c>
      <c r="V149" s="30" t="s">
        <v>136</v>
      </c>
      <c r="W149" s="30" t="s">
        <v>770</v>
      </c>
      <c r="X149" s="24" t="s">
        <v>771</v>
      </c>
    </row>
    <row r="150" spans="1:24" ht="13">
      <c r="A150" s="24">
        <v>18</v>
      </c>
      <c r="B150" s="28" t="s">
        <v>189</v>
      </c>
      <c r="C150" s="29" t="s">
        <v>32</v>
      </c>
      <c r="D150" s="30">
        <v>162</v>
      </c>
      <c r="E150" s="30">
        <v>78</v>
      </c>
      <c r="F150" s="30">
        <v>83</v>
      </c>
      <c r="G150" s="30">
        <v>0.48399999999999999</v>
      </c>
      <c r="H150" s="30"/>
      <c r="I150" s="30">
        <v>4.5</v>
      </c>
      <c r="J150" s="30">
        <v>4.7</v>
      </c>
      <c r="K150" s="30">
        <v>-0.2</v>
      </c>
      <c r="L150" s="30">
        <v>-0.1</v>
      </c>
      <c r="M150" s="30">
        <v>-0.2</v>
      </c>
      <c r="N150" s="30" t="s">
        <v>767</v>
      </c>
      <c r="O150" s="30">
        <v>0</v>
      </c>
      <c r="P150" s="31">
        <v>43719</v>
      </c>
      <c r="Q150" s="30" t="s">
        <v>772</v>
      </c>
      <c r="R150" s="30" t="s">
        <v>278</v>
      </c>
      <c r="S150" s="31">
        <v>43682</v>
      </c>
      <c r="T150" s="30" t="s">
        <v>773</v>
      </c>
      <c r="U150" s="30" t="s">
        <v>774</v>
      </c>
      <c r="V150" s="30" t="s">
        <v>47</v>
      </c>
      <c r="W150" s="30" t="s">
        <v>775</v>
      </c>
      <c r="X150" s="24" t="s">
        <v>614</v>
      </c>
    </row>
    <row r="151" spans="1:24" ht="13">
      <c r="A151" s="24">
        <v>19</v>
      </c>
      <c r="B151" s="28" t="s">
        <v>80</v>
      </c>
      <c r="C151" s="29" t="s">
        <v>45</v>
      </c>
      <c r="D151" s="30">
        <v>162</v>
      </c>
      <c r="E151" s="30">
        <v>78</v>
      </c>
      <c r="F151" s="30">
        <v>84</v>
      </c>
      <c r="G151" s="30">
        <v>0.48099999999999998</v>
      </c>
      <c r="H151" s="30"/>
      <c r="I151" s="30">
        <v>4.2</v>
      </c>
      <c r="J151" s="30">
        <v>4.4000000000000004</v>
      </c>
      <c r="K151" s="30">
        <v>-0.2</v>
      </c>
      <c r="L151" s="30">
        <v>0.1</v>
      </c>
      <c r="M151" s="30">
        <v>-0.1</v>
      </c>
      <c r="N151" s="30" t="s">
        <v>522</v>
      </c>
      <c r="O151" s="30">
        <v>0</v>
      </c>
      <c r="P151" s="31">
        <v>43719</v>
      </c>
      <c r="Q151" s="30" t="s">
        <v>244</v>
      </c>
      <c r="R151" s="30" t="s">
        <v>313</v>
      </c>
      <c r="S151" s="31">
        <v>43684</v>
      </c>
      <c r="T151" s="30" t="s">
        <v>776</v>
      </c>
      <c r="U151" s="30" t="s">
        <v>777</v>
      </c>
      <c r="V151" s="30" t="s">
        <v>778</v>
      </c>
      <c r="W151" s="30" t="s">
        <v>779</v>
      </c>
      <c r="X151" s="24" t="s">
        <v>592</v>
      </c>
    </row>
    <row r="152" spans="1:24" ht="13">
      <c r="A152" s="24">
        <v>20</v>
      </c>
      <c r="B152" s="28" t="s">
        <v>155</v>
      </c>
      <c r="C152" s="29" t="s">
        <v>32</v>
      </c>
      <c r="D152" s="30">
        <v>162</v>
      </c>
      <c r="E152" s="30">
        <v>75</v>
      </c>
      <c r="F152" s="30">
        <v>87</v>
      </c>
      <c r="G152" s="30">
        <v>0.46300000000000002</v>
      </c>
      <c r="H152" s="30"/>
      <c r="I152" s="30">
        <v>5.2</v>
      </c>
      <c r="J152" s="30">
        <v>5.3</v>
      </c>
      <c r="K152" s="30">
        <v>-0.1</v>
      </c>
      <c r="L152" s="30">
        <v>-0.1</v>
      </c>
      <c r="M152" s="30">
        <v>-0.2</v>
      </c>
      <c r="N152" s="30" t="s">
        <v>339</v>
      </c>
      <c r="O152" s="30">
        <v>-5</v>
      </c>
      <c r="P152" s="31">
        <v>43719</v>
      </c>
      <c r="Q152" s="30" t="s">
        <v>332</v>
      </c>
      <c r="R152" s="30" t="s">
        <v>313</v>
      </c>
      <c r="S152" s="31">
        <v>43530</v>
      </c>
      <c r="T152" s="31">
        <v>43819</v>
      </c>
      <c r="U152" s="30" t="s">
        <v>628</v>
      </c>
      <c r="V152" s="30" t="s">
        <v>632</v>
      </c>
      <c r="W152" s="30" t="s">
        <v>768</v>
      </c>
      <c r="X152" s="24" t="s">
        <v>780</v>
      </c>
    </row>
    <row r="153" spans="1:24" ht="13">
      <c r="A153" s="24">
        <v>21</v>
      </c>
      <c r="B153" s="28" t="s">
        <v>164</v>
      </c>
      <c r="C153" s="29" t="s">
        <v>45</v>
      </c>
      <c r="D153" s="30">
        <v>162</v>
      </c>
      <c r="E153" s="30">
        <v>74</v>
      </c>
      <c r="F153" s="30">
        <v>88</v>
      </c>
      <c r="G153" s="30">
        <v>0.45700000000000002</v>
      </c>
      <c r="H153" s="30"/>
      <c r="I153" s="30">
        <v>4.4000000000000004</v>
      </c>
      <c r="J153" s="30">
        <v>4.5</v>
      </c>
      <c r="K153" s="30">
        <v>-0.1</v>
      </c>
      <c r="L153" s="30">
        <v>0.2</v>
      </c>
      <c r="M153" s="30">
        <v>0.1</v>
      </c>
      <c r="N153" s="30" t="s">
        <v>339</v>
      </c>
      <c r="O153" s="30">
        <v>-6</v>
      </c>
      <c r="P153" s="31">
        <v>43719</v>
      </c>
      <c r="Q153" s="30" t="s">
        <v>278</v>
      </c>
      <c r="R153" s="30" t="s">
        <v>340</v>
      </c>
      <c r="S153" s="30" t="s">
        <v>180</v>
      </c>
      <c r="T153" s="30" t="s">
        <v>781</v>
      </c>
      <c r="U153" s="30" t="s">
        <v>379</v>
      </c>
      <c r="V153" s="30" t="s">
        <v>696</v>
      </c>
      <c r="W153" s="30" t="s">
        <v>693</v>
      </c>
      <c r="X153" s="24" t="s">
        <v>610</v>
      </c>
    </row>
    <row r="154" spans="1:24" ht="13">
      <c r="A154" s="24">
        <v>22</v>
      </c>
      <c r="B154" s="28" t="s">
        <v>137</v>
      </c>
      <c r="C154" s="29" t="s">
        <v>32</v>
      </c>
      <c r="D154" s="30">
        <v>162</v>
      </c>
      <c r="E154" s="30">
        <v>73</v>
      </c>
      <c r="F154" s="30">
        <v>89</v>
      </c>
      <c r="G154" s="30">
        <v>0.45100000000000001</v>
      </c>
      <c r="H154" s="30"/>
      <c r="I154" s="30">
        <v>4.0999999999999996</v>
      </c>
      <c r="J154" s="30">
        <v>4.5</v>
      </c>
      <c r="K154" s="30">
        <v>-0.4</v>
      </c>
      <c r="L154" s="30">
        <v>-0.1</v>
      </c>
      <c r="M154" s="30">
        <v>-0.5</v>
      </c>
      <c r="N154" s="30" t="s">
        <v>655</v>
      </c>
      <c r="O154" s="30">
        <v>-1</v>
      </c>
      <c r="P154" s="31">
        <v>43778</v>
      </c>
      <c r="Q154" s="30" t="s">
        <v>271</v>
      </c>
      <c r="R154" s="30" t="s">
        <v>388</v>
      </c>
      <c r="S154" s="31">
        <v>43564</v>
      </c>
      <c r="T154" s="30" t="s">
        <v>782</v>
      </c>
      <c r="U154" s="30" t="s">
        <v>783</v>
      </c>
      <c r="V154" s="30" t="s">
        <v>784</v>
      </c>
      <c r="W154" s="30" t="s">
        <v>785</v>
      </c>
      <c r="X154" s="24" t="s">
        <v>786</v>
      </c>
    </row>
    <row r="155" spans="1:24" ht="13">
      <c r="A155" s="24">
        <v>23</v>
      </c>
      <c r="B155" s="28" t="s">
        <v>143</v>
      </c>
      <c r="C155" s="29" t="s">
        <v>32</v>
      </c>
      <c r="D155" s="30">
        <v>162</v>
      </c>
      <c r="E155" s="30">
        <v>71</v>
      </c>
      <c r="F155" s="30">
        <v>91</v>
      </c>
      <c r="G155" s="30">
        <v>0.438</v>
      </c>
      <c r="H155" s="30"/>
      <c r="I155" s="30">
        <v>3.8</v>
      </c>
      <c r="J155" s="30">
        <v>4.9000000000000004</v>
      </c>
      <c r="K155" s="30">
        <v>-1.1000000000000001</v>
      </c>
      <c r="L155" s="30">
        <v>-0.1</v>
      </c>
      <c r="M155" s="30">
        <v>-1.3</v>
      </c>
      <c r="N155" s="30" t="s">
        <v>560</v>
      </c>
      <c r="O155" s="30">
        <v>9</v>
      </c>
      <c r="P155" s="31">
        <v>43778</v>
      </c>
      <c r="Q155" s="30" t="s">
        <v>523</v>
      </c>
      <c r="R155" s="30" t="s">
        <v>340</v>
      </c>
      <c r="S155" s="31">
        <v>43652</v>
      </c>
      <c r="T155" s="30" t="s">
        <v>787</v>
      </c>
      <c r="U155" s="30" t="s">
        <v>788</v>
      </c>
      <c r="V155" s="30" t="s">
        <v>294</v>
      </c>
      <c r="W155" s="30" t="s">
        <v>383</v>
      </c>
      <c r="X155" s="24" t="s">
        <v>789</v>
      </c>
    </row>
    <row r="156" spans="1:24" ht="13">
      <c r="A156" s="24">
        <v>24</v>
      </c>
      <c r="B156" s="28" t="s">
        <v>173</v>
      </c>
      <c r="C156" s="29" t="s">
        <v>32</v>
      </c>
      <c r="D156" s="30">
        <v>162</v>
      </c>
      <c r="E156" s="30">
        <v>69</v>
      </c>
      <c r="F156" s="30">
        <v>93</v>
      </c>
      <c r="G156" s="30">
        <v>0.42599999999999999</v>
      </c>
      <c r="H156" s="30"/>
      <c r="I156" s="30">
        <v>4.5999999999999996</v>
      </c>
      <c r="J156" s="30">
        <v>5.5</v>
      </c>
      <c r="K156" s="30">
        <v>-0.9</v>
      </c>
      <c r="L156" s="30">
        <v>0</v>
      </c>
      <c r="M156" s="30">
        <v>-0.9</v>
      </c>
      <c r="N156" s="30" t="s">
        <v>382</v>
      </c>
      <c r="O156" s="30">
        <v>0</v>
      </c>
      <c r="P156" s="31">
        <v>43600</v>
      </c>
      <c r="Q156" s="30" t="s">
        <v>313</v>
      </c>
      <c r="R156" s="30" t="s">
        <v>320</v>
      </c>
      <c r="S156" s="31">
        <v>43685</v>
      </c>
      <c r="T156" s="30" t="s">
        <v>229</v>
      </c>
      <c r="U156" s="30" t="s">
        <v>790</v>
      </c>
      <c r="V156" s="30" t="s">
        <v>304</v>
      </c>
      <c r="W156" s="30" t="s">
        <v>791</v>
      </c>
      <c r="X156" s="24" t="s">
        <v>347</v>
      </c>
    </row>
    <row r="157" spans="1:24" ht="13">
      <c r="A157" s="24">
        <v>25</v>
      </c>
      <c r="B157" s="28" t="s">
        <v>67</v>
      </c>
      <c r="C157" s="29" t="s">
        <v>45</v>
      </c>
      <c r="D157" s="30">
        <v>162</v>
      </c>
      <c r="E157" s="30">
        <v>69</v>
      </c>
      <c r="F157" s="30">
        <v>93</v>
      </c>
      <c r="G157" s="30">
        <v>0.42599999999999999</v>
      </c>
      <c r="H157" s="30"/>
      <c r="I157" s="30">
        <v>4</v>
      </c>
      <c r="J157" s="30">
        <v>4.7</v>
      </c>
      <c r="K157" s="30">
        <v>-0.7</v>
      </c>
      <c r="L157" s="30">
        <v>0.2</v>
      </c>
      <c r="M157" s="30">
        <v>-0.5</v>
      </c>
      <c r="N157" s="30" t="s">
        <v>368</v>
      </c>
      <c r="O157" s="30">
        <v>-1</v>
      </c>
      <c r="P157" s="31">
        <v>43659</v>
      </c>
      <c r="Q157" s="30" t="s">
        <v>340</v>
      </c>
      <c r="R157" s="30" t="s">
        <v>331</v>
      </c>
      <c r="S157" s="31">
        <v>43621</v>
      </c>
      <c r="T157" s="30" t="s">
        <v>792</v>
      </c>
      <c r="U157" s="30" t="s">
        <v>793</v>
      </c>
      <c r="V157" s="30" t="s">
        <v>524</v>
      </c>
      <c r="W157" s="30" t="s">
        <v>794</v>
      </c>
      <c r="X157" s="24" t="s">
        <v>336</v>
      </c>
    </row>
    <row r="158" spans="1:24" ht="13">
      <c r="A158" s="24">
        <v>26</v>
      </c>
      <c r="B158" s="28" t="s">
        <v>75</v>
      </c>
      <c r="C158" s="29" t="s">
        <v>32</v>
      </c>
      <c r="D158" s="30">
        <v>161</v>
      </c>
      <c r="E158" s="30">
        <v>68</v>
      </c>
      <c r="F158" s="30">
        <v>93</v>
      </c>
      <c r="G158" s="30">
        <v>0.42199999999999999</v>
      </c>
      <c r="H158" s="30"/>
      <c r="I158" s="30">
        <v>4</v>
      </c>
      <c r="J158" s="30">
        <v>4.8</v>
      </c>
      <c r="K158" s="30">
        <v>-0.8</v>
      </c>
      <c r="L158" s="30">
        <v>-0.1</v>
      </c>
      <c r="M158" s="30">
        <v>-0.9</v>
      </c>
      <c r="N158" s="30" t="s">
        <v>795</v>
      </c>
      <c r="O158" s="30">
        <v>1</v>
      </c>
      <c r="P158" s="31">
        <v>43689</v>
      </c>
      <c r="Q158" s="30" t="s">
        <v>392</v>
      </c>
      <c r="R158" s="30" t="s">
        <v>796</v>
      </c>
      <c r="S158" s="31">
        <v>43780</v>
      </c>
      <c r="T158" s="30" t="s">
        <v>696</v>
      </c>
      <c r="U158" s="30" t="s">
        <v>797</v>
      </c>
      <c r="V158" s="30" t="s">
        <v>184</v>
      </c>
      <c r="W158" s="30" t="s">
        <v>383</v>
      </c>
      <c r="X158" s="24" t="s">
        <v>798</v>
      </c>
    </row>
    <row r="159" spans="1:24" ht="13">
      <c r="A159" s="24">
        <v>27</v>
      </c>
      <c r="B159" s="28" t="s">
        <v>119</v>
      </c>
      <c r="C159" s="29" t="s">
        <v>32</v>
      </c>
      <c r="D159" s="30">
        <v>162</v>
      </c>
      <c r="E159" s="30">
        <v>68</v>
      </c>
      <c r="F159" s="30">
        <v>94</v>
      </c>
      <c r="G159" s="30">
        <v>0.42</v>
      </c>
      <c r="H159" s="30"/>
      <c r="I159" s="30">
        <v>4.4000000000000004</v>
      </c>
      <c r="J159" s="30">
        <v>5.3</v>
      </c>
      <c r="K159" s="30">
        <v>-0.9</v>
      </c>
      <c r="L159" s="30">
        <v>0</v>
      </c>
      <c r="M159" s="30">
        <v>-0.8</v>
      </c>
      <c r="N159" s="30" t="s">
        <v>376</v>
      </c>
      <c r="O159" s="30">
        <v>0</v>
      </c>
      <c r="P159" s="31">
        <v>43600</v>
      </c>
      <c r="Q159" s="30" t="s">
        <v>288</v>
      </c>
      <c r="R159" s="30" t="s">
        <v>399</v>
      </c>
      <c r="S159" s="31">
        <v>43534</v>
      </c>
      <c r="T159" s="30" t="s">
        <v>162</v>
      </c>
      <c r="U159" s="30" t="s">
        <v>788</v>
      </c>
      <c r="V159" s="30" t="s">
        <v>369</v>
      </c>
      <c r="W159" s="30" t="s">
        <v>799</v>
      </c>
      <c r="X159" s="24" t="s">
        <v>800</v>
      </c>
    </row>
    <row r="160" spans="1:24" ht="13">
      <c r="A160" s="24">
        <v>28</v>
      </c>
      <c r="B160" s="28" t="s">
        <v>44</v>
      </c>
      <c r="C160" s="29" t="s">
        <v>45</v>
      </c>
      <c r="D160" s="30">
        <v>162</v>
      </c>
      <c r="E160" s="30">
        <v>68</v>
      </c>
      <c r="F160" s="30">
        <v>94</v>
      </c>
      <c r="G160" s="30">
        <v>0.42</v>
      </c>
      <c r="H160" s="30"/>
      <c r="I160" s="30">
        <v>4.0999999999999996</v>
      </c>
      <c r="J160" s="30">
        <v>4.4000000000000004</v>
      </c>
      <c r="K160" s="30">
        <v>-0.3</v>
      </c>
      <c r="L160" s="30">
        <v>0.3</v>
      </c>
      <c r="M160" s="30">
        <v>0</v>
      </c>
      <c r="N160" s="30" t="s">
        <v>486</v>
      </c>
      <c r="O160" s="30">
        <v>-9</v>
      </c>
      <c r="P160" s="31">
        <v>43748</v>
      </c>
      <c r="Q160" s="30" t="s">
        <v>320</v>
      </c>
      <c r="R160" s="30" t="s">
        <v>388</v>
      </c>
      <c r="S160" s="31">
        <v>43558</v>
      </c>
      <c r="T160" s="30" t="s">
        <v>801</v>
      </c>
      <c r="U160" s="30" t="s">
        <v>802</v>
      </c>
      <c r="V160" s="30" t="s">
        <v>605</v>
      </c>
      <c r="W160" s="30" t="s">
        <v>803</v>
      </c>
      <c r="X160" s="24" t="s">
        <v>659</v>
      </c>
    </row>
    <row r="161" spans="1:31" ht="13">
      <c r="A161" s="24">
        <v>29</v>
      </c>
      <c r="B161" s="28" t="s">
        <v>52</v>
      </c>
      <c r="C161" s="29" t="s">
        <v>32</v>
      </c>
      <c r="D161" s="30">
        <v>162</v>
      </c>
      <c r="E161" s="30">
        <v>68</v>
      </c>
      <c r="F161" s="30">
        <v>94</v>
      </c>
      <c r="G161" s="30">
        <v>0.42</v>
      </c>
      <c r="H161" s="30"/>
      <c r="I161" s="30">
        <v>4.2</v>
      </c>
      <c r="J161" s="30">
        <v>4.8</v>
      </c>
      <c r="K161" s="30">
        <v>-0.5</v>
      </c>
      <c r="L161" s="30">
        <v>-0.1</v>
      </c>
      <c r="M161" s="30">
        <v>-0.6</v>
      </c>
      <c r="N161" s="30" t="s">
        <v>352</v>
      </c>
      <c r="O161" s="30">
        <v>-4</v>
      </c>
      <c r="P161" s="31">
        <v>43630</v>
      </c>
      <c r="Q161" s="30" t="s">
        <v>482</v>
      </c>
      <c r="R161" s="30" t="s">
        <v>407</v>
      </c>
      <c r="S161" s="31">
        <v>43622</v>
      </c>
      <c r="T161" s="30" t="s">
        <v>804</v>
      </c>
      <c r="U161" s="30" t="s">
        <v>805</v>
      </c>
      <c r="V161" s="30" t="s">
        <v>696</v>
      </c>
      <c r="W161" s="30" t="s">
        <v>806</v>
      </c>
      <c r="X161" s="24" t="s">
        <v>807</v>
      </c>
    </row>
    <row r="162" spans="1:31" ht="13">
      <c r="A162" s="32">
        <v>30</v>
      </c>
      <c r="B162" s="33" t="s">
        <v>60</v>
      </c>
      <c r="C162" s="34" t="s">
        <v>45</v>
      </c>
      <c r="D162" s="35">
        <v>162</v>
      </c>
      <c r="E162" s="35">
        <v>59</v>
      </c>
      <c r="F162" s="35">
        <v>103</v>
      </c>
      <c r="G162" s="35">
        <v>0.36399999999999999</v>
      </c>
      <c r="H162" s="35"/>
      <c r="I162" s="35">
        <v>4.5</v>
      </c>
      <c r="J162" s="35">
        <v>5.5</v>
      </c>
      <c r="K162" s="35">
        <v>-1</v>
      </c>
      <c r="L162" s="35">
        <v>0.1</v>
      </c>
      <c r="M162" s="35">
        <v>-0.9</v>
      </c>
      <c r="N162" s="35" t="s">
        <v>808</v>
      </c>
      <c r="O162" s="35">
        <v>-7</v>
      </c>
      <c r="P162" s="36">
        <v>43689</v>
      </c>
      <c r="Q162" s="35" t="s">
        <v>399</v>
      </c>
      <c r="R162" s="35" t="s">
        <v>407</v>
      </c>
      <c r="S162" s="36">
        <v>43626</v>
      </c>
      <c r="T162" s="35" t="s">
        <v>809</v>
      </c>
      <c r="U162" s="35" t="s">
        <v>810</v>
      </c>
      <c r="V162" s="35" t="s">
        <v>82</v>
      </c>
      <c r="W162" s="35" t="s">
        <v>811</v>
      </c>
      <c r="X162" s="32" t="s">
        <v>812</v>
      </c>
    </row>
    <row r="165" spans="1:31" ht="13">
      <c r="J165" s="43"/>
      <c r="K165" s="43"/>
      <c r="L165" s="43"/>
      <c r="M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</row>
    <row r="166" spans="1:31" ht="13"/>
    <row r="167" spans="1:31" ht="13"/>
    <row r="168" spans="1:31" ht="13"/>
    <row r="169" spans="1:31" ht="13"/>
    <row r="170" spans="1:31" ht="13"/>
    <row r="171" spans="1:31" ht="13"/>
    <row r="172" spans="1:31" ht="13"/>
    <row r="173" spans="1:31" ht="13"/>
    <row r="174" spans="1:31" ht="13"/>
    <row r="175" spans="1:31" ht="13"/>
    <row r="176" spans="1:31" ht="13"/>
    <row r="177" ht="13"/>
    <row r="178" ht="13"/>
    <row r="179" ht="13"/>
    <row r="180" ht="13"/>
    <row r="181" ht="13"/>
    <row r="182" ht="13"/>
    <row r="183" ht="13"/>
    <row r="184" ht="13"/>
    <row r="185" ht="13"/>
    <row r="186" ht="13"/>
    <row r="187" ht="13"/>
    <row r="188" ht="13"/>
    <row r="189" ht="13"/>
    <row r="190" ht="13"/>
    <row r="191" ht="13"/>
    <row r="192" ht="13"/>
    <row r="193" ht="13"/>
    <row r="194" ht="13"/>
    <row r="195" ht="13"/>
    <row r="197" ht="13"/>
    <row r="198" ht="13"/>
  </sheetData>
  <mergeCells count="5">
    <mergeCell ref="A34:D34"/>
    <mergeCell ref="A66:D66"/>
    <mergeCell ref="A98:D98"/>
    <mergeCell ref="A131:D131"/>
    <mergeCell ref="A2:D2"/>
  </mergeCells>
  <hyperlinks>
    <hyperlink ref="B3" r:id="rId1" xr:uid="{00000000-0004-0000-0000-000000000000}"/>
    <hyperlink ref="B4" r:id="rId2" xr:uid="{00000000-0004-0000-0000-000001000000}"/>
    <hyperlink ref="B5" r:id="rId3" xr:uid="{00000000-0004-0000-0000-000002000000}"/>
    <hyperlink ref="B6" r:id="rId4" xr:uid="{00000000-0004-0000-0000-000003000000}"/>
    <hyperlink ref="B7" r:id="rId5" xr:uid="{00000000-0004-0000-0000-000004000000}"/>
    <hyperlink ref="B8" r:id="rId6" xr:uid="{00000000-0004-0000-0000-000005000000}"/>
    <hyperlink ref="B9" r:id="rId7" xr:uid="{00000000-0004-0000-0000-000006000000}"/>
    <hyperlink ref="B10" r:id="rId8" xr:uid="{00000000-0004-0000-0000-000007000000}"/>
    <hyperlink ref="B11" r:id="rId9" xr:uid="{00000000-0004-0000-0000-000008000000}"/>
    <hyperlink ref="B12" r:id="rId10" xr:uid="{00000000-0004-0000-0000-000009000000}"/>
    <hyperlink ref="B13" r:id="rId11" xr:uid="{00000000-0004-0000-0000-00000A000000}"/>
    <hyperlink ref="B14" r:id="rId12" xr:uid="{00000000-0004-0000-0000-00000B000000}"/>
    <hyperlink ref="B15" r:id="rId13" xr:uid="{00000000-0004-0000-0000-00000C000000}"/>
    <hyperlink ref="B16" r:id="rId14" xr:uid="{00000000-0004-0000-0000-00000D000000}"/>
    <hyperlink ref="B17" r:id="rId15" xr:uid="{00000000-0004-0000-0000-00000E000000}"/>
    <hyperlink ref="B18" r:id="rId16" xr:uid="{00000000-0004-0000-0000-00000F000000}"/>
    <hyperlink ref="B19" r:id="rId17" xr:uid="{00000000-0004-0000-0000-000010000000}"/>
    <hyperlink ref="B20" r:id="rId18" xr:uid="{00000000-0004-0000-0000-000011000000}"/>
    <hyperlink ref="B21" r:id="rId19" xr:uid="{00000000-0004-0000-0000-000012000000}"/>
    <hyperlink ref="B22" r:id="rId20" xr:uid="{00000000-0004-0000-0000-000013000000}"/>
    <hyperlink ref="B23" r:id="rId21" xr:uid="{00000000-0004-0000-0000-000014000000}"/>
    <hyperlink ref="B24" r:id="rId22" xr:uid="{00000000-0004-0000-0000-000015000000}"/>
    <hyperlink ref="B25" r:id="rId23" xr:uid="{00000000-0004-0000-0000-000016000000}"/>
    <hyperlink ref="B26" r:id="rId24" xr:uid="{00000000-0004-0000-0000-000017000000}"/>
    <hyperlink ref="B27" r:id="rId25" xr:uid="{00000000-0004-0000-0000-000018000000}"/>
    <hyperlink ref="B28" r:id="rId26" xr:uid="{00000000-0004-0000-0000-000019000000}"/>
    <hyperlink ref="B29" r:id="rId27" xr:uid="{00000000-0004-0000-0000-00001A000000}"/>
    <hyperlink ref="B30" r:id="rId28" xr:uid="{00000000-0004-0000-0000-00001B000000}"/>
    <hyperlink ref="B31" r:id="rId29" xr:uid="{00000000-0004-0000-0000-00001C000000}"/>
    <hyperlink ref="B32" r:id="rId30" xr:uid="{00000000-0004-0000-0000-00001D000000}"/>
    <hyperlink ref="B35" r:id="rId31" xr:uid="{00000000-0004-0000-0000-00001E000000}"/>
    <hyperlink ref="B36" r:id="rId32" xr:uid="{00000000-0004-0000-0000-00001F000000}"/>
    <hyperlink ref="B37" r:id="rId33" xr:uid="{00000000-0004-0000-0000-000020000000}"/>
    <hyperlink ref="B38" r:id="rId34" xr:uid="{00000000-0004-0000-0000-000021000000}"/>
    <hyperlink ref="B39" r:id="rId35" xr:uid="{00000000-0004-0000-0000-000022000000}"/>
    <hyperlink ref="B40" r:id="rId36" xr:uid="{00000000-0004-0000-0000-000023000000}"/>
    <hyperlink ref="B41" r:id="rId37" xr:uid="{00000000-0004-0000-0000-000024000000}"/>
    <hyperlink ref="B42" r:id="rId38" xr:uid="{00000000-0004-0000-0000-000025000000}"/>
    <hyperlink ref="B43" r:id="rId39" xr:uid="{00000000-0004-0000-0000-000026000000}"/>
    <hyperlink ref="B44" r:id="rId40" xr:uid="{00000000-0004-0000-0000-000027000000}"/>
    <hyperlink ref="B45" r:id="rId41" xr:uid="{00000000-0004-0000-0000-000028000000}"/>
    <hyperlink ref="B46" r:id="rId42" xr:uid="{00000000-0004-0000-0000-000029000000}"/>
    <hyperlink ref="B47" r:id="rId43" xr:uid="{00000000-0004-0000-0000-00002A000000}"/>
    <hyperlink ref="B48" r:id="rId44" xr:uid="{00000000-0004-0000-0000-00002B000000}"/>
    <hyperlink ref="B49" r:id="rId45" xr:uid="{00000000-0004-0000-0000-00002C000000}"/>
    <hyperlink ref="B50" r:id="rId46" xr:uid="{00000000-0004-0000-0000-00002D000000}"/>
    <hyperlink ref="B51" r:id="rId47" xr:uid="{00000000-0004-0000-0000-00002E000000}"/>
    <hyperlink ref="B52" r:id="rId48" xr:uid="{00000000-0004-0000-0000-00002F000000}"/>
    <hyperlink ref="B53" r:id="rId49" xr:uid="{00000000-0004-0000-0000-000030000000}"/>
    <hyperlink ref="B54" r:id="rId50" xr:uid="{00000000-0004-0000-0000-000031000000}"/>
    <hyperlink ref="B55" r:id="rId51" xr:uid="{00000000-0004-0000-0000-000032000000}"/>
    <hyperlink ref="B56" r:id="rId52" xr:uid="{00000000-0004-0000-0000-000033000000}"/>
    <hyperlink ref="B57" r:id="rId53" xr:uid="{00000000-0004-0000-0000-000034000000}"/>
    <hyperlink ref="B58" r:id="rId54" xr:uid="{00000000-0004-0000-0000-000035000000}"/>
    <hyperlink ref="B59" r:id="rId55" xr:uid="{00000000-0004-0000-0000-000036000000}"/>
    <hyperlink ref="B60" r:id="rId56" xr:uid="{00000000-0004-0000-0000-000037000000}"/>
    <hyperlink ref="B61" r:id="rId57" xr:uid="{00000000-0004-0000-0000-000038000000}"/>
    <hyperlink ref="B62" r:id="rId58" xr:uid="{00000000-0004-0000-0000-000039000000}"/>
    <hyperlink ref="B63" r:id="rId59" xr:uid="{00000000-0004-0000-0000-00003A000000}"/>
    <hyperlink ref="B64" r:id="rId60" xr:uid="{00000000-0004-0000-0000-00003B000000}"/>
    <hyperlink ref="B67" r:id="rId61" xr:uid="{00000000-0004-0000-0000-00003C000000}"/>
    <hyperlink ref="B68" r:id="rId62" xr:uid="{00000000-0004-0000-0000-00003D000000}"/>
    <hyperlink ref="B69" r:id="rId63" xr:uid="{00000000-0004-0000-0000-00003E000000}"/>
    <hyperlink ref="B70" r:id="rId64" xr:uid="{00000000-0004-0000-0000-00003F000000}"/>
    <hyperlink ref="B71" r:id="rId65" xr:uid="{00000000-0004-0000-0000-000040000000}"/>
    <hyperlink ref="B72" r:id="rId66" xr:uid="{00000000-0004-0000-0000-000041000000}"/>
    <hyperlink ref="B73" r:id="rId67" xr:uid="{00000000-0004-0000-0000-000042000000}"/>
    <hyperlink ref="B74" r:id="rId68" xr:uid="{00000000-0004-0000-0000-000043000000}"/>
    <hyperlink ref="B75" r:id="rId69" xr:uid="{00000000-0004-0000-0000-000044000000}"/>
    <hyperlink ref="B76" r:id="rId70" xr:uid="{00000000-0004-0000-0000-000045000000}"/>
    <hyperlink ref="B77" r:id="rId71" xr:uid="{00000000-0004-0000-0000-000046000000}"/>
    <hyperlink ref="B78" r:id="rId72" xr:uid="{00000000-0004-0000-0000-000047000000}"/>
    <hyperlink ref="B79" r:id="rId73" xr:uid="{00000000-0004-0000-0000-000048000000}"/>
    <hyperlink ref="B80" r:id="rId74" xr:uid="{00000000-0004-0000-0000-000049000000}"/>
    <hyperlink ref="B81" r:id="rId75" xr:uid="{00000000-0004-0000-0000-00004A000000}"/>
    <hyperlink ref="B82" r:id="rId76" xr:uid="{00000000-0004-0000-0000-00004B000000}"/>
    <hyperlink ref="B83" r:id="rId77" xr:uid="{00000000-0004-0000-0000-00004C000000}"/>
    <hyperlink ref="B84" r:id="rId78" xr:uid="{00000000-0004-0000-0000-00004D000000}"/>
    <hyperlink ref="B85" r:id="rId79" xr:uid="{00000000-0004-0000-0000-00004E000000}"/>
    <hyperlink ref="B86" r:id="rId80" xr:uid="{00000000-0004-0000-0000-00004F000000}"/>
    <hyperlink ref="B87" r:id="rId81" xr:uid="{00000000-0004-0000-0000-000050000000}"/>
    <hyperlink ref="B88" r:id="rId82" xr:uid="{00000000-0004-0000-0000-000051000000}"/>
    <hyperlink ref="B89" r:id="rId83" xr:uid="{00000000-0004-0000-0000-000052000000}"/>
    <hyperlink ref="B90" r:id="rId84" xr:uid="{00000000-0004-0000-0000-000053000000}"/>
    <hyperlink ref="B91" r:id="rId85" xr:uid="{00000000-0004-0000-0000-000054000000}"/>
    <hyperlink ref="B92" r:id="rId86" xr:uid="{00000000-0004-0000-0000-000055000000}"/>
    <hyperlink ref="B93" r:id="rId87" xr:uid="{00000000-0004-0000-0000-000056000000}"/>
    <hyperlink ref="B94" r:id="rId88" xr:uid="{00000000-0004-0000-0000-000057000000}"/>
    <hyperlink ref="B95" r:id="rId89" xr:uid="{00000000-0004-0000-0000-000058000000}"/>
    <hyperlink ref="B96" r:id="rId90" xr:uid="{00000000-0004-0000-0000-000059000000}"/>
    <hyperlink ref="B100" r:id="rId91" xr:uid="{00000000-0004-0000-0000-00005A000000}"/>
    <hyperlink ref="B101" r:id="rId92" xr:uid="{00000000-0004-0000-0000-00005B000000}"/>
    <hyperlink ref="B102" r:id="rId93" xr:uid="{00000000-0004-0000-0000-00005C000000}"/>
    <hyperlink ref="B103" r:id="rId94" xr:uid="{00000000-0004-0000-0000-00005D000000}"/>
    <hyperlink ref="B104" r:id="rId95" xr:uid="{00000000-0004-0000-0000-00005E000000}"/>
    <hyperlink ref="B105" r:id="rId96" xr:uid="{00000000-0004-0000-0000-00005F000000}"/>
    <hyperlink ref="B106" r:id="rId97" xr:uid="{00000000-0004-0000-0000-000060000000}"/>
    <hyperlink ref="B107" r:id="rId98" xr:uid="{00000000-0004-0000-0000-000061000000}"/>
    <hyperlink ref="B108" r:id="rId99" xr:uid="{00000000-0004-0000-0000-000062000000}"/>
    <hyperlink ref="B109" r:id="rId100" xr:uid="{00000000-0004-0000-0000-000063000000}"/>
    <hyperlink ref="B110" r:id="rId101" xr:uid="{00000000-0004-0000-0000-000064000000}"/>
    <hyperlink ref="B111" r:id="rId102" xr:uid="{00000000-0004-0000-0000-000065000000}"/>
    <hyperlink ref="B112" r:id="rId103" xr:uid="{00000000-0004-0000-0000-000066000000}"/>
    <hyperlink ref="B113" r:id="rId104" xr:uid="{00000000-0004-0000-0000-000067000000}"/>
    <hyperlink ref="B114" r:id="rId105" xr:uid="{00000000-0004-0000-0000-000068000000}"/>
    <hyperlink ref="B115" r:id="rId106" xr:uid="{00000000-0004-0000-0000-000069000000}"/>
    <hyperlink ref="B116" r:id="rId107" xr:uid="{00000000-0004-0000-0000-00006A000000}"/>
    <hyperlink ref="B117" r:id="rId108" xr:uid="{00000000-0004-0000-0000-00006B000000}"/>
    <hyperlink ref="B118" r:id="rId109" xr:uid="{00000000-0004-0000-0000-00006C000000}"/>
    <hyperlink ref="B119" r:id="rId110" xr:uid="{00000000-0004-0000-0000-00006D000000}"/>
    <hyperlink ref="B120" r:id="rId111" xr:uid="{00000000-0004-0000-0000-00006E000000}"/>
    <hyperlink ref="B121" r:id="rId112" xr:uid="{00000000-0004-0000-0000-00006F000000}"/>
    <hyperlink ref="B122" r:id="rId113" xr:uid="{00000000-0004-0000-0000-000070000000}"/>
    <hyperlink ref="B123" r:id="rId114" xr:uid="{00000000-0004-0000-0000-000071000000}"/>
    <hyperlink ref="B124" r:id="rId115" xr:uid="{00000000-0004-0000-0000-000072000000}"/>
    <hyperlink ref="B125" r:id="rId116" xr:uid="{00000000-0004-0000-0000-000073000000}"/>
    <hyperlink ref="B126" r:id="rId117" xr:uid="{00000000-0004-0000-0000-000074000000}"/>
    <hyperlink ref="B127" r:id="rId118" xr:uid="{00000000-0004-0000-0000-000075000000}"/>
    <hyperlink ref="B128" r:id="rId119" xr:uid="{00000000-0004-0000-0000-000076000000}"/>
    <hyperlink ref="B129" r:id="rId120" xr:uid="{00000000-0004-0000-0000-000077000000}"/>
    <hyperlink ref="B133" r:id="rId121" xr:uid="{00000000-0004-0000-0000-000078000000}"/>
    <hyperlink ref="B134" r:id="rId122" xr:uid="{00000000-0004-0000-0000-000079000000}"/>
    <hyperlink ref="B135" r:id="rId123" xr:uid="{00000000-0004-0000-0000-00007A000000}"/>
    <hyperlink ref="B136" r:id="rId124" xr:uid="{00000000-0004-0000-0000-00007B000000}"/>
    <hyperlink ref="B137" r:id="rId125" xr:uid="{00000000-0004-0000-0000-00007C000000}"/>
    <hyperlink ref="B138" r:id="rId126" xr:uid="{00000000-0004-0000-0000-00007D000000}"/>
    <hyperlink ref="B139" r:id="rId127" xr:uid="{00000000-0004-0000-0000-00007E000000}"/>
    <hyperlink ref="B140" r:id="rId128" xr:uid="{00000000-0004-0000-0000-00007F000000}"/>
    <hyperlink ref="B141" r:id="rId129" xr:uid="{00000000-0004-0000-0000-000080000000}"/>
    <hyperlink ref="B142" r:id="rId130" xr:uid="{00000000-0004-0000-0000-000081000000}"/>
    <hyperlink ref="B143" r:id="rId131" xr:uid="{00000000-0004-0000-0000-000082000000}"/>
    <hyperlink ref="B144" r:id="rId132" xr:uid="{00000000-0004-0000-0000-000083000000}"/>
    <hyperlink ref="B145" r:id="rId133" xr:uid="{00000000-0004-0000-0000-000084000000}"/>
    <hyperlink ref="B146" r:id="rId134" xr:uid="{00000000-0004-0000-0000-000085000000}"/>
    <hyperlink ref="B147" r:id="rId135" xr:uid="{00000000-0004-0000-0000-000086000000}"/>
    <hyperlink ref="B148" r:id="rId136" xr:uid="{00000000-0004-0000-0000-000087000000}"/>
    <hyperlink ref="B149" r:id="rId137" xr:uid="{00000000-0004-0000-0000-000088000000}"/>
    <hyperlink ref="B150" r:id="rId138" xr:uid="{00000000-0004-0000-0000-000089000000}"/>
    <hyperlink ref="B151" r:id="rId139" xr:uid="{00000000-0004-0000-0000-00008A000000}"/>
    <hyperlink ref="B152" r:id="rId140" xr:uid="{00000000-0004-0000-0000-00008B000000}"/>
    <hyperlink ref="B153" r:id="rId141" xr:uid="{00000000-0004-0000-0000-00008C000000}"/>
    <hyperlink ref="B154" r:id="rId142" xr:uid="{00000000-0004-0000-0000-00008D000000}"/>
    <hyperlink ref="B155" r:id="rId143" xr:uid="{00000000-0004-0000-0000-00008E000000}"/>
    <hyperlink ref="B156" r:id="rId144" xr:uid="{00000000-0004-0000-0000-00008F000000}"/>
    <hyperlink ref="B157" r:id="rId145" xr:uid="{00000000-0004-0000-0000-000090000000}"/>
    <hyperlink ref="B158" r:id="rId146" xr:uid="{00000000-0004-0000-0000-000091000000}"/>
    <hyperlink ref="B159" r:id="rId147" xr:uid="{00000000-0004-0000-0000-000092000000}"/>
    <hyperlink ref="B160" r:id="rId148" xr:uid="{00000000-0004-0000-0000-000093000000}"/>
    <hyperlink ref="B161" r:id="rId149" xr:uid="{00000000-0004-0000-0000-000094000000}"/>
    <hyperlink ref="B162" r:id="rId150" xr:uid="{00000000-0004-0000-0000-000095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1000"/>
  <sheetViews>
    <sheetView workbookViewId="0">
      <pane ySplit="1" topLeftCell="A2" activePane="bottomLeft" state="frozen"/>
      <selection pane="bottomLeft" activeCell="D9" sqref="D9"/>
    </sheetView>
  </sheetViews>
  <sheetFormatPr baseColWidth="10" defaultColWidth="14.5" defaultRowHeight="15.75" customHeight="1"/>
  <cols>
    <col min="2" max="2" width="20.5" style="125" customWidth="1"/>
    <col min="3" max="6" width="14.5" style="125"/>
  </cols>
  <sheetData>
    <row r="1" spans="1:28" ht="15.75" customHeight="1">
      <c r="A1" s="46" t="s">
        <v>853</v>
      </c>
      <c r="B1" s="126" t="s">
        <v>854</v>
      </c>
      <c r="C1" s="127" t="s">
        <v>855</v>
      </c>
      <c r="D1" s="126" t="s">
        <v>856</v>
      </c>
      <c r="E1" s="128" t="s">
        <v>857</v>
      </c>
      <c r="F1" s="126" t="s">
        <v>858</v>
      </c>
      <c r="G1" s="47" t="s">
        <v>859</v>
      </c>
      <c r="H1" s="48" t="s">
        <v>860</v>
      </c>
      <c r="I1" s="48" t="s">
        <v>861</v>
      </c>
      <c r="J1" s="49" t="s">
        <v>862</v>
      </c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</row>
    <row r="2" spans="1:28" ht="15.75" customHeight="1">
      <c r="A2" s="42" t="s">
        <v>173</v>
      </c>
      <c r="B2" s="129">
        <f>SUM(VLOOKUP(A2,Standings!$B$3:$H$32,7,FALSE),VLOOKUP(A2,Standings!$B$35:$F$64,4,FALSE),VLOOKUP(A2,Standings!$B$133:$F$162,4,FALSE))/3</f>
        <v>73.851333333333329</v>
      </c>
      <c r="C2" s="129">
        <f t="shared" ref="C2:C32" si="0">(B2-$B$32)/$B$34</f>
        <v>-0.78579909183385976</v>
      </c>
      <c r="D2" s="130">
        <f>((VLOOKUP(A2,'2019 Results'!$B$3:$C$32,2,FALSE))-B2)/((STDEV(VLOOKUP(A2,Standings!$B$67:$E$96,4,FALSE),(VLOOKUP(A2,Standings!$B$100:$E$129,4,FALSE)),VLOOKUP(A2,Standings!$B$133:$E$162,4,FALSE))))</f>
        <v>5.3993099664618294E-2</v>
      </c>
      <c r="E2" s="131">
        <f>STDEV((VLOOKUP(A2,Standings!$B$67:$E$96,4,FALSE)),(VLOOKUP(A2,Standings!$B$100:$E$129,4,FALSE)),VLOOKUP(A2,Standings!$B$133:$E$162,4,FALSE))</f>
        <v>12.013880860626758</v>
      </c>
      <c r="F2" s="132">
        <f t="shared" ref="F2:F31" si="1">E2^2</f>
        <v>144.33333333333394</v>
      </c>
      <c r="G2" s="51">
        <f>SUM(VLOOKUP(A2,Standings!$B$3:$G$32,6,FALSE),VLOOKUP(A2,Standings!$B$35:$G$64,6,FALSE),VLOOKUP(A2,Standings!$B$67:$G$96,6,FALSE))/3</f>
        <v>0.48266666666666663</v>
      </c>
      <c r="H2" s="51">
        <f>SUM(VLOOKUP(A2,'2020 Team Pitching Stats'!$A$2:$S$31,18,FALSE),VLOOKUP(A2,'2019 Team Pitching Stats'!$A$1:$R$31,18,FALSE),VLOOKUP(A2,'2018 TeamPitching Stats'!$A$1:$R$33,18,FALSE))/3</f>
        <v>728.01333333333332</v>
      </c>
      <c r="I2" s="51">
        <f>SUM(VLOOKUP(A2,'2020 Team Batting Stats'!$A$1:$I$31,8,FALSE),VLOOKUP(A2,'2019 Team Batting Stats'!$A$1:$H$31,8,FALSE),VLOOKUP(A2,'2018 Team Batting Stats'!$A$1:$H$31,8,FALSE))/3</f>
        <v>743.92000000000007</v>
      </c>
      <c r="J2" s="52">
        <f t="shared" ref="J2:J31" si="2">(I2^2)/((I2^2)+(H2^2))</f>
        <v>0.51080538695921984</v>
      </c>
    </row>
    <row r="3" spans="1:28" ht="15.75" customHeight="1">
      <c r="A3" s="42" t="s">
        <v>75</v>
      </c>
      <c r="B3" s="129">
        <f>SUM(VLOOKUP(A3,Standings!$B$3:$H$32,7,FALSE),VLOOKUP(A3,Standings!$B$35:$F$64,4,FALSE),VLOOKUP(A3,Standings!$B$133:$F$162,4,FALSE))/3</f>
        <v>86.482000000000014</v>
      </c>
      <c r="C3" s="129">
        <f t="shared" si="0"/>
        <v>0.61234359792854109</v>
      </c>
      <c r="D3" s="130">
        <f>((VLOOKUP(A3,'2019 Results'!$B$3:$C$32,2,FALSE))-B3)/((STDEV(VLOOKUP(A3,Standings!$B$67:$E$96,4,FALSE),(VLOOKUP(A3,Standings!$B$100:$E$129,4,FALSE)),VLOOKUP(A3,Standings!$B$133:$E$162,4,FALSE))))</f>
        <v>1.5359763347679929E-3</v>
      </c>
      <c r="E3" s="132">
        <f>STDEV((VLOOKUP(A3,Standings!$B$67:$E$96,4,FALSE)),(VLOOKUP(A3,Standings!$B$100:$E$129,4,FALSE)),VLOOKUP(A3,Standings!$B$133:$E$162,4,FALSE))</f>
        <v>11.718930554164656</v>
      </c>
      <c r="F3" s="132">
        <f t="shared" si="1"/>
        <v>137.33333333333394</v>
      </c>
      <c r="G3" s="51">
        <f>SUM(VLOOKUP(A3,Standings!$B$3:$G$32,6,FALSE),VLOOKUP(A3,Standings!$B$35:$G$64,6,FALSE),VLOOKUP(A3,Standings!$B$67:$G$96,6,FALSE))/3</f>
        <v>0.57933333333333337</v>
      </c>
      <c r="H3" s="51">
        <f>SUM(VLOOKUP(A3,'2020 Team Pitching Stats'!$A$2:$S$31,18,FALSE),VLOOKUP(A3,'2019 Team Pitching Stats'!$A$1:$R$31,18,FALSE),VLOOKUP(A3,'2018 TeamPitching Stats'!$A$1:$R$33,18,FALSE))/3</f>
        <v>725.86666666666667</v>
      </c>
      <c r="I3" s="51">
        <f>SUM(VLOOKUP(A3,'2020 Team Batting Stats'!$A$1:$I$31,8,FALSE),VLOOKUP(A3,'2019 Team Batting Stats'!$A$1:$H$31,8,FALSE),VLOOKUP(A3,'2018 Team Batting Stats'!$A$1:$H$31,8,FALSE))/3</f>
        <v>851.19999999999993</v>
      </c>
      <c r="J3" s="52">
        <f t="shared" si="2"/>
        <v>0.57897365109101251</v>
      </c>
    </row>
    <row r="4" spans="1:28" ht="15.75" customHeight="1">
      <c r="A4" s="42" t="s">
        <v>169</v>
      </c>
      <c r="B4" s="129">
        <f>SUM(VLOOKUP(A4,Standings!$B$3:$H$32,7,FALSE),VLOOKUP(A4,Standings!$B$35:$F$64,4,FALSE),VLOOKUP(A4,Standings!$B$133:$F$162,4,FALSE))/3</f>
        <v>70.184666666666672</v>
      </c>
      <c r="C4" s="129">
        <f t="shared" si="0"/>
        <v>-1.191678158322468</v>
      </c>
      <c r="D4" s="130">
        <f>((VLOOKUP(A4,'2019 Results'!$B$3:$C$32,2,FALSE))-B4)/((STDEV(VLOOKUP(A4,Standings!$B$67:$E$96,4,FALSE),(VLOOKUP(A4,Standings!$B$100:$E$129,4,FALSE)),VLOOKUP(A4,Standings!$B$133:$E$162,4,FALSE))))</f>
        <v>-0.49962544668746472</v>
      </c>
      <c r="E4" s="132">
        <f>STDEV((VLOOKUP(A4,Standings!$B$67:$E$96,4,FALSE)),(VLOOKUP(A4,Standings!$B$100:$E$129,4,FALSE)),VLOOKUP(A4,Standings!$B$133:$E$162,4,FALSE))</f>
        <v>21.385353243127245</v>
      </c>
      <c r="F4" s="132">
        <f t="shared" si="1"/>
        <v>457.33333333333297</v>
      </c>
      <c r="G4" s="51">
        <f>SUM(VLOOKUP(A4,Standings!$B$3:$G$32,6,FALSE),VLOOKUP(A4,Standings!$B$35:$G$64,6,FALSE),VLOOKUP(A4,Standings!$B$67:$G$96,6,FALSE))/3</f>
        <v>0.34666666666666668</v>
      </c>
      <c r="H4" s="51">
        <f>SUM(VLOOKUP(A4,'2020 Team Pitching Stats'!$A$2:$S$31,18,FALSE),VLOOKUP(A4,'2019 Team Pitching Stats'!$A$1:$R$31,18,FALSE),VLOOKUP(A4,'2018 TeamPitching Stats'!$A$1:$R$33,18,FALSE))/3</f>
        <v>888.93333333333339</v>
      </c>
      <c r="I4" s="51">
        <f>SUM(VLOOKUP(A4,'2020 Team Batting Stats'!$A$1:$I$31,8,FALSE),VLOOKUP(A4,'2019 Team Batting Stats'!$A$1:$H$31,8,FALSE),VLOOKUP(A4,'2018 Team Batting Stats'!$A$1:$H$31,8,FALSE))/3</f>
        <v>697.11333333333334</v>
      </c>
      <c r="J4" s="52">
        <f t="shared" si="2"/>
        <v>0.38080130476257829</v>
      </c>
    </row>
    <row r="5" spans="1:28" ht="15.75" customHeight="1">
      <c r="A5" s="42" t="s">
        <v>177</v>
      </c>
      <c r="B5" s="129">
        <f>SUM(VLOOKUP(A5,Standings!$B$3:$H$32,7,FALSE),VLOOKUP(A5,Standings!$B$35:$F$64,4,FALSE),VLOOKUP(A5,Standings!$B$133:$F$162,4,FALSE))/3</f>
        <v>80.600000000000009</v>
      </c>
      <c r="C5" s="129">
        <f t="shared" si="0"/>
        <v>-3.8760220913095972E-2</v>
      </c>
      <c r="D5" s="130">
        <f>((VLOOKUP(A5,'2019 Results'!$B$3:$C$32,2,FALSE))-B5)/((STDEV(VLOOKUP(A5,Standings!$B$67:$E$96,4,FALSE),(VLOOKUP(A5,Standings!$B$100:$E$129,4,FALSE)),VLOOKUP(A5,Standings!$B$133:$E$162,4,FALSE))))</f>
        <v>1.6050337483471584</v>
      </c>
      <c r="E5" s="132">
        <f>STDEV((VLOOKUP(A5,Standings!$B$67:$E$96,4,FALSE)),(VLOOKUP(A5,Standings!$B$100:$E$129,4,FALSE)),VLOOKUP(A5,Standings!$B$133:$E$162,4,FALSE))</f>
        <v>8.6602540378443873</v>
      </c>
      <c r="F5" s="132">
        <f t="shared" si="1"/>
        <v>75.000000000000014</v>
      </c>
      <c r="G5" s="51">
        <f>SUM(VLOOKUP(A5,Standings!$B$3:$G$32,6,FALSE),VLOOKUP(A5,Standings!$B$35:$G$64,6,FALSE),VLOOKUP(A5,Standings!$B$67:$G$96,6,FALSE))/3</f>
        <v>0.52833333333333332</v>
      </c>
      <c r="H5" s="51">
        <f>SUM(VLOOKUP(A5,'2020 Team Pitching Stats'!$A$2:$S$31,18,FALSE),VLOOKUP(A5,'2019 Team Pitching Stats'!$A$1:$R$31,18,FALSE),VLOOKUP(A5,'2018 TeamPitching Stats'!$A$1:$R$33,18,FALSE))/3</f>
        <v>807.56666666666661</v>
      </c>
      <c r="I5" s="51">
        <f>SUM(VLOOKUP(A5,'2020 Team Batting Stats'!$A$1:$I$31,8,FALSE),VLOOKUP(A5,'2019 Team Batting Stats'!$A$1:$H$31,8,FALSE),VLOOKUP(A5,'2018 Team Batting Stats'!$A$1:$H$31,8,FALSE))/3</f>
        <v>855.31333333333339</v>
      </c>
      <c r="J5" s="52">
        <f t="shared" si="2"/>
        <v>0.52868958334774607</v>
      </c>
    </row>
    <row r="6" spans="1:28" ht="15.75" customHeight="1">
      <c r="A6" s="42" t="s">
        <v>89</v>
      </c>
      <c r="B6" s="129">
        <f>SUM(VLOOKUP(A6,Standings!$B$3:$H$32,7,FALSE),VLOOKUP(A6,Standings!$B$35:$F$64,4,FALSE),VLOOKUP(A6,Standings!$B$133:$F$162,4,FALSE))/3</f>
        <v>92.951333333333324</v>
      </c>
      <c r="C6" s="129">
        <f t="shared" si="0"/>
        <v>1.3284618636022596</v>
      </c>
      <c r="D6" s="130">
        <f>((VLOOKUP(A6,'2019 Results'!$B$3:$C$32,2,FALSE))-B6)/((STDEV(VLOOKUP(A6,Standings!$B$67:$E$96,4,FALSE),(VLOOKUP(A6,Standings!$B$100:$E$129,4,FALSE)),VLOOKUP(A6,Standings!$B$133:$E$162,4,FALSE))))</f>
        <v>-0.60696222927487087</v>
      </c>
      <c r="E6" s="132">
        <f>STDEV((VLOOKUP(A6,Standings!$B$67:$E$96,4,FALSE)),(VLOOKUP(A6,Standings!$B$100:$E$129,4,FALSE)),VLOOKUP(A6,Standings!$B$133:$E$162,4,FALSE))</f>
        <v>5.6862407030773268</v>
      </c>
      <c r="F6" s="132">
        <f t="shared" si="1"/>
        <v>32.333333333333329</v>
      </c>
      <c r="G6" s="51">
        <f>SUM(VLOOKUP(A6,Standings!$B$3:$G$32,6,FALSE),VLOOKUP(A6,Standings!$B$35:$G$64,6,FALSE),VLOOKUP(A6,Standings!$B$67:$G$96,6,FALSE))/3</f>
        <v>0.55599999999999994</v>
      </c>
      <c r="H6" s="51">
        <f>SUM(VLOOKUP(A6,'2020 Team Pitching Stats'!$A$2:$S$31,18,FALSE),VLOOKUP(A6,'2019 Team Pitching Stats'!$A$1:$R$31,18,FALSE),VLOOKUP(A6,'2018 TeamPitching Stats'!$A$1:$R$33,18,FALSE))/3</f>
        <v>670</v>
      </c>
      <c r="I6" s="51">
        <f>SUM(VLOOKUP(A6,'2020 Team Batting Stats'!$A$1:$I$31,8,FALSE),VLOOKUP(A6,'2019 Team Batting Stats'!$A$1:$H$31,8,FALSE),VLOOKUP(A6,'2018 Team Batting Stats'!$A$1:$H$31,8,FALSE))/3</f>
        <v>763.68</v>
      </c>
      <c r="J6" s="52">
        <f t="shared" si="2"/>
        <v>0.5650645349123784</v>
      </c>
    </row>
    <row r="7" spans="1:28" ht="15.75" customHeight="1">
      <c r="A7" s="42" t="s">
        <v>80</v>
      </c>
      <c r="B7" s="129">
        <f>SUM(VLOOKUP(A7,Standings!$B$3:$H$32,7,FALSE),VLOOKUP(A7,Standings!$B$35:$F$64,4,FALSE),VLOOKUP(A7,Standings!$B$133:$F$162,4,FALSE))/3</f>
        <v>81.481999999999999</v>
      </c>
      <c r="C7" s="129">
        <f t="shared" si="0"/>
        <v>5.8872143625890321E-2</v>
      </c>
      <c r="D7" s="130">
        <f>((VLOOKUP(A7,'2019 Results'!$B$3:$C$32,2,FALSE))-B7)/((STDEV(VLOOKUP(A7,Standings!$B$67:$E$96,4,FALSE),(VLOOKUP(A7,Standings!$B$100:$E$129,4,FALSE)),VLOOKUP(A7,Standings!$B$133:$E$162,4,FALSE))))</f>
        <v>-0.60864817178311248</v>
      </c>
      <c r="E7" s="132">
        <f>STDEV((VLOOKUP(A7,Standings!$B$67:$E$96,4,FALSE)),(VLOOKUP(A7,Standings!$B$100:$E$129,4,FALSE)),VLOOKUP(A7,Standings!$B$133:$E$162,4,FALSE))</f>
        <v>8.1853527718724504</v>
      </c>
      <c r="F7" s="132">
        <f t="shared" si="1"/>
        <v>67</v>
      </c>
      <c r="G7" s="51">
        <f>SUM(VLOOKUP(A7,Standings!$B$3:$G$32,6,FALSE),VLOOKUP(A7,Standings!$B$35:$G$64,6,FALSE),VLOOKUP(A7,Standings!$B$67:$G$96,6,FALSE))/3</f>
        <v>0.47100000000000003</v>
      </c>
      <c r="H7" s="51">
        <f>SUM(VLOOKUP(A7,'2020 Team Pitching Stats'!$A$2:$S$31,18,FALSE),VLOOKUP(A7,'2019 Team Pitching Stats'!$A$1:$R$31,18,FALSE),VLOOKUP(A7,'2018 TeamPitching Stats'!$A$1:$R$33,18,FALSE))/3</f>
        <v>781.4</v>
      </c>
      <c r="I7" s="51">
        <f>SUM(VLOOKUP(A7,'2020 Team Batting Stats'!$A$1:$I$31,8,FALSE),VLOOKUP(A7,'2019 Team Batting Stats'!$A$1:$H$31,8,FALSE),VLOOKUP(A7,'2018 Team Batting Stats'!$A$1:$H$31,8,FALSE))/3</f>
        <v>730.06666666666661</v>
      </c>
      <c r="J7" s="52">
        <f t="shared" si="2"/>
        <v>0.46607653225917467</v>
      </c>
    </row>
    <row r="8" spans="1:28" ht="15.75" customHeight="1">
      <c r="A8" s="42" t="s">
        <v>119</v>
      </c>
      <c r="B8" s="129">
        <f>SUM(VLOOKUP(A8,Standings!$B$3:$H$32,7,FALSE),VLOOKUP(A8,Standings!$B$35:$F$64,4,FALSE),VLOOKUP(A8,Standings!$B$133:$F$162,4,FALSE))/3</f>
        <v>75.584666666666678</v>
      </c>
      <c r="C8" s="129">
        <f t="shared" si="0"/>
        <v>-0.59392898767560631</v>
      </c>
      <c r="D8" s="130">
        <f>((VLOOKUP(A8,'2019 Results'!$B$3:$C$32,2,FALSE))-B8)/((STDEV(VLOOKUP(A8,Standings!$B$67:$E$96,4,FALSE),(VLOOKUP(A8,Standings!$B$100:$E$129,4,FALSE)),VLOOKUP(A8,Standings!$B$133:$E$162,4,FALSE))))</f>
        <v>6.7815562619013257</v>
      </c>
      <c r="E8" s="132">
        <f>STDEV((VLOOKUP(A8,Standings!$B$67:$E$96,4,FALSE)),(VLOOKUP(A8,Standings!$B$100:$E$129,4,FALSE)),VLOOKUP(A8,Standings!$B$133:$E$162,4,FALSE))</f>
        <v>0.57735026918962573</v>
      </c>
      <c r="F8" s="132">
        <f t="shared" si="1"/>
        <v>0.33333333333333331</v>
      </c>
      <c r="G8" s="51">
        <f>SUM(VLOOKUP(A8,Standings!$B$3:$G$32,6,FALSE),VLOOKUP(A8,Standings!$B$35:$G$64,6,FALSE),VLOOKUP(A8,Standings!$B$67:$G$96,6,FALSE))/3</f>
        <v>0.46466666666666662</v>
      </c>
      <c r="H8" s="51">
        <f>SUM(VLOOKUP(A8,'2020 Team Pitching Stats'!$A$2:$S$31,18,FALSE),VLOOKUP(A8,'2019 Team Pitching Stats'!$A$1:$R$31,18,FALSE),VLOOKUP(A8,'2018 TeamPitching Stats'!$A$1:$R$33,18,FALSE))/3</f>
        <v>728.69999999999993</v>
      </c>
      <c r="I8" s="51">
        <f>SUM(VLOOKUP(A8,'2020 Team Batting Stats'!$A$1:$I$31,8,FALSE),VLOOKUP(A8,'2019 Team Batting Stats'!$A$1:$H$31,8,FALSE),VLOOKUP(A8,'2018 Team Batting Stats'!$A$1:$H$31,8,FALSE))/3</f>
        <v>684.36666666666667</v>
      </c>
      <c r="J8" s="52">
        <f t="shared" si="2"/>
        <v>0.46865700735328009</v>
      </c>
    </row>
    <row r="9" spans="1:28" ht="15.75" customHeight="1">
      <c r="A9" s="42" t="s">
        <v>85</v>
      </c>
      <c r="B9" s="129">
        <f>SUM(VLOOKUP(A9,Standings!$B$3:$H$32,7,FALSE),VLOOKUP(A9,Standings!$B$35:$F$64,4,FALSE),VLOOKUP(A9,Standings!$B$133:$F$162,4,FALSE))/3</f>
        <v>93.815333333333342</v>
      </c>
      <c r="C9" s="129">
        <f t="shared" si="0"/>
        <v>1.4241017309057593</v>
      </c>
      <c r="D9" s="130">
        <f>((VLOOKUP(A9,'2019 Results'!$B$3:$C$32,2,FALSE))-B9)/((STDEV(VLOOKUP(A9,Standings!$B$67:$E$96,4,FALSE),(VLOOKUP(A9,Standings!$B$100:$E$129,4,FALSE)),VLOOKUP(A9,Standings!$B$133:$E$162,4,FALSE))))</f>
        <v>-0.5830448456990438</v>
      </c>
      <c r="E9" s="132">
        <f>STDEV((VLOOKUP(A9,Standings!$B$67:$E$96,4,FALSE)),(VLOOKUP(A9,Standings!$B$100:$E$129,4,FALSE)),VLOOKUP(A9,Standings!$B$133:$E$162,4,FALSE))</f>
        <v>5.6862407030773268</v>
      </c>
      <c r="F9" s="132">
        <f t="shared" si="1"/>
        <v>32.333333333333329</v>
      </c>
      <c r="G9" s="51">
        <f>SUM(VLOOKUP(A9,Standings!$B$3:$G$32,6,FALSE),VLOOKUP(A9,Standings!$B$35:$G$64,6,FALSE),VLOOKUP(A9,Standings!$B$67:$G$96,6,FALSE))/3</f>
        <v>0.57300000000000006</v>
      </c>
      <c r="H9" s="51">
        <f>SUM(VLOOKUP(A9,'2020 Team Pitching Stats'!$A$2:$S$31,18,FALSE),VLOOKUP(A9,'2019 Team Pitching Stats'!$A$1:$R$31,18,FALSE),VLOOKUP(A9,'2018 TeamPitching Stats'!$A$1:$R$33,18,FALSE))/3</f>
        <v>622.91999999999996</v>
      </c>
      <c r="I9" s="51">
        <f>SUM(VLOOKUP(A9,'2020 Team Batting Stats'!$A$1:$I$31,8,FALSE),VLOOKUP(A9,'2019 Team Batting Stats'!$A$1:$H$31,8,FALSE),VLOOKUP(A9,'2018 Team Batting Stats'!$A$1:$H$31,8,FALSE))/3</f>
        <v>752.02</v>
      </c>
      <c r="J9" s="52">
        <f t="shared" si="2"/>
        <v>0.59307443675700411</v>
      </c>
    </row>
    <row r="10" spans="1:28" ht="15.75" customHeight="1">
      <c r="A10" s="42" t="s">
        <v>155</v>
      </c>
      <c r="B10" s="129">
        <f>SUM(VLOOKUP(A10,Standings!$B$3:$H$32,7,FALSE),VLOOKUP(A10,Standings!$B$35:$F$64,4,FALSE),VLOOKUP(A10,Standings!$B$133:$F$162,4,FALSE))/3</f>
        <v>72.048666666666676</v>
      </c>
      <c r="C10" s="129">
        <f t="shared" si="0"/>
        <v>-0.98534400015844004</v>
      </c>
      <c r="D10" s="130">
        <f>((VLOOKUP(A10,'2019 Results'!$B$3:$C$32,2,FALSE))-B10)/((STDEV(VLOOKUP(A10,Standings!$B$67:$E$96,4,FALSE),(VLOOKUP(A10,Standings!$B$100:$E$129,4,FALSE)),VLOOKUP(A10,Standings!$B$133:$E$162,4,FALSE))))</f>
        <v>1.4953567643088048</v>
      </c>
      <c r="E10" s="132">
        <f>STDEV((VLOOKUP(A10,Standings!$B$67:$E$96,4,FALSE)),(VLOOKUP(A10,Standings!$B$100:$E$129,4,FALSE)),VLOOKUP(A10,Standings!$B$133:$E$162,4,FALSE))</f>
        <v>8.3266639978645323</v>
      </c>
      <c r="F10" s="132">
        <f t="shared" si="1"/>
        <v>69.333333333333357</v>
      </c>
      <c r="G10" s="51">
        <f>SUM(VLOOKUP(A10,Standings!$B$3:$G$32,6,FALSE),VLOOKUP(A10,Standings!$B$35:$G$64,6,FALSE),VLOOKUP(A10,Standings!$B$67:$G$96,6,FALSE))/3</f>
        <v>0.47633333333333333</v>
      </c>
      <c r="H10" s="51">
        <f>SUM(VLOOKUP(A10,'2020 Team Pitching Stats'!$A$2:$S$31,18,FALSE),VLOOKUP(A10,'2019 Team Pitching Stats'!$A$1:$R$31,18,FALSE),VLOOKUP(A10,'2018 TeamPitching Stats'!$A$1:$R$33,18,FALSE))/3</f>
        <v>885.18666666666661</v>
      </c>
      <c r="I10" s="51">
        <f>SUM(VLOOKUP(A10,'2020 Team Batting Stats'!$A$1:$I$31,8,FALSE),VLOOKUP(A10,'2019 Team Batting Stats'!$A$1:$H$31,8,FALSE),VLOOKUP(A10,'2018 Team Batting Stats'!$A$1:$H$31,8,FALSE))/3</f>
        <v>785.65333333333331</v>
      </c>
      <c r="J10" s="52">
        <f t="shared" si="2"/>
        <v>0.44063981592547102</v>
      </c>
    </row>
    <row r="11" spans="1:28" ht="15.75" customHeight="1">
      <c r="A11" s="42" t="s">
        <v>182</v>
      </c>
      <c r="B11" s="129">
        <f>SUM(VLOOKUP(A11,Standings!$B$3:$H$32,7,FALSE),VLOOKUP(A11,Standings!$B$35:$F$64,4,FALSE),VLOOKUP(A11,Standings!$B$133:$F$162,4,FALSE))/3</f>
        <v>65.771333333333345</v>
      </c>
      <c r="C11" s="129">
        <f t="shared" si="0"/>
        <v>-1.6802089619869391</v>
      </c>
      <c r="D11" s="130">
        <f>((VLOOKUP(A11,'2019 Results'!$B$3:$C$32,2,FALSE))-B11)/((STDEV(VLOOKUP(A11,Standings!$B$67:$E$96,4,FALSE),(VLOOKUP(A11,Standings!$B$100:$E$129,4,FALSE)),VLOOKUP(A11,Standings!$B$133:$E$162,4,FALSE))))</f>
        <v>0.21482678652664822</v>
      </c>
      <c r="E11" s="132">
        <f>STDEV((VLOOKUP(A11,Standings!$B$67:$E$96,4,FALSE)),(VLOOKUP(A11,Standings!$B$100:$E$129,4,FALSE)),VLOOKUP(A11,Standings!$B$133:$E$162,4,FALSE))</f>
        <v>12.701705922171755</v>
      </c>
      <c r="F11" s="132">
        <f t="shared" si="1"/>
        <v>161.33333333333303</v>
      </c>
      <c r="G11" s="51">
        <f>SUM(VLOOKUP(A11,Standings!$B$3:$G$32,6,FALSE),VLOOKUP(A11,Standings!$B$35:$G$64,6,FALSE),VLOOKUP(A11,Standings!$B$67:$G$96,6,FALSE))/3</f>
        <v>0.36133333333333334</v>
      </c>
      <c r="H11" s="51">
        <f>SUM(VLOOKUP(A11,'2020 Team Pitching Stats'!$A$2:$S$31,18,FALSE),VLOOKUP(A11,'2019 Team Pitching Stats'!$A$1:$R$31,18,FALSE),VLOOKUP(A11,'2018 TeamPitching Stats'!$A$1:$R$33,18,FALSE))/3</f>
        <v>866.25333333333344</v>
      </c>
      <c r="I11" s="51">
        <f>SUM(VLOOKUP(A11,'2020 Team Batting Stats'!$A$1:$I$31,8,FALSE),VLOOKUP(A11,'2019 Team Batting Stats'!$A$1:$H$31,8,FALSE),VLOOKUP(A11,'2018 Team Batting Stats'!$A$1:$H$31,8,FALSE))/3</f>
        <v>635.66</v>
      </c>
      <c r="J11" s="52">
        <f t="shared" si="2"/>
        <v>0.35000274588578534</v>
      </c>
    </row>
    <row r="12" spans="1:28" ht="15.75" customHeight="1">
      <c r="A12" s="42" t="s">
        <v>126</v>
      </c>
      <c r="B12" s="129">
        <f>SUM(VLOOKUP(A12,Standings!$B$3:$H$32,7,FALSE),VLOOKUP(A12,Standings!$B$35:$F$64,4,FALSE),VLOOKUP(A12,Standings!$B$133:$F$162,4,FALSE))/3</f>
        <v>89.748666666666665</v>
      </c>
      <c r="C12" s="129">
        <f t="shared" si="0"/>
        <v>0.97394494807293686</v>
      </c>
      <c r="D12" s="130">
        <f>((VLOOKUP(A12,'2019 Results'!$B$3:$C$32,2,FALSE))-B12)/((STDEV(VLOOKUP(A12,Standings!$B$67:$E$96,4,FALSE),(VLOOKUP(A12,Standings!$B$100:$E$129,4,FALSE)),VLOOKUP(A12,Standings!$B$133:$E$162,4,FALSE))))</f>
        <v>0.6466604526956401</v>
      </c>
      <c r="E12" s="132">
        <f>STDEV((VLOOKUP(A12,Standings!$B$67:$E$96,4,FALSE)),(VLOOKUP(A12,Standings!$B$100:$E$129,4,FALSE)),VLOOKUP(A12,Standings!$B$133:$E$162,4,FALSE))</f>
        <v>10.440306508910551</v>
      </c>
      <c r="F12" s="132">
        <f t="shared" si="1"/>
        <v>109.00000000000001</v>
      </c>
      <c r="G12" s="51">
        <f>SUM(VLOOKUP(A12,Standings!$B$3:$G$32,6,FALSE),VLOOKUP(A12,Standings!$B$35:$G$64,6,FALSE),VLOOKUP(A12,Standings!$B$67:$G$96,6,FALSE))/3</f>
        <v>0.59299999999999997</v>
      </c>
      <c r="H12" s="51">
        <f>SUM(VLOOKUP(A12,'2020 Team Pitching Stats'!$A$2:$S$31,18,FALSE),VLOOKUP(A12,'2019 Team Pitching Stats'!$A$1:$R$31,18,FALSE),VLOOKUP(A12,'2018 TeamPitching Stats'!$A$1:$R$33,18,FALSE))/3</f>
        <v>638.65333333333331</v>
      </c>
      <c r="I12" s="51">
        <f>SUM(VLOOKUP(A12,'2020 Team Batting Stats'!$A$1:$I$31,8,FALSE),VLOOKUP(A12,'2019 Team Batting Stats'!$A$1:$H$31,8,FALSE),VLOOKUP(A12,'2018 Team Batting Stats'!$A$1:$H$31,8,FALSE))/3</f>
        <v>823.43333333333339</v>
      </c>
      <c r="J12" s="52">
        <f t="shared" si="2"/>
        <v>0.62439417326271185</v>
      </c>
    </row>
    <row r="13" spans="1:28" ht="15.75" customHeight="1">
      <c r="A13" s="42" t="s">
        <v>160</v>
      </c>
      <c r="B13" s="129">
        <f>SUM(VLOOKUP(A13,Standings!$B$3:$H$32,7,FALSE),VLOOKUP(A13,Standings!$B$35:$F$64,4,FALSE),VLOOKUP(A13,Standings!$B$133:$F$162,4,FALSE))/3</f>
        <v>70.048666666666676</v>
      </c>
      <c r="C13" s="129">
        <f t="shared" si="0"/>
        <v>-1.2067325818794996</v>
      </c>
      <c r="D13" s="130">
        <f>((VLOOKUP(A13,'2019 Results'!$B$3:$C$32,2,FALSE))-B13)/((STDEV(VLOOKUP(A13,Standings!$B$67:$E$96,4,FALSE),(VLOOKUP(A13,Standings!$B$100:$E$129,4,FALSE)),VLOOKUP(A13,Standings!$B$133:$E$162,4,FALSE))))</f>
        <v>3.471794871794797E-2</v>
      </c>
      <c r="E13" s="132">
        <f>STDEV((VLOOKUP(A13,Standings!$B$67:$E$96,4,FALSE)),(VLOOKUP(A13,Standings!$B$100:$E$129,4,FALSE)),VLOOKUP(A13,Standings!$B$133:$E$162,4,FALSE))</f>
        <v>13</v>
      </c>
      <c r="F13" s="132">
        <f t="shared" si="1"/>
        <v>169</v>
      </c>
      <c r="G13" s="51">
        <f>SUM(VLOOKUP(A13,Standings!$B$3:$G$32,6,FALSE),VLOOKUP(A13,Standings!$B$35:$G$64,6,FALSE),VLOOKUP(A13,Standings!$B$67:$G$96,6,FALSE))/3</f>
        <v>0.38499999999999995</v>
      </c>
      <c r="H13" s="51">
        <f>SUM(VLOOKUP(A13,'2020 Team Pitching Stats'!$A$2:$S$31,18,FALSE),VLOOKUP(A13,'2019 Team Pitching Stats'!$A$1:$R$31,18,FALSE),VLOOKUP(A13,'2018 TeamPitching Stats'!$A$1:$R$33,18,FALSE))/3</f>
        <v>811.95333333333338</v>
      </c>
      <c r="I13" s="51">
        <f>SUM(VLOOKUP(A13,'2020 Team Batting Stats'!$A$1:$I$31,8,FALSE),VLOOKUP(A13,'2019 Team Batting Stats'!$A$1:$H$31,8,FALSE),VLOOKUP(A13,'2018 Team Batting Stats'!$A$1:$H$31,8,FALSE))/3</f>
        <v>666.02</v>
      </c>
      <c r="J13" s="52">
        <f t="shared" si="2"/>
        <v>0.40221453156831238</v>
      </c>
    </row>
    <row r="14" spans="1:28" ht="15.75" customHeight="1">
      <c r="A14" s="42" t="s">
        <v>164</v>
      </c>
      <c r="B14" s="129">
        <f>SUM(VLOOKUP(A14,Standings!$B$3:$H$32,7,FALSE),VLOOKUP(A14,Standings!$B$35:$F$64,4,FALSE),VLOOKUP(A14,Standings!$B$133:$F$162,4,FALSE))/3</f>
        <v>72.048666666666676</v>
      </c>
      <c r="C14" s="129">
        <f t="shared" si="0"/>
        <v>-0.98534400015844004</v>
      </c>
      <c r="D14" s="130">
        <f>((VLOOKUP(A14,'2019 Results'!$B$3:$C$32,2,FALSE))-B14)/((STDEV(VLOOKUP(A14,Standings!$B$67:$E$96,4,FALSE),(VLOOKUP(A14,Standings!$B$100:$E$129,4,FALSE)),VLOOKUP(A14,Standings!$B$133:$E$162,4,FALSE))))</f>
        <v>3.3057151912900644</v>
      </c>
      <c r="E14" s="132">
        <f>STDEV((VLOOKUP(A14,Standings!$B$67:$E$96,4,FALSE)),(VLOOKUP(A14,Standings!$B$100:$E$129,4,FALSE)),VLOOKUP(A14,Standings!$B$133:$E$162,4,FALSE))</f>
        <v>3.4641016151377544</v>
      </c>
      <c r="F14" s="132">
        <f t="shared" si="1"/>
        <v>11.999999999999998</v>
      </c>
      <c r="G14" s="51">
        <f>SUM(VLOOKUP(A14,Standings!$B$3:$G$32,6,FALSE),VLOOKUP(A14,Standings!$B$35:$G$64,6,FALSE),VLOOKUP(A14,Standings!$B$67:$G$96,6,FALSE))/3</f>
        <v>0.45700000000000002</v>
      </c>
      <c r="H14" s="51">
        <f>SUM(VLOOKUP(A14,'2020 Team Pitching Stats'!$A$2:$S$31,18,FALSE),VLOOKUP(A14,'2019 Team Pitching Stats'!$A$1:$R$31,18,FALSE),VLOOKUP(A14,'2018 TeamPitching Stats'!$A$1:$R$33,18,FALSE))/3</f>
        <v>818.9</v>
      </c>
      <c r="I14" s="51">
        <f>SUM(VLOOKUP(A14,'2020 Team Batting Stats'!$A$1:$I$31,8,FALSE),VLOOKUP(A14,'2019 Team Batting Stats'!$A$1:$H$31,8,FALSE),VLOOKUP(A14,'2018 Team Batting Stats'!$A$1:$H$31,8,FALSE))/3</f>
        <v>761.26666666666677</v>
      </c>
      <c r="J14" s="52">
        <f t="shared" si="2"/>
        <v>0.46357550872682979</v>
      </c>
    </row>
    <row r="15" spans="1:28" ht="15.75" customHeight="1">
      <c r="A15" s="42" t="s">
        <v>31</v>
      </c>
      <c r="B15" s="129">
        <f>SUM(VLOOKUP(A15,Standings!$B$3:$H$32,7,FALSE),VLOOKUP(A15,Standings!$B$35:$F$64,4,FALSE),VLOOKUP(A15,Standings!$B$133:$F$162,4,FALSE))/3</f>
        <v>104.38466666666666</v>
      </c>
      <c r="C15" s="129">
        <f t="shared" si="0"/>
        <v>2.5940665891076513</v>
      </c>
      <c r="D15" s="130">
        <f>((VLOOKUP(A15,'2019 Results'!$B$3:$C$32,2,FALSE))-B15)/((STDEV(VLOOKUP(A15,Standings!$B$67:$E$96,4,FALSE),(VLOOKUP(A15,Standings!$B$100:$E$129,4,FALSE)),VLOOKUP(A15,Standings!$B$133:$E$162,4,FALSE))))</f>
        <v>-1.5046168975830911</v>
      </c>
      <c r="E15" s="132">
        <f>STDEV((VLOOKUP(A15,Standings!$B$67:$E$96,4,FALSE)),(VLOOKUP(A15,Standings!$B$100:$E$129,4,FALSE)),VLOOKUP(A15,Standings!$B$133:$E$162,4,FALSE))</f>
        <v>7.2341781380702361</v>
      </c>
      <c r="F15" s="132">
        <f t="shared" si="1"/>
        <v>52.33333333333335</v>
      </c>
      <c r="G15" s="51">
        <f>SUM(VLOOKUP(A15,Standings!$B$3:$G$32,6,FALSE),VLOOKUP(A15,Standings!$B$35:$G$64,6,FALSE),VLOOKUP(A15,Standings!$B$67:$G$96,6,FALSE))/3</f>
        <v>0.64500000000000002</v>
      </c>
      <c r="H15" s="51">
        <f>SUM(VLOOKUP(A15,'2020 Team Pitching Stats'!$A$2:$S$31,18,FALSE),VLOOKUP(A15,'2019 Team Pitching Stats'!$A$1:$R$31,18,FALSE),VLOOKUP(A15,'2018 TeamPitching Stats'!$A$1:$R$33,18,FALSE))/3</f>
        <v>599.36666666666667</v>
      </c>
      <c r="I15" s="51">
        <f>SUM(VLOOKUP(A15,'2020 Team Batting Stats'!$A$1:$I$31,8,FALSE),VLOOKUP(A15,'2019 Team Batting Stats'!$A$1:$H$31,8,FALSE),VLOOKUP(A15,'2018 Team Batting Stats'!$A$1:$H$31,8,FALSE))/3</f>
        <v>877.61333333333334</v>
      </c>
      <c r="J15" s="52">
        <f t="shared" si="2"/>
        <v>0.6819320801500377</v>
      </c>
    </row>
    <row r="16" spans="1:28" ht="15.75" customHeight="1">
      <c r="A16" s="42" t="s">
        <v>113</v>
      </c>
      <c r="B16" s="129">
        <f>SUM(VLOOKUP(A16,Standings!$B$3:$H$32,7,FALSE),VLOOKUP(A16,Standings!$B$35:$F$64,4,FALSE),VLOOKUP(A16,Standings!$B$133:$F$162,4,FALSE))/3</f>
        <v>73.251333333333335</v>
      </c>
      <c r="C16" s="129">
        <f t="shared" si="0"/>
        <v>-0.85221566635017698</v>
      </c>
      <c r="D16" s="130">
        <f>((VLOOKUP(A16,'2019 Results'!$B$3:$C$32,2,FALSE))-B16)/((STDEV(VLOOKUP(A16,Standings!$B$67:$E$96,4,FALSE),(VLOOKUP(A16,Standings!$B$100:$E$129,4,FALSE)),VLOOKUP(A16,Standings!$B$133:$E$162,4,FALSE))))</f>
        <v>-1.118554646441569</v>
      </c>
      <c r="E16" s="132">
        <f>STDEV((VLOOKUP(A16,Standings!$B$67:$E$96,4,FALSE)),(VLOOKUP(A16,Standings!$B$100:$E$129,4,FALSE)),VLOOKUP(A16,Standings!$B$133:$E$162,4,FALSE))</f>
        <v>8.717797887081348</v>
      </c>
      <c r="F16" s="132">
        <f t="shared" si="1"/>
        <v>76.000000000000014</v>
      </c>
      <c r="G16" s="51">
        <f>SUM(VLOOKUP(A16,Standings!$B$3:$G$32,6,FALSE),VLOOKUP(A16,Standings!$B$35:$G$64,6,FALSE),VLOOKUP(A16,Standings!$B$67:$G$96,6,FALSE))/3</f>
        <v>0.42</v>
      </c>
      <c r="H16" s="51">
        <f>SUM(VLOOKUP(A16,'2020 Team Pitching Stats'!$A$2:$S$31,18,FALSE),VLOOKUP(A16,'2019 Team Pitching Stats'!$A$1:$R$31,18,FALSE),VLOOKUP(A16,'2018 TeamPitching Stats'!$A$1:$R$33,18,FALSE))/3</f>
        <v>812.78000000000009</v>
      </c>
      <c r="I16" s="51">
        <f>SUM(VLOOKUP(A16,'2020 Team Batting Stats'!$A$1:$I$31,8,FALSE),VLOOKUP(A16,'2019 Team Batting Stats'!$A$1:$H$31,8,FALSE),VLOOKUP(A16,'2018 Team Batting Stats'!$A$1:$H$31,8,FALSE))/3</f>
        <v>637.85333333333335</v>
      </c>
      <c r="J16" s="52">
        <f t="shared" si="2"/>
        <v>0.38114191467984776</v>
      </c>
    </row>
    <row r="17" spans="1:10" ht="15.75" customHeight="1">
      <c r="A17" s="42" t="s">
        <v>137</v>
      </c>
      <c r="B17" s="129">
        <f>SUM(VLOOKUP(A17,Standings!$B$3:$H$32,7,FALSE),VLOOKUP(A17,Standings!$B$35:$F$64,4,FALSE),VLOOKUP(A17,Standings!$B$133:$F$162,4,FALSE))/3</f>
        <v>80.081999999999994</v>
      </c>
      <c r="C17" s="129">
        <f t="shared" si="0"/>
        <v>-9.6099863578852085E-2</v>
      </c>
      <c r="D17" s="130">
        <f>((VLOOKUP(A17,'2019 Results'!$B$3:$C$32,2,FALSE))-B17)/((STDEV(VLOOKUP(A17,Standings!$B$67:$E$96,4,FALSE),(VLOOKUP(A17,Standings!$B$100:$E$129,4,FALSE)),VLOOKUP(A17,Standings!$B$133:$E$162,4,FALSE))))</f>
        <v>0.55651117844058073</v>
      </c>
      <c r="E17" s="132">
        <f>STDEV((VLOOKUP(A17,Standings!$B$67:$E$96,4,FALSE)),(VLOOKUP(A17,Standings!$B$100:$E$129,4,FALSE)),VLOOKUP(A17,Standings!$B$133:$E$162,4,FALSE))</f>
        <v>11.532562594670797</v>
      </c>
      <c r="F17" s="132">
        <f t="shared" si="1"/>
        <v>133.00000000000003</v>
      </c>
      <c r="G17" s="51">
        <f>SUM(VLOOKUP(A17,Standings!$B$3:$G$32,6,FALSE),VLOOKUP(A17,Standings!$B$35:$G$64,6,FALSE),VLOOKUP(A17,Standings!$B$67:$G$96,6,FALSE))/3</f>
        <v>0.54033333333333333</v>
      </c>
      <c r="H17" s="51">
        <f>SUM(VLOOKUP(A17,'2020 Team Pitching Stats'!$A$2:$S$31,18,FALSE),VLOOKUP(A17,'2019 Team Pitching Stats'!$A$1:$R$31,18,FALSE),VLOOKUP(A17,'2018 TeamPitching Stats'!$A$1:$R$33,18,FALSE))/3</f>
        <v>712.6</v>
      </c>
      <c r="I17" s="51">
        <f>SUM(VLOOKUP(A17,'2020 Team Batting Stats'!$A$1:$I$31,8,FALSE),VLOOKUP(A17,'2019 Team Batting Stats'!$A$1:$H$31,8,FALSE),VLOOKUP(A17,'2018 Team Batting Stats'!$A$1:$H$31,8,FALSE))/3</f>
        <v>730.14666666666665</v>
      </c>
      <c r="J17" s="52">
        <f t="shared" si="2"/>
        <v>0.51216018865911928</v>
      </c>
    </row>
    <row r="18" spans="1:10" ht="15.75" customHeight="1">
      <c r="A18" s="42" t="s">
        <v>60</v>
      </c>
      <c r="B18" s="129">
        <f>SUM(VLOOKUP(A18,Standings!$B$3:$H$32,7,FALSE),VLOOKUP(A18,Standings!$B$35:$F$64,4,FALSE),VLOOKUP(A18,Standings!$B$133:$F$162,4,FALSE))/3</f>
        <v>85.733333333333334</v>
      </c>
      <c r="C18" s="129">
        <f t="shared" si="0"/>
        <v>0.52947047217095633</v>
      </c>
      <c r="D18" s="130">
        <f>((VLOOKUP(A18,'2019 Results'!$B$3:$C$32,2,FALSE))-B18)/((STDEV(VLOOKUP(A18,Standings!$B$67:$E$96,4,FALSE),(VLOOKUP(A18,Standings!$B$100:$E$129,4,FALSE)),VLOOKUP(A18,Standings!$B$133:$E$162,4,FALSE))))</f>
        <v>-0.12883765201617556</v>
      </c>
      <c r="E18" s="132">
        <f>STDEV((VLOOKUP(A18,Standings!$B$67:$E$96,4,FALSE)),(VLOOKUP(A18,Standings!$B$100:$E$129,4,FALSE)),VLOOKUP(A18,Standings!$B$133:$E$162,4,FALSE))</f>
        <v>13.45362404707371</v>
      </c>
      <c r="F18" s="132">
        <f t="shared" si="1"/>
        <v>181</v>
      </c>
      <c r="G18" s="51">
        <f>SUM(VLOOKUP(A18,Standings!$B$3:$G$32,6,FALSE),VLOOKUP(A18,Standings!$B$35:$G$64,6,FALSE),VLOOKUP(A18,Standings!$B$67:$G$96,6,FALSE))/3</f>
        <v>0.56833333333333336</v>
      </c>
      <c r="H18" s="51">
        <f>SUM(VLOOKUP(A18,'2020 Team Pitching Stats'!$A$2:$S$31,18,FALSE),VLOOKUP(A18,'2019 Team Pitching Stats'!$A$1:$R$31,18,FALSE),VLOOKUP(A18,'2018 TeamPitching Stats'!$A$1:$R$33,18,FALSE))/3</f>
        <v>702.98666666666668</v>
      </c>
      <c r="I18" s="51">
        <f>SUM(VLOOKUP(A18,'2020 Team Batting Stats'!$A$1:$I$31,8,FALSE),VLOOKUP(A18,'2019 Team Batting Stats'!$A$1:$H$31,8,FALSE),VLOOKUP(A18,'2018 Team Batting Stats'!$A$1:$H$31,8,FALSE))/3</f>
        <v>800.92000000000007</v>
      </c>
      <c r="J18" s="52">
        <f t="shared" si="2"/>
        <v>0.56484431558109827</v>
      </c>
    </row>
    <row r="19" spans="1:10" ht="15.75" customHeight="1">
      <c r="A19" s="42" t="s">
        <v>151</v>
      </c>
      <c r="B19" s="129">
        <f>SUM(VLOOKUP(A19,Standings!$B$3:$H$32,7,FALSE),VLOOKUP(A19,Standings!$B$35:$F$64,4,FALSE),VLOOKUP(A19,Standings!$B$133:$F$162,4,FALSE))/3</f>
        <v>81.048666666666676</v>
      </c>
      <c r="C19" s="129">
        <f t="shared" si="0"/>
        <v>1.0904617586328547E-2</v>
      </c>
      <c r="D19" s="130">
        <f>((VLOOKUP(A19,'2019 Results'!$B$3:$C$32,2,FALSE))-B19)/((STDEV(VLOOKUP(A19,Standings!$B$67:$E$96,4,FALSE),(VLOOKUP(A19,Standings!$B$100:$E$129,4,FALSE)),VLOOKUP(A19,Standings!$B$133:$E$162,4,FALSE))))</f>
        <v>0.52098915988570804</v>
      </c>
      <c r="E19" s="132">
        <f>STDEV((VLOOKUP(A19,Standings!$B$67:$E$96,4,FALSE)),(VLOOKUP(A19,Standings!$B$100:$E$129,4,FALSE)),VLOOKUP(A19,Standings!$B$133:$E$162,4,FALSE))</f>
        <v>8.5440037453175304</v>
      </c>
      <c r="F19" s="132">
        <f t="shared" si="1"/>
        <v>72.999999999999986</v>
      </c>
      <c r="G19" s="51">
        <f>SUM(VLOOKUP(A19,Standings!$B$3:$G$32,6,FALSE),VLOOKUP(A19,Standings!$B$35:$G$64,6,FALSE),VLOOKUP(A19,Standings!$B$67:$G$96,6,FALSE))/3</f>
        <v>0.47966666666666669</v>
      </c>
      <c r="H19" s="51">
        <f>SUM(VLOOKUP(A19,'2020 Team Pitching Stats'!$A$2:$S$31,18,FALSE),VLOOKUP(A19,'2019 Team Pitching Stats'!$A$1:$R$31,18,FALSE),VLOOKUP(A19,'2018 TeamPitching Stats'!$A$1:$R$33,18,FALSE))/3</f>
        <v>758.35333333333335</v>
      </c>
      <c r="I19" s="51">
        <f>SUM(VLOOKUP(A19,'2020 Team Batting Stats'!$A$1:$I$31,8,FALSE),VLOOKUP(A19,'2019 Team Batting Stats'!$A$1:$H$31,8,FALSE),VLOOKUP(A19,'2018 Team Batting Stats'!$A$1:$H$31,8,FALSE))/3</f>
        <v>746.57999999999993</v>
      </c>
      <c r="J19" s="52">
        <f t="shared" si="2"/>
        <v>0.4921773193754081</v>
      </c>
    </row>
    <row r="20" spans="1:10" ht="15.75" customHeight="1">
      <c r="A20" s="42" t="s">
        <v>95</v>
      </c>
      <c r="B20" s="129">
        <f>SUM(VLOOKUP(A20,Standings!$B$3:$H$32,7,FALSE),VLOOKUP(A20,Standings!$B$35:$F$64,4,FALSE),VLOOKUP(A20,Standings!$B$133:$F$162,4,FALSE))/3</f>
        <v>92.033333333333346</v>
      </c>
      <c r="C20" s="129">
        <f t="shared" si="0"/>
        <v>1.2268445045922955</v>
      </c>
      <c r="D20" s="130">
        <f>((VLOOKUP(A20,'2019 Results'!$B$3:$C$32,2,FALSE))-B20)/((STDEV(VLOOKUP(A20,Standings!$B$67:$E$96,4,FALSE),(VLOOKUP(A20,Standings!$B$100:$E$129,4,FALSE)),VLOOKUP(A20,Standings!$B$133:$E$162,4,FALSE))))</f>
        <v>0.55688499539866476</v>
      </c>
      <c r="E20" s="132">
        <f>STDEV((VLOOKUP(A20,Standings!$B$67:$E$96,4,FALSE)),(VLOOKUP(A20,Standings!$B$100:$E$129,4,FALSE)),VLOOKUP(A20,Standings!$B$133:$E$162,4,FALSE))</f>
        <v>8.0208062770106441</v>
      </c>
      <c r="F20" s="132">
        <f t="shared" si="1"/>
        <v>64.333333333333343</v>
      </c>
      <c r="G20" s="51">
        <f>SUM(VLOOKUP(A20,Standings!$B$3:$G$32,6,FALSE),VLOOKUP(A20,Standings!$B$35:$G$64,6,FALSE),VLOOKUP(A20,Standings!$B$67:$G$96,6,FALSE))/3</f>
        <v>0.60099999999999998</v>
      </c>
      <c r="H20" s="51">
        <f>SUM(VLOOKUP(A20,'2020 Team Pitching Stats'!$A$2:$S$31,18,FALSE),VLOOKUP(A20,'2019 Team Pitching Stats'!$A$1:$R$31,18,FALSE),VLOOKUP(A20,'2018 TeamPitching Stats'!$A$1:$R$33,18,FALSE))/3</f>
        <v>712.33333333333337</v>
      </c>
      <c r="I20" s="51">
        <f>SUM(VLOOKUP(A20,'2020 Team Batting Stats'!$A$1:$I$31,8,FALSE),VLOOKUP(A20,'2019 Team Batting Stats'!$A$1:$H$31,8,FALSE),VLOOKUP(A20,'2018 Team Batting Stats'!$A$1:$H$31,8,FALSE))/3</f>
        <v>881.5</v>
      </c>
      <c r="J20" s="52">
        <f t="shared" si="2"/>
        <v>0.60495587892171898</v>
      </c>
    </row>
    <row r="21" spans="1:10" ht="15.75" customHeight="1">
      <c r="A21" s="42" t="s">
        <v>67</v>
      </c>
      <c r="B21" s="129">
        <f>SUM(VLOOKUP(A21,Standings!$B$3:$H$32,7,FALSE),VLOOKUP(A21,Standings!$B$35:$F$64,4,FALSE),VLOOKUP(A21,Standings!$B$133:$F$162,4,FALSE))/3</f>
        <v>87.733333333333334</v>
      </c>
      <c r="C21" s="129">
        <f t="shared" si="0"/>
        <v>0.75085905389201602</v>
      </c>
      <c r="D21" s="130">
        <f>((VLOOKUP(A21,'2019 Results'!$B$3:$C$32,2,FALSE))-B21)/((STDEV(VLOOKUP(A21,Standings!$B$67:$E$96,4,FALSE),(VLOOKUP(A21,Standings!$B$100:$E$129,4,FALSE)),VLOOKUP(A21,Standings!$B$133:$E$162,4,FALSE))))</f>
        <v>-0.28715692609529508</v>
      </c>
      <c r="E21" s="132">
        <f>STDEV((VLOOKUP(A21,Standings!$B$67:$E$96,4,FALSE)),(VLOOKUP(A21,Standings!$B$100:$E$129,4,FALSE)),VLOOKUP(A21,Standings!$B$133:$E$162,4,FALSE))</f>
        <v>14.742229591664008</v>
      </c>
      <c r="F21" s="132">
        <f t="shared" si="1"/>
        <v>217.33333333333397</v>
      </c>
      <c r="G21" s="51">
        <f>SUM(VLOOKUP(A21,Standings!$B$3:$G$32,6,FALSE),VLOOKUP(A21,Standings!$B$35:$G$64,6,FALSE),VLOOKUP(A21,Standings!$B$67:$G$96,6,FALSE))/3</f>
        <v>0.59933333333333327</v>
      </c>
      <c r="H21" s="51">
        <f>SUM(VLOOKUP(A21,'2020 Team Pitching Stats'!$A$2:$S$31,18,FALSE),VLOOKUP(A21,'2019 Team Pitching Stats'!$A$1:$R$31,18,FALSE),VLOOKUP(A21,'2018 TeamPitching Stats'!$A$1:$R$33,18,FALSE))/3</f>
        <v>660.31333333333339</v>
      </c>
      <c r="I21" s="51">
        <f>SUM(VLOOKUP(A21,'2020 Team Batting Stats'!$A$1:$I$31,8,FALSE),VLOOKUP(A21,'2019 Team Batting Stats'!$A$1:$H$31,8,FALSE),VLOOKUP(A21,'2018 Team Batting Stats'!$A$1:$H$31,8,FALSE))/3</f>
        <v>799.44666666666672</v>
      </c>
      <c r="J21" s="52">
        <f t="shared" si="2"/>
        <v>0.59445440352435208</v>
      </c>
    </row>
    <row r="22" spans="1:10" ht="15.75" customHeight="1">
      <c r="A22" s="42" t="s">
        <v>143</v>
      </c>
      <c r="B22" s="129">
        <f>SUM(VLOOKUP(A22,Standings!$B$3:$H$32,7,FALSE),VLOOKUP(A22,Standings!$B$35:$F$64,4,FALSE),VLOOKUP(A22,Standings!$B$133:$F$162,4,FALSE))/3</f>
        <v>75.884666666666661</v>
      </c>
      <c r="C22" s="129">
        <f t="shared" si="0"/>
        <v>-0.56072070041744926</v>
      </c>
      <c r="D22" s="130">
        <f>((VLOOKUP(A22,'2019 Results'!$B$3:$C$32,2,FALSE))-B22)/((STDEV(VLOOKUP(A22,Standings!$B$67:$E$96,4,FALSE),(VLOOKUP(A22,Standings!$B$100:$E$129,4,FALSE)),VLOOKUP(A22,Standings!$B$133:$E$162,4,FALSE))))</f>
        <v>1.4962556031714893</v>
      </c>
      <c r="E22" s="132">
        <f>STDEV((VLOOKUP(A22,Standings!$B$67:$E$96,4,FALSE)),(VLOOKUP(A22,Standings!$B$100:$E$129,4,FALSE)),VLOOKUP(A22,Standings!$B$133:$E$162,4,FALSE))</f>
        <v>7.0945988845975876</v>
      </c>
      <c r="F22" s="132">
        <f t="shared" si="1"/>
        <v>50.333333333333336</v>
      </c>
      <c r="G22" s="51">
        <f>SUM(VLOOKUP(A22,Standings!$B$3:$G$32,6,FALSE),VLOOKUP(A22,Standings!$B$35:$G$64,6,FALSE),VLOOKUP(A22,Standings!$B$67:$G$96,6,FALSE))/3</f>
        <v>0.48700000000000004</v>
      </c>
      <c r="H22" s="51">
        <f>SUM(VLOOKUP(A22,'2020 Team Pitching Stats'!$A$2:$S$31,18,FALSE),VLOOKUP(A22,'2019 Team Pitching Stats'!$A$1:$R$31,18,FALSE),VLOOKUP(A22,'2018 TeamPitching Stats'!$A$1:$R$33,18,FALSE))/3</f>
        <v>787.05333333333328</v>
      </c>
      <c r="I22" s="51">
        <f>SUM(VLOOKUP(A22,'2020 Team Batting Stats'!$A$1:$I$31,8,FALSE),VLOOKUP(A22,'2019 Team Batting Stats'!$A$1:$H$31,8,FALSE),VLOOKUP(A22,'2018 Team Batting Stats'!$A$1:$H$31,8,FALSE))/3</f>
        <v>759.06666666666661</v>
      </c>
      <c r="J22" s="52">
        <f t="shared" si="2"/>
        <v>0.48190470356968307</v>
      </c>
    </row>
    <row r="23" spans="1:10" ht="15.75" customHeight="1">
      <c r="A23" s="42" t="s">
        <v>189</v>
      </c>
      <c r="B23" s="129">
        <f>SUM(VLOOKUP(A23,Standings!$B$3:$H$32,7,FALSE),VLOOKUP(A23,Standings!$B$35:$F$64,4,FALSE),VLOOKUP(A23,Standings!$B$133:$F$162,4,FALSE))/3</f>
        <v>66.117999999999995</v>
      </c>
      <c r="C23" s="129">
        <f t="shared" si="0"/>
        <v>-1.6418349411552906</v>
      </c>
      <c r="D23" s="130">
        <f>((VLOOKUP(A23,'2019 Results'!$B$3:$C$32,2,FALSE))-B23)/((STDEV(VLOOKUP(A23,Standings!$B$67:$E$96,4,FALSE),(VLOOKUP(A23,Standings!$B$100:$E$129,4,FALSE)),VLOOKUP(A23,Standings!$B$133:$E$162,4,FALSE))))</f>
        <v>3.2409948922964849</v>
      </c>
      <c r="E23" s="132">
        <f>STDEV((VLOOKUP(A23,Standings!$B$67:$E$96,4,FALSE)),(VLOOKUP(A23,Standings!$B$100:$E$129,4,FALSE)),VLOOKUP(A23,Standings!$B$133:$E$162,4,FALSE))</f>
        <v>3.5118845842842461</v>
      </c>
      <c r="F23" s="132">
        <f t="shared" si="1"/>
        <v>12.333333333333332</v>
      </c>
      <c r="G23" s="51">
        <f>SUM(VLOOKUP(A23,Standings!$B$3:$G$32,6,FALSE),VLOOKUP(A23,Standings!$B$35:$G$64,6,FALSE),VLOOKUP(A23,Standings!$B$67:$G$96,6,FALSE))/3</f>
        <v>0.41733333333333333</v>
      </c>
      <c r="H23" s="51">
        <f>SUM(VLOOKUP(A23,'2020 Team Pitching Stats'!$A$2:$S$31,18,FALSE),VLOOKUP(A23,'2019 Team Pitching Stats'!$A$1:$R$31,18,FALSE),VLOOKUP(A23,'2018 TeamPitching Stats'!$A$1:$R$33,18,FALSE))/3</f>
        <v>803.04666666666662</v>
      </c>
      <c r="I23" s="51">
        <f>SUM(VLOOKUP(A23,'2020 Team Batting Stats'!$A$1:$I$31,8,FALSE),VLOOKUP(A23,'2019 Team Batting Stats'!$A$1:$H$31,8,FALSE),VLOOKUP(A23,'2018 Team Batting Stats'!$A$1:$H$31,8,FALSE))/3</f>
        <v>680.43333333333328</v>
      </c>
      <c r="J23" s="52">
        <f t="shared" si="2"/>
        <v>0.41790830240720972</v>
      </c>
    </row>
    <row r="24" spans="1:10" ht="15.75" customHeight="1">
      <c r="A24" s="42" t="s">
        <v>52</v>
      </c>
      <c r="B24" s="129">
        <f>SUM(VLOOKUP(A24,Standings!$B$3:$H$32,7,FALSE),VLOOKUP(A24,Standings!$B$35:$F$64,4,FALSE),VLOOKUP(A24,Standings!$B$133:$F$162,4,FALSE))/3</f>
        <v>79.317999999999998</v>
      </c>
      <c r="C24" s="129">
        <f t="shared" si="0"/>
        <v>-0.18067030179629642</v>
      </c>
      <c r="D24" s="130">
        <f>((VLOOKUP(A24,'2019 Results'!$B$3:$C$32,2,FALSE))-B24)/((STDEV(VLOOKUP(A24,Standings!$B$67:$E$96,4,FALSE),(VLOOKUP(A24,Standings!$B$100:$E$129,4,FALSE)),VLOOKUP(A24,Standings!$B$133:$E$162,4,FALSE))))</f>
        <v>-0.3250402404237609</v>
      </c>
      <c r="E24" s="132">
        <f>STDEV((VLOOKUP(A24,Standings!$B$67:$E$96,4,FALSE)),(VLOOKUP(A24,Standings!$B$100:$E$129,4,FALSE)),VLOOKUP(A24,Standings!$B$133:$E$162,4,FALSE))</f>
        <v>2.5166114784235831</v>
      </c>
      <c r="F24" s="132">
        <f t="shared" si="1"/>
        <v>6.333333333333333</v>
      </c>
      <c r="G24" s="51">
        <f>SUM(VLOOKUP(A24,Standings!$B$3:$G$32,6,FALSE),VLOOKUP(A24,Standings!$B$35:$G$64,6,FALSE),VLOOKUP(A24,Standings!$B$67:$G$96,6,FALSE))/3</f>
        <v>0.48533333333333334</v>
      </c>
      <c r="H24" s="51">
        <f>SUM(VLOOKUP(A24,'2020 Team Pitching Stats'!$A$2:$S$31,18,FALSE),VLOOKUP(A24,'2019 Team Pitching Stats'!$A$1:$R$31,18,FALSE),VLOOKUP(A24,'2018 TeamPitching Stats'!$A$1:$R$33,18,FALSE))/3</f>
        <v>735.74666666666656</v>
      </c>
      <c r="I24" s="51">
        <f>SUM(VLOOKUP(A24,'2020 Team Batting Stats'!$A$1:$I$31,8,FALSE),VLOOKUP(A24,'2019 Team Batting Stats'!$A$1:$H$31,8,FALSE),VLOOKUP(A24,'2018 Team Batting Stats'!$A$1:$H$31,8,FALSE))/3</f>
        <v>725.68</v>
      </c>
      <c r="J24" s="52">
        <f t="shared" si="2"/>
        <v>0.49311208062889861</v>
      </c>
    </row>
    <row r="25" spans="1:10" ht="15.75" customHeight="1">
      <c r="A25" s="42" t="s">
        <v>132</v>
      </c>
      <c r="B25" s="129">
        <f>SUM(VLOOKUP(A25,Standings!$B$3:$H$32,7,FALSE),VLOOKUP(A25,Standings!$B$35:$F$64,4,FALSE),VLOOKUP(A25,Standings!$B$133:$F$162,4,FALSE))/3</f>
        <v>80.748666666666665</v>
      </c>
      <c r="C25" s="129">
        <f t="shared" si="0"/>
        <v>-2.2303669671831665E-2</v>
      </c>
      <c r="D25" s="130">
        <f>((VLOOKUP(A25,'2019 Results'!$B$3:$C$32,2,FALSE))-B25)/((STDEV(VLOOKUP(A25,Standings!$B$67:$E$96,4,FALSE),(VLOOKUP(A25,Standings!$B$100:$E$129,4,FALSE)),VLOOKUP(A25,Standings!$B$133:$E$162,4,FALSE))))</f>
        <v>-0.62541203357885755</v>
      </c>
      <c r="E25" s="132">
        <f>STDEV((VLOOKUP(A25,Standings!$B$67:$E$96,4,FALSE)),(VLOOKUP(A25,Standings!$B$100:$E$129,4,FALSE)),VLOOKUP(A25,Standings!$B$133:$E$162,4,FALSE))</f>
        <v>11.590225767142499</v>
      </c>
      <c r="F25" s="132">
        <f t="shared" si="1"/>
        <v>134.33333333333394</v>
      </c>
      <c r="G25" s="51">
        <f>SUM(VLOOKUP(A25,Standings!$B$3:$G$32,6,FALSE),VLOOKUP(A25,Standings!$B$35:$G$64,6,FALSE),VLOOKUP(A25,Standings!$B$67:$G$96,6,FALSE))/3</f>
        <v>0.46966666666666668</v>
      </c>
      <c r="H25" s="51">
        <f>SUM(VLOOKUP(A25,'2020 Team Pitching Stats'!$A$2:$S$31,18,FALSE),VLOOKUP(A25,'2019 Team Pitching Stats'!$A$1:$R$31,18,FALSE),VLOOKUP(A25,'2018 TeamPitching Stats'!$A$1:$R$33,18,FALSE))/3</f>
        <v>757.9666666666667</v>
      </c>
      <c r="I25" s="51">
        <f>SUM(VLOOKUP(A25,'2020 Team Batting Stats'!$A$1:$I$31,8,FALSE),VLOOKUP(A25,'2019 Team Batting Stats'!$A$1:$H$31,8,FALSE),VLOOKUP(A25,'2018 Team Batting Stats'!$A$1:$H$31,8,FALSE))/3</f>
        <v>695.92000000000007</v>
      </c>
      <c r="J25" s="52">
        <f t="shared" si="2"/>
        <v>0.4574011720380185</v>
      </c>
    </row>
    <row r="26" spans="1:10" ht="15.75" customHeight="1">
      <c r="A26" s="42" t="s">
        <v>148</v>
      </c>
      <c r="B26" s="129">
        <f>SUM(VLOOKUP(A26,Standings!$B$3:$H$32,7,FALSE),VLOOKUP(A26,Standings!$B$35:$F$64,4,FALSE),VLOOKUP(A26,Standings!$B$133:$F$162,4,FALSE))/3</f>
        <v>75.63333333333334</v>
      </c>
      <c r="C26" s="129">
        <f t="shared" si="0"/>
        <v>-0.58854186552039434</v>
      </c>
      <c r="D26" s="130">
        <f>((VLOOKUP(A26,'2019 Results'!$B$3:$C$32,2,FALSE))-B26)/((STDEV(VLOOKUP(A26,Standings!$B$67:$E$96,4,FALSE),(VLOOKUP(A26,Standings!$B$100:$E$129,4,FALSE)),VLOOKUP(A26,Standings!$B$133:$E$162,4,FALSE))))</f>
        <v>-0.72690087338308218</v>
      </c>
      <c r="E26" s="132">
        <f>STDEV((VLOOKUP(A26,Standings!$B$67:$E$96,4,FALSE)),(VLOOKUP(A26,Standings!$B$100:$E$129,4,FALSE)),VLOOKUP(A26,Standings!$B$133:$E$162,4,FALSE))</f>
        <v>5.6862407030773268</v>
      </c>
      <c r="F26" s="132">
        <f t="shared" si="1"/>
        <v>32.333333333333329</v>
      </c>
      <c r="G26" s="51">
        <f>SUM(VLOOKUP(A26,Standings!$B$3:$G$32,6,FALSE),VLOOKUP(A26,Standings!$B$35:$G$64,6,FALSE),VLOOKUP(A26,Standings!$B$67:$G$96,6,FALSE))/3</f>
        <v>0.47300000000000003</v>
      </c>
      <c r="H26" s="51">
        <f>SUM(VLOOKUP(A26,'2020 Team Pitching Stats'!$A$2:$S$31,18,FALSE),VLOOKUP(A26,'2019 Team Pitching Stats'!$A$1:$R$31,18,FALSE),VLOOKUP(A26,'2018 TeamPitching Stats'!$A$1:$R$33,18,FALSE))/3</f>
        <v>807.36666666666667</v>
      </c>
      <c r="I26" s="51">
        <f>SUM(VLOOKUP(A26,'2020 Team Batting Stats'!$A$1:$I$31,8,FALSE),VLOOKUP(A26,'2019 Team Batting Stats'!$A$1:$H$31,8,FALSE),VLOOKUP(A26,'2018 Team Batting Stats'!$A$1:$H$31,8,FALSE))/3</f>
        <v>706.75333333333344</v>
      </c>
      <c r="J26" s="52">
        <f t="shared" si="2"/>
        <v>0.43384208819861131</v>
      </c>
    </row>
    <row r="27" spans="1:10" ht="15.75" customHeight="1">
      <c r="A27" s="42" t="s">
        <v>107</v>
      </c>
      <c r="B27" s="129">
        <f>SUM(VLOOKUP(A27,Standings!$B$3:$H$32,7,FALSE),VLOOKUP(A27,Standings!$B$35:$F$64,4,FALSE),VLOOKUP(A27,Standings!$B$133:$F$162,4,FALSE))/3</f>
        <v>86.918000000000006</v>
      </c>
      <c r="C27" s="129">
        <f t="shared" si="0"/>
        <v>0.66060630874373127</v>
      </c>
      <c r="D27" s="130">
        <f>((VLOOKUP(A27,'2019 Results'!$B$3:$C$32,2,FALSE))-B27)/((STDEV(VLOOKUP(A27,Standings!$B$67:$E$96,4,FALSE),(VLOOKUP(A27,Standings!$B$100:$E$129,4,FALSE)),VLOOKUP(A27,Standings!$B$133:$E$162,4,FALSE))))</f>
        <v>0.62862305666306728</v>
      </c>
      <c r="E27" s="132">
        <f>STDEV((VLOOKUP(A27,Standings!$B$67:$E$96,4,FALSE)),(VLOOKUP(A27,Standings!$B$100:$E$129,4,FALSE)),VLOOKUP(A27,Standings!$B$133:$E$162,4,FALSE))</f>
        <v>2.5166114784235831</v>
      </c>
      <c r="F27" s="132">
        <f t="shared" si="1"/>
        <v>6.333333333333333</v>
      </c>
      <c r="G27" s="51">
        <f>SUM(VLOOKUP(A27,Standings!$B$3:$G$32,6,FALSE),VLOOKUP(A27,Standings!$B$35:$G$64,6,FALSE),VLOOKUP(A27,Standings!$B$67:$G$96,6,FALSE))/3</f>
        <v>0.54066666666666674</v>
      </c>
      <c r="H27" s="51">
        <f>SUM(VLOOKUP(A27,'2020 Team Pitching Stats'!$A$2:$S$31,18,FALSE),VLOOKUP(A27,'2019 Team Pitching Stats'!$A$1:$R$31,18,FALSE),VLOOKUP(A27,'2018 TeamPitching Stats'!$A$1:$R$33,18,FALSE))/3</f>
        <v>664.30000000000007</v>
      </c>
      <c r="I27" s="51">
        <f>SUM(VLOOKUP(A27,'2020 Team Batting Stats'!$A$1:$I$31,8,FALSE),VLOOKUP(A27,'2019 Team Batting Stats'!$A$1:$H$31,8,FALSE),VLOOKUP(A27,'2018 Team Batting Stats'!$A$1:$H$31,8,FALSE))/3</f>
        <v>731.22666666666657</v>
      </c>
      <c r="J27" s="52">
        <f t="shared" si="2"/>
        <v>0.54784795029559608</v>
      </c>
    </row>
    <row r="28" spans="1:10" ht="15.75" customHeight="1">
      <c r="A28" s="42" t="s">
        <v>44</v>
      </c>
      <c r="B28" s="129">
        <f>SUM(VLOOKUP(A28,Standings!$B$3:$H$32,7,FALSE),VLOOKUP(A28,Standings!$B$35:$F$64,4,FALSE),VLOOKUP(A28,Standings!$B$133:$F$162,4,FALSE))/3</f>
        <v>90.684666666666658</v>
      </c>
      <c r="C28" s="129">
        <f t="shared" si="0"/>
        <v>1.077554804318392</v>
      </c>
      <c r="D28" s="130">
        <f>((VLOOKUP(A28,'2019 Results'!$B$3:$C$32,2,FALSE))-B28)/((STDEV(VLOOKUP(A28,Standings!$B$67:$E$96,4,FALSE),(VLOOKUP(A28,Standings!$B$100:$E$129,4,FALSE)),VLOOKUP(A28,Standings!$B$133:$E$162,4,FALSE))))</f>
        <v>-0.56146958205684583</v>
      </c>
      <c r="E28" s="132">
        <f>STDEV((VLOOKUP(A28,Standings!$B$67:$E$96,4,FALSE)),(VLOOKUP(A28,Standings!$B$100:$E$129,4,FALSE)),VLOOKUP(A28,Standings!$B$133:$E$162,4,FALSE))</f>
        <v>11.015141094572231</v>
      </c>
      <c r="F28" s="132">
        <f t="shared" si="1"/>
        <v>121.33333333333393</v>
      </c>
      <c r="G28" s="51">
        <f>SUM(VLOOKUP(A28,Standings!$B$3:$G$32,6,FALSE),VLOOKUP(A28,Standings!$B$35:$G$64,6,FALSE),VLOOKUP(A28,Standings!$B$67:$G$96,6,FALSE))/3</f>
        <v>0.60533333333333339</v>
      </c>
      <c r="H28" s="51">
        <f>SUM(VLOOKUP(A28,'2020 Team Pitching Stats'!$A$2:$S$31,18,FALSE),VLOOKUP(A28,'2019 Team Pitching Stats'!$A$1:$R$31,18,FALSE),VLOOKUP(A28,'2018 TeamPitching Stats'!$A$1:$R$33,18,FALSE))/3</f>
        <v>640.28</v>
      </c>
      <c r="I28" s="51">
        <f>SUM(VLOOKUP(A28,'2020 Team Batting Stats'!$A$1:$I$31,8,FALSE),VLOOKUP(A28,'2019 Team Batting Stats'!$A$1:$H$31,8,FALSE),VLOOKUP(A28,'2018 Team Batting Stats'!$A$1:$H$31,8,FALSE))/3</f>
        <v>755.28000000000009</v>
      </c>
      <c r="J28" s="52">
        <f t="shared" si="2"/>
        <v>0.58184840851288944</v>
      </c>
    </row>
    <row r="29" spans="1:10" ht="15.75" customHeight="1">
      <c r="A29" s="42" t="s">
        <v>186</v>
      </c>
      <c r="B29" s="129">
        <f>SUM(VLOOKUP(A29,Standings!$B$3:$H$32,7,FALSE),VLOOKUP(A29,Standings!$B$35:$F$64,4,FALSE),VLOOKUP(A29,Standings!$B$133:$F$162,4,FALSE))/3</f>
        <v>77.484666666666669</v>
      </c>
      <c r="C29" s="129">
        <f t="shared" si="0"/>
        <v>-0.38360983504060059</v>
      </c>
      <c r="D29" s="130">
        <f>((VLOOKUP(A29,'2019 Results'!$B$3:$C$32,2,FALSE))-B29)/((STDEV(VLOOKUP(A29,Standings!$B$67:$E$96,4,FALSE),(VLOOKUP(A29,Standings!$B$100:$E$129,4,FALSE)),VLOOKUP(A29,Standings!$B$133:$E$162,4,FALSE))))</f>
        <v>-0.42424177182398892</v>
      </c>
      <c r="E29" s="132">
        <f>STDEV((VLOOKUP(A29,Standings!$B$67:$E$96,4,FALSE)),(VLOOKUP(A29,Standings!$B$100:$E$129,4,FALSE)),VLOOKUP(A29,Standings!$B$133:$E$162,4,FALSE))</f>
        <v>14.106735979665885</v>
      </c>
      <c r="F29" s="132">
        <f t="shared" si="1"/>
        <v>199</v>
      </c>
      <c r="G29" s="51">
        <f>SUM(VLOOKUP(A29,Standings!$B$3:$G$32,6,FALSE),VLOOKUP(A29,Standings!$B$35:$G$64,6,FALSE),VLOOKUP(A29,Standings!$B$67:$G$96,6,FALSE))/3</f>
        <v>0.42066666666666669</v>
      </c>
      <c r="H29" s="51">
        <f>SUM(VLOOKUP(A29,'2020 Team Pitching Stats'!$A$2:$S$31,18,FALSE),VLOOKUP(A29,'2019 Team Pitching Stats'!$A$1:$R$31,18,FALSE),VLOOKUP(A29,'2018 TeamPitching Stats'!$A$1:$R$33,18,FALSE))/3</f>
        <v>856.13333333333333</v>
      </c>
      <c r="I29" s="51">
        <f>SUM(VLOOKUP(A29,'2020 Team Batting Stats'!$A$1:$I$31,8,FALSE),VLOOKUP(A29,'2019 Team Batting Stats'!$A$1:$H$31,8,FALSE),VLOOKUP(A29,'2018 Team Batting Stats'!$A$1:$H$31,8,FALSE))/3</f>
        <v>717.0866666666667</v>
      </c>
      <c r="J29" s="52">
        <f t="shared" si="2"/>
        <v>0.41230158324995575</v>
      </c>
    </row>
    <row r="30" spans="1:10" ht="15.75" customHeight="1">
      <c r="A30" s="42" t="s">
        <v>100</v>
      </c>
      <c r="B30" s="129">
        <f>SUM(VLOOKUP(A30,Standings!$B$3:$H$32,7,FALSE),VLOOKUP(A30,Standings!$B$35:$F$64,4,FALSE),VLOOKUP(A30,Standings!$B$133:$F$162,4,FALSE))/3</f>
        <v>80.781999999999996</v>
      </c>
      <c r="C30" s="129">
        <f t="shared" si="0"/>
        <v>-1.8613859976480879E-2</v>
      </c>
      <c r="D30" s="130">
        <f>((VLOOKUP(A30,'2019 Results'!$B$3:$C$32,2,FALSE))-B30)/((STDEV(VLOOKUP(A30,Standings!$B$67:$E$96,4,FALSE),(VLOOKUP(A30,Standings!$B$100:$E$129,4,FALSE)),VLOOKUP(A30,Standings!$B$133:$E$162,4,FALSE))))</f>
        <v>-0.62105370546283989</v>
      </c>
      <c r="E30" s="132">
        <f>STDEV((VLOOKUP(A30,Standings!$B$67:$E$96,4,FALSE)),(VLOOKUP(A30,Standings!$B$100:$E$129,4,FALSE)),VLOOKUP(A30,Standings!$B$133:$E$162,4,FALSE))</f>
        <v>8.5049005481153834</v>
      </c>
      <c r="F30" s="132">
        <f t="shared" si="1"/>
        <v>72.333333333333343</v>
      </c>
      <c r="G30" s="51">
        <f>SUM(VLOOKUP(A30,Standings!$B$3:$G$32,6,FALSE),VLOOKUP(A30,Standings!$B$35:$G$64,6,FALSE),VLOOKUP(A30,Standings!$B$67:$G$96,6,FALSE))/3</f>
        <v>0.46600000000000003</v>
      </c>
      <c r="H30" s="51">
        <f>SUM(VLOOKUP(A30,'2020 Team Pitching Stats'!$A$2:$S$31,18,FALSE),VLOOKUP(A30,'2019 Team Pitching Stats'!$A$1:$R$31,18,FALSE),VLOOKUP(A30,'2018 TeamPitching Stats'!$A$1:$R$33,18,FALSE))/3</f>
        <v>834.13333333333333</v>
      </c>
      <c r="I30" s="51">
        <f>SUM(VLOOKUP(A30,'2020 Team Batting Stats'!$A$1:$I$31,8,FALSE),VLOOKUP(A30,'2019 Team Batting Stats'!$A$1:$H$31,8,FALSE),VLOOKUP(A30,'2018 Team Batting Stats'!$A$1:$H$31,8,FALSE))/3</f>
        <v>749.95333333333338</v>
      </c>
      <c r="J30" s="52">
        <f t="shared" si="2"/>
        <v>0.44700861419894555</v>
      </c>
    </row>
    <row r="31" spans="1:10" ht="15.75" customHeight="1">
      <c r="A31" s="42" t="s">
        <v>166</v>
      </c>
      <c r="B31" s="129">
        <f>SUM(VLOOKUP(A31,Standings!$B$3:$H$32,7,FALSE),VLOOKUP(A31,Standings!$B$35:$F$64,4,FALSE),VLOOKUP(A31,Standings!$B$133:$F$162,4,FALSE))/3</f>
        <v>86.048666666666676</v>
      </c>
      <c r="C31" s="129">
        <f t="shared" si="0"/>
        <v>0.56437607188897776</v>
      </c>
      <c r="D31" s="130">
        <f>((VLOOKUP(A31,'2019 Results'!$B$3:$C$32,2,FALSE))-B31)/((STDEV(VLOOKUP(A31,Standings!$B$67:$E$96,4,FALSE),(VLOOKUP(A31,Standings!$B$100:$E$129,4,FALSE)),VLOOKUP(A31,Standings!$B$133:$E$162,4,FALSE))))</f>
        <v>0.3009791836850591</v>
      </c>
      <c r="E31" s="132">
        <f>STDEV((VLOOKUP(A31,Standings!$B$67:$E$96,4,FALSE)),(VLOOKUP(A31,Standings!$B$100:$E$129,4,FALSE)),VLOOKUP(A31,Standings!$B$133:$E$162,4,FALSE))</f>
        <v>8.1445278152470788</v>
      </c>
      <c r="F31" s="132">
        <f t="shared" si="1"/>
        <v>66.333333333333357</v>
      </c>
      <c r="G31" s="51">
        <f>SUM(VLOOKUP(A31,Standings!$B$3:$G$32,6,FALSE),VLOOKUP(A31,Standings!$B$35:$G$64,6,FALSE),VLOOKUP(A31,Standings!$B$67:$G$96,6,FALSE))/3</f>
        <v>0.5043333333333333</v>
      </c>
      <c r="H31" s="51">
        <f>SUM(VLOOKUP(A31,'2020 Team Pitching Stats'!$A$2:$S$31,18,FALSE),VLOOKUP(A31,'2019 Team Pitching Stats'!$A$1:$R$31,18,FALSE),VLOOKUP(A31,'2018 TeamPitching Stats'!$A$1:$R$33,18,FALSE))/3</f>
        <v>739.74666666666656</v>
      </c>
      <c r="I31" s="51">
        <f>SUM(VLOOKUP(A31,'2020 Team Batting Stats'!$A$1:$I$31,8,FALSE),VLOOKUP(A31,'2019 Team Batting Stats'!$A$1:$H$31,8,FALSE),VLOOKUP(A31,'2018 Team Batting Stats'!$A$1:$H$31,8,FALSE))/3</f>
        <v>811.52</v>
      </c>
      <c r="J31" s="52">
        <f t="shared" si="2"/>
        <v>0.54616873345053518</v>
      </c>
    </row>
    <row r="32" spans="1:10" ht="15.75" customHeight="1">
      <c r="A32" s="53" t="s">
        <v>863</v>
      </c>
      <c r="B32" s="120">
        <f>AVERAGE(B2:B31)</f>
        <v>80.950155555555554</v>
      </c>
      <c r="C32" s="117">
        <f t="shared" si="0"/>
        <v>0</v>
      </c>
      <c r="D32" s="118"/>
      <c r="E32" s="119"/>
      <c r="F32" s="121"/>
      <c r="G32" s="45"/>
      <c r="H32" s="44"/>
      <c r="I32" s="54" t="s">
        <v>863</v>
      </c>
      <c r="J32" s="55">
        <f>AVERAGE(J2:J31)</f>
        <v>0.50079929834178105</v>
      </c>
    </row>
    <row r="33" spans="1:10" ht="15.75" customHeight="1">
      <c r="A33" s="53" t="s">
        <v>864</v>
      </c>
      <c r="B33" s="122">
        <f>SUM(B2:B31)</f>
        <v>2428.5046666666667</v>
      </c>
      <c r="C33" s="117"/>
      <c r="D33" s="123"/>
      <c r="E33" s="119"/>
      <c r="F33" s="121"/>
      <c r="G33" s="45"/>
      <c r="H33" s="44"/>
      <c r="I33" s="56" t="s">
        <v>864</v>
      </c>
      <c r="J33" s="57">
        <f>SUM(J2:J31)</f>
        <v>15.023978950253433</v>
      </c>
    </row>
    <row r="34" spans="1:10" ht="15.75" customHeight="1">
      <c r="A34" s="58" t="s">
        <v>865</v>
      </c>
      <c r="B34" s="124">
        <f>STDEV(B2:B31)</f>
        <v>9.0338895730400228</v>
      </c>
      <c r="C34" s="117"/>
      <c r="D34" s="123"/>
      <c r="E34" s="119"/>
      <c r="F34" s="121"/>
      <c r="G34" s="45"/>
      <c r="H34" s="44"/>
      <c r="I34" s="44"/>
    </row>
    <row r="35" spans="1:10" ht="15.75" customHeight="1">
      <c r="B35" s="121"/>
      <c r="C35" s="117"/>
      <c r="D35" s="123"/>
      <c r="E35" s="119"/>
      <c r="F35" s="121"/>
      <c r="G35" s="45"/>
      <c r="H35" s="44"/>
      <c r="I35" s="44"/>
    </row>
    <row r="36" spans="1:10" ht="15.75" customHeight="1">
      <c r="B36" s="121"/>
      <c r="C36" s="117"/>
      <c r="D36" s="123"/>
      <c r="E36" s="119"/>
      <c r="F36" s="121"/>
      <c r="G36" s="45"/>
      <c r="H36" s="44"/>
      <c r="I36" s="44"/>
    </row>
    <row r="37" spans="1:10" ht="15.75" customHeight="1">
      <c r="B37" s="121"/>
      <c r="C37" s="117"/>
      <c r="D37" s="123"/>
      <c r="E37" s="119"/>
      <c r="F37" s="121"/>
      <c r="G37" s="45"/>
      <c r="H37" s="44"/>
      <c r="I37" s="44"/>
    </row>
    <row r="38" spans="1:10" ht="15.75" customHeight="1">
      <c r="B38" s="121"/>
      <c r="C38" s="117"/>
      <c r="D38" s="123"/>
      <c r="E38" s="119"/>
      <c r="F38" s="121"/>
      <c r="G38" s="45"/>
      <c r="H38" s="44"/>
      <c r="I38" s="44"/>
    </row>
    <row r="39" spans="1:10" ht="15.75" customHeight="1">
      <c r="B39" s="121"/>
      <c r="C39" s="117"/>
      <c r="D39" s="123"/>
      <c r="E39" s="119"/>
      <c r="F39" s="121"/>
      <c r="G39" s="45"/>
      <c r="H39" s="44"/>
      <c r="I39" s="44"/>
    </row>
    <row r="40" spans="1:10" ht="15.75" customHeight="1">
      <c r="B40" s="121"/>
      <c r="C40" s="117"/>
      <c r="D40" s="123"/>
      <c r="E40" s="119"/>
      <c r="F40" s="121"/>
      <c r="G40" s="45"/>
      <c r="H40" s="44"/>
      <c r="I40" s="44"/>
    </row>
    <row r="41" spans="1:10" ht="15.75" customHeight="1">
      <c r="B41" s="121"/>
      <c r="C41" s="117"/>
      <c r="D41" s="123"/>
      <c r="E41" s="119"/>
      <c r="F41" s="121"/>
      <c r="G41" s="45"/>
      <c r="H41" s="44"/>
      <c r="I41" s="44"/>
    </row>
    <row r="42" spans="1:10" ht="15.75" customHeight="1">
      <c r="B42" s="121"/>
      <c r="C42" s="117"/>
      <c r="D42" s="123"/>
      <c r="E42" s="119"/>
      <c r="F42" s="121"/>
      <c r="G42" s="45"/>
      <c r="H42" s="44"/>
      <c r="I42" s="44"/>
    </row>
    <row r="43" spans="1:10" ht="15.75" customHeight="1">
      <c r="B43" s="121"/>
      <c r="C43" s="117"/>
      <c r="D43" s="123"/>
      <c r="E43" s="119"/>
      <c r="F43" s="121"/>
      <c r="G43" s="45"/>
      <c r="H43" s="44"/>
      <c r="I43" s="44"/>
    </row>
    <row r="44" spans="1:10" ht="15.75" customHeight="1">
      <c r="B44" s="121"/>
      <c r="C44" s="117"/>
      <c r="D44" s="123"/>
      <c r="E44" s="119"/>
      <c r="F44" s="121"/>
      <c r="G44" s="45"/>
      <c r="H44" s="44"/>
      <c r="I44" s="44"/>
    </row>
    <row r="45" spans="1:10" ht="15.75" customHeight="1">
      <c r="B45" s="121"/>
      <c r="C45" s="117"/>
      <c r="D45" s="123"/>
      <c r="E45" s="119"/>
      <c r="F45" s="121"/>
      <c r="G45" s="45"/>
      <c r="H45" s="44"/>
      <c r="I45" s="44"/>
    </row>
    <row r="46" spans="1:10" ht="15.75" customHeight="1">
      <c r="B46" s="121"/>
      <c r="C46" s="117"/>
      <c r="D46" s="123"/>
      <c r="E46" s="119"/>
      <c r="F46" s="121"/>
      <c r="G46" s="45"/>
      <c r="H46" s="44"/>
      <c r="I46" s="44"/>
    </row>
    <row r="47" spans="1:10" ht="15.75" customHeight="1">
      <c r="B47" s="121"/>
      <c r="C47" s="117"/>
      <c r="D47" s="123"/>
      <c r="E47" s="119"/>
      <c r="F47" s="121"/>
      <c r="G47" s="45"/>
      <c r="H47" s="44"/>
      <c r="I47" s="44"/>
    </row>
    <row r="48" spans="1:10" ht="15.75" customHeight="1">
      <c r="B48" s="121"/>
      <c r="C48" s="117"/>
      <c r="D48" s="123"/>
      <c r="E48" s="119"/>
      <c r="F48" s="121"/>
      <c r="G48" s="45"/>
      <c r="H48" s="44"/>
      <c r="I48" s="44"/>
    </row>
    <row r="49" spans="2:9" ht="15.75" customHeight="1">
      <c r="B49" s="121"/>
      <c r="C49" s="117"/>
      <c r="D49" s="123"/>
      <c r="E49" s="119"/>
      <c r="F49" s="121"/>
      <c r="G49" s="45"/>
      <c r="H49" s="44"/>
      <c r="I49" s="44"/>
    </row>
    <row r="50" spans="2:9" ht="15.75" customHeight="1">
      <c r="B50" s="121"/>
      <c r="C50" s="117"/>
      <c r="D50" s="123"/>
      <c r="E50" s="119"/>
      <c r="F50" s="121"/>
      <c r="G50" s="45"/>
      <c r="H50" s="44"/>
      <c r="I50" s="44"/>
    </row>
    <row r="51" spans="2:9" ht="15.75" customHeight="1">
      <c r="B51" s="121"/>
      <c r="C51" s="117"/>
      <c r="D51" s="123"/>
      <c r="E51" s="119"/>
      <c r="F51" s="121"/>
      <c r="G51" s="45"/>
      <c r="H51" s="44"/>
      <c r="I51" s="44"/>
    </row>
    <row r="52" spans="2:9" ht="15.75" customHeight="1">
      <c r="B52" s="121"/>
      <c r="C52" s="117"/>
      <c r="D52" s="123"/>
      <c r="E52" s="119"/>
      <c r="F52" s="121"/>
      <c r="G52" s="45"/>
      <c r="H52" s="44"/>
      <c r="I52" s="44"/>
    </row>
    <row r="53" spans="2:9" ht="15.75" customHeight="1">
      <c r="B53" s="121"/>
      <c r="C53" s="117"/>
      <c r="D53" s="123"/>
      <c r="E53" s="119"/>
      <c r="F53" s="121"/>
      <c r="G53" s="45"/>
      <c r="H53" s="44"/>
      <c r="I53" s="44"/>
    </row>
    <row r="54" spans="2:9" ht="15.75" customHeight="1">
      <c r="B54" s="121"/>
      <c r="C54" s="117"/>
      <c r="D54" s="123"/>
      <c r="E54" s="119"/>
      <c r="F54" s="121"/>
      <c r="G54" s="45"/>
      <c r="H54" s="44"/>
      <c r="I54" s="44"/>
    </row>
    <row r="55" spans="2:9" ht="15.75" customHeight="1">
      <c r="B55" s="121"/>
      <c r="C55" s="117"/>
      <c r="D55" s="123"/>
      <c r="E55" s="119"/>
      <c r="F55" s="121"/>
      <c r="G55" s="45"/>
      <c r="H55" s="44"/>
      <c r="I55" s="44"/>
    </row>
    <row r="56" spans="2:9" ht="15.75" customHeight="1">
      <c r="B56" s="121"/>
      <c r="C56" s="117"/>
      <c r="D56" s="123"/>
      <c r="E56" s="119"/>
      <c r="F56" s="121"/>
      <c r="G56" s="45"/>
      <c r="H56" s="44"/>
      <c r="I56" s="44"/>
    </row>
    <row r="57" spans="2:9" ht="15.75" customHeight="1">
      <c r="B57" s="121"/>
      <c r="C57" s="117"/>
      <c r="D57" s="123"/>
      <c r="E57" s="119"/>
      <c r="F57" s="121"/>
      <c r="G57" s="45"/>
      <c r="H57" s="44"/>
      <c r="I57" s="44"/>
    </row>
    <row r="58" spans="2:9" ht="15.75" customHeight="1">
      <c r="B58" s="121"/>
      <c r="C58" s="117"/>
      <c r="D58" s="123"/>
      <c r="E58" s="119"/>
      <c r="F58" s="121"/>
      <c r="G58" s="45"/>
      <c r="H58" s="44"/>
      <c r="I58" s="44"/>
    </row>
    <row r="59" spans="2:9" ht="15.75" customHeight="1">
      <c r="B59" s="121"/>
      <c r="C59" s="117"/>
      <c r="D59" s="123"/>
      <c r="E59" s="119"/>
      <c r="F59" s="121"/>
      <c r="G59" s="45"/>
      <c r="H59" s="44"/>
      <c r="I59" s="44"/>
    </row>
    <row r="60" spans="2:9" ht="15.75" customHeight="1">
      <c r="B60" s="121"/>
      <c r="C60" s="117"/>
      <c r="D60" s="123"/>
      <c r="E60" s="119"/>
      <c r="F60" s="121"/>
      <c r="G60" s="45"/>
      <c r="H60" s="44"/>
      <c r="I60" s="44"/>
    </row>
    <row r="61" spans="2:9" ht="15.75" customHeight="1">
      <c r="B61" s="121"/>
      <c r="C61" s="117"/>
      <c r="D61" s="123"/>
      <c r="E61" s="119"/>
      <c r="F61" s="121"/>
      <c r="G61" s="45"/>
      <c r="H61" s="44"/>
      <c r="I61" s="44"/>
    </row>
    <row r="62" spans="2:9" ht="15.75" customHeight="1">
      <c r="B62" s="121"/>
      <c r="C62" s="117"/>
      <c r="D62" s="123"/>
      <c r="E62" s="119"/>
      <c r="F62" s="121"/>
      <c r="G62" s="45"/>
      <c r="H62" s="44"/>
      <c r="I62" s="44"/>
    </row>
    <row r="63" spans="2:9" ht="15.75" customHeight="1">
      <c r="B63" s="121"/>
      <c r="C63" s="117"/>
      <c r="D63" s="123"/>
      <c r="E63" s="119"/>
      <c r="F63" s="121"/>
      <c r="G63" s="45"/>
      <c r="H63" s="44"/>
      <c r="I63" s="44"/>
    </row>
    <row r="64" spans="2:9" ht="15.75" customHeight="1">
      <c r="B64" s="121"/>
      <c r="C64" s="117"/>
      <c r="D64" s="123"/>
      <c r="E64" s="119"/>
      <c r="F64" s="121"/>
      <c r="G64" s="45"/>
      <c r="H64" s="44"/>
      <c r="I64" s="44"/>
    </row>
    <row r="65" spans="2:9" ht="13">
      <c r="B65" s="121"/>
      <c r="C65" s="117"/>
      <c r="D65" s="123"/>
      <c r="E65" s="119"/>
      <c r="F65" s="121"/>
      <c r="G65" s="45"/>
      <c r="H65" s="44"/>
      <c r="I65" s="44"/>
    </row>
    <row r="66" spans="2:9" ht="13">
      <c r="B66" s="121"/>
      <c r="C66" s="117"/>
      <c r="D66" s="123"/>
      <c r="E66" s="119"/>
      <c r="F66" s="121"/>
      <c r="G66" s="45"/>
      <c r="H66" s="44"/>
      <c r="I66" s="44"/>
    </row>
    <row r="67" spans="2:9" ht="13">
      <c r="B67" s="121"/>
      <c r="C67" s="117"/>
      <c r="D67" s="123"/>
      <c r="E67" s="119"/>
      <c r="F67" s="121"/>
      <c r="G67" s="45"/>
      <c r="H67" s="44"/>
      <c r="I67" s="44"/>
    </row>
    <row r="68" spans="2:9" ht="13">
      <c r="B68" s="121"/>
      <c r="C68" s="117"/>
      <c r="D68" s="123"/>
      <c r="E68" s="119"/>
      <c r="F68" s="121"/>
      <c r="G68" s="45"/>
      <c r="H68" s="44"/>
      <c r="I68" s="44"/>
    </row>
    <row r="69" spans="2:9" ht="13">
      <c r="B69" s="121"/>
      <c r="C69" s="117"/>
      <c r="D69" s="123"/>
      <c r="E69" s="119"/>
      <c r="F69" s="121"/>
      <c r="G69" s="45"/>
      <c r="H69" s="44"/>
      <c r="I69" s="44"/>
    </row>
    <row r="70" spans="2:9" ht="13">
      <c r="B70" s="121"/>
      <c r="C70" s="117"/>
      <c r="D70" s="123"/>
      <c r="E70" s="119"/>
      <c r="F70" s="121"/>
      <c r="G70" s="45"/>
      <c r="H70" s="44"/>
      <c r="I70" s="44"/>
    </row>
    <row r="71" spans="2:9" ht="13">
      <c r="B71" s="121"/>
      <c r="C71" s="117"/>
      <c r="D71" s="123"/>
      <c r="E71" s="119"/>
      <c r="F71" s="121"/>
      <c r="G71" s="45"/>
      <c r="H71" s="44"/>
      <c r="I71" s="44"/>
    </row>
    <row r="72" spans="2:9" ht="13">
      <c r="B72" s="121"/>
      <c r="C72" s="117"/>
      <c r="D72" s="123"/>
      <c r="E72" s="119"/>
      <c r="F72" s="121"/>
      <c r="G72" s="45"/>
      <c r="H72" s="44"/>
      <c r="I72" s="44"/>
    </row>
    <row r="73" spans="2:9" ht="13">
      <c r="B73" s="121"/>
      <c r="C73" s="117"/>
      <c r="D73" s="123"/>
      <c r="E73" s="119"/>
      <c r="F73" s="121"/>
      <c r="G73" s="45"/>
      <c r="H73" s="44"/>
      <c r="I73" s="44"/>
    </row>
    <row r="74" spans="2:9" ht="13">
      <c r="B74" s="121"/>
      <c r="C74" s="117"/>
      <c r="D74" s="123"/>
      <c r="E74" s="119"/>
      <c r="F74" s="121"/>
      <c r="G74" s="45"/>
      <c r="H74" s="44"/>
      <c r="I74" s="44"/>
    </row>
    <row r="75" spans="2:9" ht="13">
      <c r="B75" s="121"/>
      <c r="C75" s="117"/>
      <c r="D75" s="123"/>
      <c r="E75" s="119"/>
      <c r="F75" s="121"/>
      <c r="G75" s="45"/>
      <c r="H75" s="44"/>
      <c r="I75" s="44"/>
    </row>
    <row r="76" spans="2:9" ht="13">
      <c r="B76" s="121"/>
      <c r="C76" s="117"/>
      <c r="D76" s="123"/>
      <c r="E76" s="119"/>
      <c r="F76" s="121"/>
      <c r="G76" s="45"/>
      <c r="H76" s="44"/>
      <c r="I76" s="44"/>
    </row>
    <row r="77" spans="2:9" ht="13">
      <c r="B77" s="121"/>
      <c r="C77" s="117"/>
      <c r="D77" s="123"/>
      <c r="E77" s="119"/>
      <c r="F77" s="121"/>
      <c r="G77" s="45"/>
      <c r="H77" s="44"/>
      <c r="I77" s="44"/>
    </row>
    <row r="78" spans="2:9" ht="13">
      <c r="B78" s="121"/>
      <c r="C78" s="117"/>
      <c r="D78" s="123"/>
      <c r="E78" s="119"/>
      <c r="F78" s="121"/>
      <c r="G78" s="45"/>
      <c r="H78" s="44"/>
      <c r="I78" s="44"/>
    </row>
    <row r="79" spans="2:9" ht="13">
      <c r="B79" s="121"/>
      <c r="C79" s="117"/>
      <c r="D79" s="123"/>
      <c r="E79" s="119"/>
      <c r="F79" s="121"/>
      <c r="G79" s="45"/>
      <c r="H79" s="44"/>
      <c r="I79" s="44"/>
    </row>
    <row r="80" spans="2:9" ht="13">
      <c r="B80" s="121"/>
      <c r="C80" s="117"/>
      <c r="D80" s="123"/>
      <c r="E80" s="119"/>
      <c r="F80" s="121"/>
      <c r="G80" s="45"/>
      <c r="H80" s="44"/>
      <c r="I80" s="44"/>
    </row>
    <row r="81" spans="2:9" ht="13">
      <c r="B81" s="121"/>
      <c r="C81" s="117"/>
      <c r="D81" s="123"/>
      <c r="E81" s="119"/>
      <c r="F81" s="121"/>
      <c r="G81" s="45"/>
      <c r="H81" s="44"/>
      <c r="I81" s="44"/>
    </row>
    <row r="82" spans="2:9" ht="13">
      <c r="B82" s="121"/>
      <c r="C82" s="117"/>
      <c r="D82" s="123"/>
      <c r="E82" s="119"/>
      <c r="F82" s="121"/>
      <c r="G82" s="45"/>
      <c r="H82" s="44"/>
      <c r="I82" s="44"/>
    </row>
    <row r="83" spans="2:9" ht="13">
      <c r="B83" s="121"/>
      <c r="C83" s="117"/>
      <c r="D83" s="123"/>
      <c r="E83" s="119"/>
      <c r="F83" s="121"/>
      <c r="G83" s="45"/>
      <c r="H83" s="44"/>
      <c r="I83" s="44"/>
    </row>
    <row r="84" spans="2:9" ht="13">
      <c r="B84" s="121"/>
      <c r="C84" s="117"/>
      <c r="D84" s="123"/>
      <c r="E84" s="119"/>
      <c r="F84" s="121"/>
      <c r="G84" s="45"/>
      <c r="H84" s="44"/>
      <c r="I84" s="44"/>
    </row>
    <row r="85" spans="2:9" ht="13">
      <c r="B85" s="121"/>
      <c r="C85" s="117"/>
      <c r="D85" s="123"/>
      <c r="E85" s="119"/>
      <c r="F85" s="121"/>
      <c r="G85" s="45"/>
      <c r="H85" s="44"/>
      <c r="I85" s="44"/>
    </row>
    <row r="86" spans="2:9" ht="13">
      <c r="B86" s="121"/>
      <c r="C86" s="117"/>
      <c r="D86" s="123"/>
      <c r="E86" s="119"/>
      <c r="F86" s="121"/>
      <c r="G86" s="45"/>
      <c r="H86" s="44"/>
      <c r="I86" s="44"/>
    </row>
    <row r="87" spans="2:9" ht="13">
      <c r="B87" s="121"/>
      <c r="C87" s="117"/>
      <c r="D87" s="123"/>
      <c r="E87" s="119"/>
      <c r="F87" s="121"/>
      <c r="G87" s="45"/>
      <c r="H87" s="44"/>
      <c r="I87" s="44"/>
    </row>
    <row r="88" spans="2:9" ht="13">
      <c r="B88" s="121"/>
      <c r="C88" s="117"/>
      <c r="D88" s="123"/>
      <c r="E88" s="119"/>
      <c r="F88" s="121"/>
      <c r="G88" s="45"/>
      <c r="H88" s="44"/>
      <c r="I88" s="44"/>
    </row>
    <row r="89" spans="2:9" ht="13">
      <c r="B89" s="121"/>
      <c r="C89" s="117"/>
      <c r="D89" s="123"/>
      <c r="E89" s="119"/>
      <c r="F89" s="121"/>
      <c r="G89" s="45"/>
      <c r="H89" s="44"/>
      <c r="I89" s="44"/>
    </row>
    <row r="90" spans="2:9" ht="13">
      <c r="B90" s="121"/>
      <c r="C90" s="117"/>
      <c r="D90" s="123"/>
      <c r="E90" s="119"/>
      <c r="F90" s="121"/>
      <c r="G90" s="45"/>
      <c r="H90" s="44"/>
      <c r="I90" s="44"/>
    </row>
    <row r="91" spans="2:9" ht="13">
      <c r="B91" s="121"/>
      <c r="C91" s="117"/>
      <c r="D91" s="123"/>
      <c r="E91" s="119"/>
      <c r="F91" s="121"/>
      <c r="G91" s="45"/>
      <c r="H91" s="44"/>
      <c r="I91" s="44"/>
    </row>
    <row r="92" spans="2:9" ht="13">
      <c r="B92" s="121"/>
      <c r="C92" s="117"/>
      <c r="D92" s="123"/>
      <c r="E92" s="119"/>
      <c r="F92" s="121"/>
      <c r="G92" s="45"/>
      <c r="H92" s="44"/>
      <c r="I92" s="44"/>
    </row>
    <row r="93" spans="2:9" ht="13">
      <c r="B93" s="121"/>
      <c r="C93" s="117"/>
      <c r="D93" s="123"/>
      <c r="E93" s="119"/>
      <c r="F93" s="121"/>
      <c r="G93" s="45"/>
      <c r="H93" s="44"/>
      <c r="I93" s="44"/>
    </row>
    <row r="94" spans="2:9" ht="13">
      <c r="B94" s="121"/>
      <c r="C94" s="117"/>
      <c r="D94" s="123"/>
      <c r="E94" s="119"/>
      <c r="F94" s="121"/>
      <c r="G94" s="45"/>
      <c r="H94" s="44"/>
      <c r="I94" s="44"/>
    </row>
    <row r="95" spans="2:9" ht="13">
      <c r="B95" s="121"/>
      <c r="C95" s="117"/>
      <c r="D95" s="123"/>
      <c r="E95" s="119"/>
      <c r="F95" s="121"/>
      <c r="G95" s="45"/>
      <c r="H95" s="44"/>
      <c r="I95" s="44"/>
    </row>
    <row r="96" spans="2:9" ht="13">
      <c r="B96" s="121"/>
      <c r="C96" s="117"/>
      <c r="D96" s="123"/>
      <c r="E96" s="119"/>
      <c r="F96" s="121"/>
      <c r="G96" s="45"/>
      <c r="H96" s="44"/>
      <c r="I96" s="44"/>
    </row>
    <row r="97" spans="2:9" ht="13">
      <c r="B97" s="121"/>
      <c r="C97" s="117"/>
      <c r="D97" s="123"/>
      <c r="E97" s="119"/>
      <c r="F97" s="121"/>
      <c r="G97" s="45"/>
      <c r="H97" s="44"/>
      <c r="I97" s="44"/>
    </row>
    <row r="98" spans="2:9" ht="13">
      <c r="B98" s="121"/>
      <c r="C98" s="117"/>
      <c r="D98" s="123"/>
      <c r="E98" s="119"/>
      <c r="F98" s="121"/>
      <c r="G98" s="45"/>
      <c r="H98" s="44"/>
      <c r="I98" s="44"/>
    </row>
    <row r="99" spans="2:9" ht="13">
      <c r="B99" s="121"/>
      <c r="C99" s="117"/>
      <c r="D99" s="123"/>
      <c r="E99" s="119"/>
      <c r="F99" s="121"/>
      <c r="G99" s="45"/>
      <c r="H99" s="44"/>
      <c r="I99" s="44"/>
    </row>
    <row r="100" spans="2:9" ht="13">
      <c r="B100" s="121"/>
      <c r="C100" s="117"/>
      <c r="D100" s="123"/>
      <c r="E100" s="119"/>
      <c r="F100" s="121"/>
      <c r="G100" s="45"/>
      <c r="H100" s="44"/>
      <c r="I100" s="44"/>
    </row>
    <row r="101" spans="2:9" ht="13">
      <c r="B101" s="121"/>
      <c r="C101" s="117"/>
      <c r="D101" s="123"/>
      <c r="E101" s="119"/>
      <c r="F101" s="121"/>
      <c r="G101" s="45"/>
      <c r="H101" s="44"/>
      <c r="I101" s="44"/>
    </row>
    <row r="102" spans="2:9" ht="13">
      <c r="B102" s="121"/>
      <c r="C102" s="117"/>
      <c r="D102" s="123"/>
      <c r="E102" s="119"/>
      <c r="F102" s="121"/>
      <c r="G102" s="45"/>
      <c r="H102" s="44"/>
      <c r="I102" s="44"/>
    </row>
    <row r="103" spans="2:9" ht="13">
      <c r="B103" s="121"/>
      <c r="C103" s="117"/>
      <c r="D103" s="123"/>
      <c r="E103" s="119"/>
      <c r="F103" s="121"/>
      <c r="G103" s="45"/>
      <c r="H103" s="44"/>
      <c r="I103" s="44"/>
    </row>
    <row r="104" spans="2:9" ht="13">
      <c r="B104" s="121"/>
      <c r="C104" s="117"/>
      <c r="D104" s="123"/>
      <c r="E104" s="119"/>
      <c r="F104" s="121"/>
      <c r="G104" s="45"/>
      <c r="H104" s="44"/>
      <c r="I104" s="44"/>
    </row>
    <row r="105" spans="2:9" ht="13">
      <c r="B105" s="121"/>
      <c r="C105" s="117"/>
      <c r="D105" s="123"/>
      <c r="E105" s="119"/>
      <c r="F105" s="121"/>
      <c r="G105" s="45"/>
      <c r="H105" s="44"/>
      <c r="I105" s="44"/>
    </row>
    <row r="106" spans="2:9" ht="13">
      <c r="B106" s="121"/>
      <c r="C106" s="117"/>
      <c r="D106" s="123"/>
      <c r="E106" s="119"/>
      <c r="F106" s="121"/>
      <c r="G106" s="45"/>
      <c r="H106" s="44"/>
      <c r="I106" s="44"/>
    </row>
    <row r="107" spans="2:9" ht="13">
      <c r="B107" s="121"/>
      <c r="C107" s="117"/>
      <c r="D107" s="123"/>
      <c r="E107" s="119"/>
      <c r="F107" s="121"/>
      <c r="G107" s="45"/>
      <c r="H107" s="44"/>
      <c r="I107" s="44"/>
    </row>
    <row r="108" spans="2:9" ht="13">
      <c r="B108" s="121"/>
      <c r="C108" s="117"/>
      <c r="D108" s="123"/>
      <c r="E108" s="119"/>
      <c r="F108" s="121"/>
      <c r="G108" s="45"/>
      <c r="H108" s="44"/>
      <c r="I108" s="44"/>
    </row>
    <row r="109" spans="2:9" ht="13">
      <c r="B109" s="121"/>
      <c r="C109" s="117"/>
      <c r="D109" s="123"/>
      <c r="E109" s="119"/>
      <c r="F109" s="121"/>
      <c r="G109" s="45"/>
      <c r="H109" s="44"/>
      <c r="I109" s="44"/>
    </row>
    <row r="110" spans="2:9" ht="13">
      <c r="B110" s="121"/>
      <c r="C110" s="117"/>
      <c r="D110" s="123"/>
      <c r="E110" s="119"/>
      <c r="F110" s="121"/>
      <c r="G110" s="45"/>
      <c r="H110" s="44"/>
      <c r="I110" s="44"/>
    </row>
    <row r="111" spans="2:9" ht="13">
      <c r="B111" s="121"/>
      <c r="C111" s="117"/>
      <c r="D111" s="123"/>
      <c r="E111" s="119"/>
      <c r="F111" s="121"/>
      <c r="G111" s="45"/>
      <c r="H111" s="44"/>
      <c r="I111" s="44"/>
    </row>
    <row r="112" spans="2:9" ht="13">
      <c r="B112" s="121"/>
      <c r="C112" s="117"/>
      <c r="D112" s="123"/>
      <c r="E112" s="119"/>
      <c r="F112" s="121"/>
      <c r="G112" s="45"/>
      <c r="H112" s="44"/>
      <c r="I112" s="44"/>
    </row>
    <row r="113" spans="2:9" ht="13">
      <c r="B113" s="121"/>
      <c r="C113" s="117"/>
      <c r="D113" s="123"/>
      <c r="E113" s="119"/>
      <c r="F113" s="121"/>
      <c r="G113" s="45"/>
      <c r="H113" s="44"/>
      <c r="I113" s="44"/>
    </row>
    <row r="114" spans="2:9" ht="13">
      <c r="B114" s="121"/>
      <c r="C114" s="117"/>
      <c r="D114" s="123"/>
      <c r="E114" s="119"/>
      <c r="F114" s="121"/>
      <c r="G114" s="45"/>
      <c r="H114" s="44"/>
      <c r="I114" s="44"/>
    </row>
    <row r="115" spans="2:9" ht="13">
      <c r="B115" s="121"/>
      <c r="C115" s="117"/>
      <c r="D115" s="123"/>
      <c r="E115" s="119"/>
      <c r="F115" s="121"/>
      <c r="G115" s="45"/>
      <c r="H115" s="44"/>
      <c r="I115" s="44"/>
    </row>
    <row r="116" spans="2:9" ht="13">
      <c r="B116" s="121"/>
      <c r="C116" s="117"/>
      <c r="D116" s="123"/>
      <c r="E116" s="119"/>
      <c r="F116" s="121"/>
      <c r="G116" s="45"/>
      <c r="H116" s="44"/>
      <c r="I116" s="44"/>
    </row>
    <row r="117" spans="2:9" ht="13">
      <c r="B117" s="121"/>
      <c r="C117" s="117"/>
      <c r="D117" s="123"/>
      <c r="E117" s="119"/>
      <c r="F117" s="121"/>
      <c r="G117" s="45"/>
      <c r="H117" s="44"/>
      <c r="I117" s="44"/>
    </row>
    <row r="118" spans="2:9" ht="13">
      <c r="B118" s="121"/>
      <c r="C118" s="117"/>
      <c r="D118" s="123"/>
      <c r="E118" s="119"/>
      <c r="F118" s="121"/>
      <c r="G118" s="45"/>
      <c r="H118" s="44"/>
      <c r="I118" s="44"/>
    </row>
    <row r="119" spans="2:9" ht="13">
      <c r="B119" s="121"/>
      <c r="C119" s="117"/>
      <c r="D119" s="123"/>
      <c r="E119" s="119"/>
      <c r="F119" s="121"/>
      <c r="G119" s="45"/>
      <c r="H119" s="44"/>
      <c r="I119" s="44"/>
    </row>
    <row r="120" spans="2:9" ht="13">
      <c r="B120" s="121"/>
      <c r="C120" s="117"/>
      <c r="D120" s="123"/>
      <c r="E120" s="119"/>
      <c r="F120" s="121"/>
      <c r="G120" s="45"/>
      <c r="H120" s="44"/>
      <c r="I120" s="44"/>
    </row>
    <row r="121" spans="2:9" ht="13">
      <c r="B121" s="121"/>
      <c r="C121" s="117"/>
      <c r="D121" s="123"/>
      <c r="E121" s="119"/>
      <c r="F121" s="121"/>
      <c r="G121" s="45"/>
      <c r="H121" s="44"/>
      <c r="I121" s="44"/>
    </row>
    <row r="122" spans="2:9" ht="13">
      <c r="B122" s="121"/>
      <c r="C122" s="117"/>
      <c r="D122" s="123"/>
      <c r="E122" s="119"/>
      <c r="F122" s="121"/>
      <c r="G122" s="45"/>
      <c r="H122" s="44"/>
      <c r="I122" s="44"/>
    </row>
    <row r="123" spans="2:9" ht="13">
      <c r="B123" s="121"/>
      <c r="C123" s="117"/>
      <c r="D123" s="123"/>
      <c r="E123" s="119"/>
      <c r="F123" s="121"/>
      <c r="G123" s="45"/>
      <c r="H123" s="44"/>
      <c r="I123" s="44"/>
    </row>
    <row r="124" spans="2:9" ht="13">
      <c r="B124" s="121"/>
      <c r="C124" s="117"/>
      <c r="D124" s="123"/>
      <c r="E124" s="119"/>
      <c r="F124" s="121"/>
      <c r="G124" s="45"/>
      <c r="H124" s="44"/>
      <c r="I124" s="44"/>
    </row>
    <row r="125" spans="2:9" ht="13">
      <c r="B125" s="121"/>
      <c r="C125" s="117"/>
      <c r="D125" s="123"/>
      <c r="E125" s="119"/>
      <c r="F125" s="121"/>
      <c r="G125" s="45"/>
      <c r="H125" s="44"/>
      <c r="I125" s="44"/>
    </row>
    <row r="126" spans="2:9" ht="13">
      <c r="B126" s="121"/>
      <c r="C126" s="117"/>
      <c r="D126" s="123"/>
      <c r="E126" s="119"/>
      <c r="F126" s="121"/>
      <c r="G126" s="45"/>
      <c r="H126" s="44"/>
      <c r="I126" s="44"/>
    </row>
    <row r="127" spans="2:9" ht="13">
      <c r="B127" s="121"/>
      <c r="C127" s="117"/>
      <c r="D127" s="123"/>
      <c r="E127" s="119"/>
      <c r="F127" s="121"/>
      <c r="G127" s="45"/>
      <c r="H127" s="44"/>
      <c r="I127" s="44"/>
    </row>
    <row r="128" spans="2:9" ht="13">
      <c r="B128" s="121"/>
      <c r="C128" s="117"/>
      <c r="D128" s="123"/>
      <c r="E128" s="119"/>
      <c r="F128" s="121"/>
      <c r="G128" s="45"/>
      <c r="H128" s="44"/>
      <c r="I128" s="44"/>
    </row>
    <row r="129" spans="2:9" ht="13">
      <c r="B129" s="121"/>
      <c r="C129" s="117"/>
      <c r="D129" s="123"/>
      <c r="E129" s="119"/>
      <c r="F129" s="121"/>
      <c r="G129" s="45"/>
      <c r="H129" s="44"/>
      <c r="I129" s="44"/>
    </row>
    <row r="130" spans="2:9" ht="13">
      <c r="B130" s="121"/>
      <c r="C130" s="117"/>
      <c r="D130" s="123"/>
      <c r="E130" s="119"/>
      <c r="F130" s="121"/>
      <c r="G130" s="45"/>
      <c r="H130" s="44"/>
      <c r="I130" s="44"/>
    </row>
    <row r="131" spans="2:9" ht="13">
      <c r="B131" s="121"/>
      <c r="C131" s="117"/>
      <c r="D131" s="123"/>
      <c r="E131" s="119"/>
      <c r="F131" s="121"/>
      <c r="G131" s="45"/>
      <c r="H131" s="44"/>
      <c r="I131" s="44"/>
    </row>
    <row r="132" spans="2:9" ht="13">
      <c r="B132" s="121"/>
      <c r="C132" s="117"/>
      <c r="D132" s="123"/>
      <c r="E132" s="119"/>
      <c r="F132" s="121"/>
      <c r="G132" s="45"/>
      <c r="H132" s="44"/>
      <c r="I132" s="44"/>
    </row>
    <row r="133" spans="2:9" ht="13">
      <c r="B133" s="121"/>
      <c r="C133" s="117"/>
      <c r="D133" s="123"/>
      <c r="E133" s="119"/>
      <c r="F133" s="121"/>
      <c r="G133" s="45"/>
      <c r="H133" s="44"/>
      <c r="I133" s="44"/>
    </row>
    <row r="134" spans="2:9" ht="13">
      <c r="B134" s="121"/>
      <c r="C134" s="117"/>
      <c r="D134" s="123"/>
      <c r="E134" s="119"/>
      <c r="F134" s="121"/>
      <c r="G134" s="45"/>
      <c r="H134" s="44"/>
      <c r="I134" s="44"/>
    </row>
    <row r="135" spans="2:9" ht="13">
      <c r="B135" s="121"/>
      <c r="C135" s="117"/>
      <c r="D135" s="123"/>
      <c r="E135" s="119"/>
      <c r="F135" s="121"/>
      <c r="G135" s="45"/>
      <c r="H135" s="44"/>
      <c r="I135" s="44"/>
    </row>
    <row r="136" spans="2:9" ht="13">
      <c r="B136" s="121"/>
      <c r="C136" s="117"/>
      <c r="D136" s="123"/>
      <c r="E136" s="119"/>
      <c r="F136" s="121"/>
      <c r="G136" s="45"/>
      <c r="H136" s="44"/>
      <c r="I136" s="44"/>
    </row>
    <row r="137" spans="2:9" ht="13">
      <c r="B137" s="121"/>
      <c r="C137" s="117"/>
      <c r="D137" s="123"/>
      <c r="E137" s="119"/>
      <c r="F137" s="121"/>
      <c r="G137" s="45"/>
      <c r="H137" s="44"/>
      <c r="I137" s="44"/>
    </row>
    <row r="138" spans="2:9" ht="13">
      <c r="B138" s="121"/>
      <c r="C138" s="117"/>
      <c r="D138" s="123"/>
      <c r="E138" s="119"/>
      <c r="F138" s="121"/>
      <c r="G138" s="45"/>
      <c r="H138" s="44"/>
      <c r="I138" s="44"/>
    </row>
    <row r="139" spans="2:9" ht="13">
      <c r="B139" s="121"/>
      <c r="C139" s="117"/>
      <c r="D139" s="123"/>
      <c r="E139" s="119"/>
      <c r="F139" s="121"/>
      <c r="G139" s="45"/>
      <c r="H139" s="44"/>
      <c r="I139" s="44"/>
    </row>
    <row r="140" spans="2:9" ht="13">
      <c r="B140" s="121"/>
      <c r="C140" s="117"/>
      <c r="D140" s="123"/>
      <c r="E140" s="119"/>
      <c r="F140" s="121"/>
      <c r="G140" s="45"/>
      <c r="H140" s="44"/>
      <c r="I140" s="44"/>
    </row>
    <row r="141" spans="2:9" ht="13">
      <c r="B141" s="121"/>
      <c r="C141" s="117"/>
      <c r="D141" s="123"/>
      <c r="E141" s="119"/>
      <c r="F141" s="121"/>
      <c r="G141" s="45"/>
      <c r="H141" s="44"/>
      <c r="I141" s="44"/>
    </row>
    <row r="142" spans="2:9" ht="13">
      <c r="B142" s="121"/>
      <c r="C142" s="117"/>
      <c r="D142" s="123"/>
      <c r="E142" s="119"/>
      <c r="F142" s="121"/>
      <c r="G142" s="45"/>
      <c r="H142" s="44"/>
      <c r="I142" s="44"/>
    </row>
    <row r="143" spans="2:9" ht="13">
      <c r="B143" s="121"/>
      <c r="C143" s="117"/>
      <c r="D143" s="123"/>
      <c r="E143" s="119"/>
      <c r="F143" s="121"/>
      <c r="G143" s="45"/>
      <c r="H143" s="44"/>
      <c r="I143" s="44"/>
    </row>
    <row r="144" spans="2:9" ht="13">
      <c r="B144" s="121"/>
      <c r="C144" s="117"/>
      <c r="D144" s="123"/>
      <c r="E144" s="119"/>
      <c r="F144" s="121"/>
      <c r="G144" s="45"/>
      <c r="H144" s="44"/>
      <c r="I144" s="44"/>
    </row>
    <row r="145" spans="2:9" ht="13">
      <c r="B145" s="121"/>
      <c r="C145" s="117"/>
      <c r="D145" s="123"/>
      <c r="E145" s="119"/>
      <c r="F145" s="121"/>
      <c r="G145" s="45"/>
      <c r="H145" s="44"/>
      <c r="I145" s="44"/>
    </row>
    <row r="146" spans="2:9" ht="13">
      <c r="B146" s="121"/>
      <c r="C146" s="117"/>
      <c r="D146" s="123"/>
      <c r="E146" s="119"/>
      <c r="F146" s="121"/>
      <c r="G146" s="45"/>
      <c r="H146" s="44"/>
      <c r="I146" s="44"/>
    </row>
    <row r="147" spans="2:9" ht="13">
      <c r="B147" s="121"/>
      <c r="C147" s="117"/>
      <c r="D147" s="123"/>
      <c r="E147" s="119"/>
      <c r="F147" s="121"/>
      <c r="G147" s="45"/>
      <c r="H147" s="44"/>
      <c r="I147" s="44"/>
    </row>
    <row r="148" spans="2:9" ht="13">
      <c r="B148" s="121"/>
      <c r="C148" s="117"/>
      <c r="D148" s="123"/>
      <c r="E148" s="119"/>
      <c r="F148" s="121"/>
      <c r="G148" s="45"/>
      <c r="H148" s="44"/>
      <c r="I148" s="44"/>
    </row>
    <row r="149" spans="2:9" ht="13">
      <c r="B149" s="121"/>
      <c r="C149" s="117"/>
      <c r="D149" s="123"/>
      <c r="E149" s="119"/>
      <c r="F149" s="121"/>
      <c r="G149" s="45"/>
      <c r="H149" s="44"/>
      <c r="I149" s="44"/>
    </row>
    <row r="150" spans="2:9" ht="13">
      <c r="B150" s="121"/>
      <c r="C150" s="117"/>
      <c r="D150" s="123"/>
      <c r="E150" s="119"/>
      <c r="F150" s="121"/>
      <c r="G150" s="45"/>
      <c r="H150" s="44"/>
      <c r="I150" s="44"/>
    </row>
    <row r="151" spans="2:9" ht="13">
      <c r="B151" s="121"/>
      <c r="C151" s="117"/>
      <c r="D151" s="123"/>
      <c r="E151" s="119"/>
      <c r="F151" s="121"/>
      <c r="G151" s="45"/>
      <c r="H151" s="44"/>
      <c r="I151" s="44"/>
    </row>
    <row r="152" spans="2:9" ht="13">
      <c r="B152" s="121"/>
      <c r="C152" s="117"/>
      <c r="D152" s="123"/>
      <c r="E152" s="119"/>
      <c r="F152" s="121"/>
      <c r="G152" s="45"/>
      <c r="H152" s="44"/>
      <c r="I152" s="44"/>
    </row>
    <row r="153" spans="2:9" ht="13">
      <c r="B153" s="121"/>
      <c r="C153" s="117"/>
      <c r="D153" s="123"/>
      <c r="E153" s="119"/>
      <c r="F153" s="121"/>
      <c r="G153" s="45"/>
      <c r="H153" s="44"/>
      <c r="I153" s="44"/>
    </row>
    <row r="154" spans="2:9" ht="13">
      <c r="B154" s="121"/>
      <c r="C154" s="117"/>
      <c r="D154" s="123"/>
      <c r="E154" s="119"/>
      <c r="F154" s="121"/>
      <c r="G154" s="45"/>
      <c r="H154" s="44"/>
      <c r="I154" s="44"/>
    </row>
    <row r="155" spans="2:9" ht="13">
      <c r="B155" s="121"/>
      <c r="C155" s="117"/>
      <c r="D155" s="123"/>
      <c r="E155" s="119"/>
      <c r="F155" s="121"/>
      <c r="G155" s="45"/>
      <c r="H155" s="44"/>
      <c r="I155" s="44"/>
    </row>
    <row r="156" spans="2:9" ht="13">
      <c r="B156" s="121"/>
      <c r="C156" s="117"/>
      <c r="D156" s="123"/>
      <c r="E156" s="119"/>
      <c r="F156" s="121"/>
      <c r="G156" s="45"/>
      <c r="H156" s="44"/>
      <c r="I156" s="44"/>
    </row>
    <row r="157" spans="2:9" ht="13">
      <c r="B157" s="121"/>
      <c r="C157" s="117"/>
      <c r="D157" s="123"/>
      <c r="E157" s="119"/>
      <c r="F157" s="121"/>
      <c r="G157" s="45"/>
      <c r="H157" s="44"/>
      <c r="I157" s="44"/>
    </row>
    <row r="158" spans="2:9" ht="13">
      <c r="B158" s="121"/>
      <c r="C158" s="117"/>
      <c r="D158" s="123"/>
      <c r="E158" s="119"/>
      <c r="F158" s="121"/>
      <c r="G158" s="45"/>
      <c r="H158" s="44"/>
      <c r="I158" s="44"/>
    </row>
    <row r="159" spans="2:9" ht="13">
      <c r="B159" s="121"/>
      <c r="C159" s="117"/>
      <c r="D159" s="123"/>
      <c r="E159" s="119"/>
      <c r="F159" s="121"/>
      <c r="G159" s="45"/>
      <c r="H159" s="44"/>
      <c r="I159" s="44"/>
    </row>
    <row r="160" spans="2:9" ht="13">
      <c r="B160" s="121"/>
      <c r="C160" s="117"/>
      <c r="D160" s="123"/>
      <c r="E160" s="119"/>
      <c r="F160" s="121"/>
      <c r="G160" s="45"/>
      <c r="H160" s="44"/>
      <c r="I160" s="44"/>
    </row>
    <row r="161" spans="2:9" ht="13">
      <c r="B161" s="121"/>
      <c r="C161" s="117"/>
      <c r="D161" s="123"/>
      <c r="E161" s="119"/>
      <c r="F161" s="121"/>
      <c r="G161" s="45"/>
      <c r="H161" s="44"/>
      <c r="I161" s="44"/>
    </row>
    <row r="162" spans="2:9" ht="13">
      <c r="B162" s="121"/>
      <c r="C162" s="117"/>
      <c r="D162" s="123"/>
      <c r="E162" s="119"/>
      <c r="F162" s="121"/>
      <c r="G162" s="45"/>
      <c r="H162" s="44"/>
      <c r="I162" s="44"/>
    </row>
    <row r="163" spans="2:9" ht="13">
      <c r="B163" s="121"/>
      <c r="C163" s="117"/>
      <c r="D163" s="123"/>
      <c r="E163" s="119"/>
      <c r="F163" s="121"/>
      <c r="G163" s="45"/>
      <c r="H163" s="44"/>
      <c r="I163" s="44"/>
    </row>
    <row r="164" spans="2:9" ht="13">
      <c r="B164" s="121"/>
      <c r="C164" s="117"/>
      <c r="D164" s="123"/>
      <c r="E164" s="119"/>
      <c r="F164" s="121"/>
      <c r="G164" s="45"/>
      <c r="H164" s="44"/>
      <c r="I164" s="44"/>
    </row>
    <row r="165" spans="2:9" ht="13">
      <c r="B165" s="121"/>
      <c r="C165" s="117"/>
      <c r="D165" s="123"/>
      <c r="E165" s="119"/>
      <c r="F165" s="121"/>
      <c r="G165" s="45"/>
      <c r="H165" s="44"/>
      <c r="I165" s="44"/>
    </row>
    <row r="166" spans="2:9" ht="13">
      <c r="B166" s="121"/>
      <c r="C166" s="117"/>
      <c r="D166" s="123"/>
      <c r="E166" s="119"/>
      <c r="F166" s="121"/>
      <c r="G166" s="45"/>
      <c r="H166" s="44"/>
      <c r="I166" s="44"/>
    </row>
    <row r="167" spans="2:9" ht="13">
      <c r="B167" s="121"/>
      <c r="C167" s="117"/>
      <c r="D167" s="123"/>
      <c r="E167" s="119"/>
      <c r="F167" s="121"/>
      <c r="G167" s="45"/>
      <c r="H167" s="44"/>
      <c r="I167" s="44"/>
    </row>
    <row r="168" spans="2:9" ht="13">
      <c r="B168" s="121"/>
      <c r="C168" s="117"/>
      <c r="D168" s="123"/>
      <c r="E168" s="119"/>
      <c r="F168" s="121"/>
      <c r="G168" s="45"/>
      <c r="H168" s="44"/>
      <c r="I168" s="44"/>
    </row>
    <row r="169" spans="2:9" ht="13">
      <c r="B169" s="121"/>
      <c r="C169" s="117"/>
      <c r="D169" s="123"/>
      <c r="E169" s="119"/>
      <c r="F169" s="121"/>
      <c r="G169" s="45"/>
      <c r="H169" s="44"/>
      <c r="I169" s="44"/>
    </row>
    <row r="170" spans="2:9" ht="13">
      <c r="B170" s="121"/>
      <c r="C170" s="117"/>
      <c r="D170" s="123"/>
      <c r="E170" s="119"/>
      <c r="F170" s="121"/>
      <c r="G170" s="45"/>
      <c r="H170" s="44"/>
      <c r="I170" s="44"/>
    </row>
    <row r="171" spans="2:9" ht="13">
      <c r="B171" s="121"/>
      <c r="C171" s="117"/>
      <c r="D171" s="123"/>
      <c r="E171" s="119"/>
      <c r="F171" s="121"/>
      <c r="G171" s="45"/>
      <c r="H171" s="44"/>
      <c r="I171" s="44"/>
    </row>
    <row r="172" spans="2:9" ht="13">
      <c r="B172" s="121"/>
      <c r="C172" s="117"/>
      <c r="D172" s="123"/>
      <c r="E172" s="119"/>
      <c r="F172" s="121"/>
      <c r="G172" s="45"/>
      <c r="H172" s="44"/>
      <c r="I172" s="44"/>
    </row>
    <row r="173" spans="2:9" ht="13">
      <c r="B173" s="121"/>
      <c r="C173" s="117"/>
      <c r="D173" s="123"/>
      <c r="E173" s="119"/>
      <c r="F173" s="121"/>
      <c r="G173" s="45"/>
      <c r="H173" s="44"/>
      <c r="I173" s="44"/>
    </row>
    <row r="174" spans="2:9" ht="13">
      <c r="B174" s="121"/>
      <c r="C174" s="117"/>
      <c r="D174" s="123"/>
      <c r="E174" s="119"/>
      <c r="F174" s="121"/>
      <c r="G174" s="45"/>
      <c r="H174" s="44"/>
      <c r="I174" s="44"/>
    </row>
    <row r="175" spans="2:9" ht="13">
      <c r="B175" s="121"/>
      <c r="C175" s="117"/>
      <c r="D175" s="123"/>
      <c r="E175" s="119"/>
      <c r="F175" s="121"/>
      <c r="G175" s="45"/>
      <c r="H175" s="44"/>
      <c r="I175" s="44"/>
    </row>
    <row r="176" spans="2:9" ht="13">
      <c r="B176" s="121"/>
      <c r="C176" s="117"/>
      <c r="D176" s="123"/>
      <c r="E176" s="119"/>
      <c r="F176" s="121"/>
      <c r="G176" s="45"/>
      <c r="H176" s="44"/>
      <c r="I176" s="44"/>
    </row>
    <row r="177" spans="2:9" ht="13">
      <c r="B177" s="121"/>
      <c r="C177" s="117"/>
      <c r="D177" s="123"/>
      <c r="E177" s="119"/>
      <c r="F177" s="121"/>
      <c r="G177" s="45"/>
      <c r="H177" s="44"/>
      <c r="I177" s="44"/>
    </row>
    <row r="178" spans="2:9" ht="13">
      <c r="B178" s="121"/>
      <c r="C178" s="117"/>
      <c r="D178" s="123"/>
      <c r="E178" s="119"/>
      <c r="F178" s="121"/>
      <c r="G178" s="45"/>
      <c r="H178" s="44"/>
      <c r="I178" s="44"/>
    </row>
    <row r="179" spans="2:9" ht="13">
      <c r="B179" s="121"/>
      <c r="C179" s="117"/>
      <c r="D179" s="123"/>
      <c r="E179" s="119"/>
      <c r="F179" s="121"/>
      <c r="G179" s="45"/>
      <c r="H179" s="44"/>
      <c r="I179" s="44"/>
    </row>
    <row r="180" spans="2:9" ht="13">
      <c r="B180" s="121"/>
      <c r="C180" s="117"/>
      <c r="D180" s="123"/>
      <c r="E180" s="119"/>
      <c r="F180" s="121"/>
      <c r="G180" s="45"/>
      <c r="H180" s="44"/>
      <c r="I180" s="44"/>
    </row>
    <row r="181" spans="2:9" ht="13">
      <c r="B181" s="121"/>
      <c r="C181" s="117"/>
      <c r="D181" s="123"/>
      <c r="E181" s="119"/>
      <c r="F181" s="121"/>
      <c r="G181" s="45"/>
      <c r="H181" s="44"/>
      <c r="I181" s="44"/>
    </row>
    <row r="182" spans="2:9" ht="13">
      <c r="B182" s="121"/>
      <c r="C182" s="117"/>
      <c r="D182" s="123"/>
      <c r="E182" s="119"/>
      <c r="F182" s="121"/>
      <c r="G182" s="45"/>
      <c r="H182" s="44"/>
      <c r="I182" s="44"/>
    </row>
    <row r="183" spans="2:9" ht="13">
      <c r="B183" s="121"/>
      <c r="C183" s="117"/>
      <c r="D183" s="123"/>
      <c r="E183" s="119"/>
      <c r="F183" s="121"/>
      <c r="G183" s="45"/>
      <c r="H183" s="44"/>
      <c r="I183" s="44"/>
    </row>
    <row r="184" spans="2:9" ht="13">
      <c r="B184" s="121"/>
      <c r="C184" s="117"/>
      <c r="D184" s="123"/>
      <c r="E184" s="119"/>
      <c r="F184" s="121"/>
      <c r="G184" s="45"/>
      <c r="H184" s="44"/>
      <c r="I184" s="44"/>
    </row>
    <row r="185" spans="2:9" ht="13">
      <c r="B185" s="121"/>
      <c r="C185" s="117"/>
      <c r="D185" s="123"/>
      <c r="E185" s="119"/>
      <c r="F185" s="121"/>
      <c r="G185" s="45"/>
      <c r="H185" s="44"/>
      <c r="I185" s="44"/>
    </row>
    <row r="186" spans="2:9" ht="13">
      <c r="B186" s="121"/>
      <c r="C186" s="117"/>
      <c r="D186" s="123"/>
      <c r="E186" s="119"/>
      <c r="F186" s="121"/>
      <c r="G186" s="45"/>
      <c r="H186" s="44"/>
      <c r="I186" s="44"/>
    </row>
    <row r="187" spans="2:9" ht="13">
      <c r="B187" s="121"/>
      <c r="C187" s="117"/>
      <c r="D187" s="123"/>
      <c r="E187" s="119"/>
      <c r="F187" s="121"/>
      <c r="G187" s="45"/>
      <c r="H187" s="44"/>
      <c r="I187" s="44"/>
    </row>
    <row r="188" spans="2:9" ht="13">
      <c r="B188" s="121"/>
      <c r="C188" s="117"/>
      <c r="D188" s="123"/>
      <c r="E188" s="119"/>
      <c r="F188" s="121"/>
      <c r="G188" s="45"/>
      <c r="H188" s="44"/>
      <c r="I188" s="44"/>
    </row>
    <row r="189" spans="2:9" ht="13">
      <c r="B189" s="121"/>
      <c r="C189" s="117"/>
      <c r="D189" s="123"/>
      <c r="E189" s="119"/>
      <c r="F189" s="121"/>
      <c r="G189" s="45"/>
      <c r="H189" s="44"/>
      <c r="I189" s="44"/>
    </row>
    <row r="190" spans="2:9" ht="13">
      <c r="B190" s="121"/>
      <c r="C190" s="117"/>
      <c r="D190" s="123"/>
      <c r="E190" s="119"/>
      <c r="F190" s="121"/>
      <c r="G190" s="45"/>
      <c r="H190" s="44"/>
      <c r="I190" s="44"/>
    </row>
    <row r="191" spans="2:9" ht="13">
      <c r="B191" s="121"/>
      <c r="C191" s="117"/>
      <c r="D191" s="123"/>
      <c r="E191" s="119"/>
      <c r="F191" s="121"/>
      <c r="G191" s="45"/>
      <c r="H191" s="44"/>
      <c r="I191" s="44"/>
    </row>
    <row r="192" spans="2:9" ht="13">
      <c r="B192" s="121"/>
      <c r="C192" s="117"/>
      <c r="D192" s="123"/>
      <c r="E192" s="119"/>
      <c r="F192" s="121"/>
      <c r="G192" s="45"/>
      <c r="H192" s="44"/>
      <c r="I192" s="44"/>
    </row>
    <row r="193" spans="2:9" ht="13">
      <c r="B193" s="121"/>
      <c r="C193" s="117"/>
      <c r="D193" s="123"/>
      <c r="E193" s="119"/>
      <c r="F193" s="121"/>
      <c r="G193" s="45"/>
      <c r="H193" s="44"/>
      <c r="I193" s="44"/>
    </row>
    <row r="194" spans="2:9" ht="13">
      <c r="B194" s="121"/>
      <c r="C194" s="117"/>
      <c r="D194" s="123"/>
      <c r="E194" s="119"/>
      <c r="F194" s="121"/>
      <c r="G194" s="45"/>
      <c r="H194" s="44"/>
      <c r="I194" s="44"/>
    </row>
    <row r="195" spans="2:9" ht="13">
      <c r="B195" s="121"/>
      <c r="C195" s="117"/>
      <c r="D195" s="123"/>
      <c r="E195" s="119"/>
      <c r="F195" s="121"/>
      <c r="G195" s="45"/>
      <c r="H195" s="44"/>
      <c r="I195" s="44"/>
    </row>
    <row r="196" spans="2:9" ht="13">
      <c r="B196" s="121"/>
      <c r="C196" s="117"/>
      <c r="D196" s="123"/>
      <c r="E196" s="119"/>
      <c r="F196" s="121"/>
      <c r="G196" s="45"/>
      <c r="H196" s="44"/>
      <c r="I196" s="44"/>
    </row>
    <row r="197" spans="2:9" ht="13">
      <c r="B197" s="121"/>
      <c r="C197" s="117"/>
      <c r="D197" s="123"/>
      <c r="E197" s="119"/>
      <c r="F197" s="121"/>
      <c r="G197" s="45"/>
      <c r="H197" s="44"/>
      <c r="I197" s="44"/>
    </row>
    <row r="198" spans="2:9" ht="13">
      <c r="B198" s="121"/>
      <c r="C198" s="117"/>
      <c r="D198" s="123"/>
      <c r="E198" s="119"/>
      <c r="F198" s="121"/>
      <c r="G198" s="45"/>
      <c r="H198" s="44"/>
      <c r="I198" s="44"/>
    </row>
    <row r="199" spans="2:9" ht="13">
      <c r="B199" s="121"/>
      <c r="C199" s="117"/>
      <c r="D199" s="123"/>
      <c r="E199" s="119"/>
      <c r="F199" s="121"/>
      <c r="G199" s="45"/>
      <c r="H199" s="44"/>
      <c r="I199" s="44"/>
    </row>
    <row r="200" spans="2:9" ht="13">
      <c r="B200" s="121"/>
      <c r="C200" s="117"/>
      <c r="D200" s="123"/>
      <c r="E200" s="119"/>
      <c r="F200" s="121"/>
      <c r="G200" s="45"/>
      <c r="H200" s="44"/>
      <c r="I200" s="44"/>
    </row>
    <row r="201" spans="2:9" ht="13">
      <c r="B201" s="121"/>
      <c r="C201" s="117"/>
      <c r="D201" s="123"/>
      <c r="E201" s="119"/>
      <c r="F201" s="121"/>
      <c r="G201" s="45"/>
      <c r="H201" s="44"/>
      <c r="I201" s="44"/>
    </row>
    <row r="202" spans="2:9" ht="13">
      <c r="B202" s="121"/>
      <c r="C202" s="117"/>
      <c r="D202" s="123"/>
      <c r="E202" s="119"/>
      <c r="F202" s="121"/>
      <c r="G202" s="45"/>
      <c r="H202" s="44"/>
      <c r="I202" s="44"/>
    </row>
    <row r="203" spans="2:9" ht="13">
      <c r="B203" s="121"/>
      <c r="C203" s="117"/>
      <c r="D203" s="123"/>
      <c r="E203" s="119"/>
      <c r="F203" s="121"/>
      <c r="G203" s="45"/>
      <c r="H203" s="44"/>
      <c r="I203" s="44"/>
    </row>
    <row r="204" spans="2:9" ht="13">
      <c r="B204" s="121"/>
      <c r="C204" s="117"/>
      <c r="D204" s="123"/>
      <c r="E204" s="119"/>
      <c r="F204" s="121"/>
      <c r="G204" s="45"/>
      <c r="H204" s="44"/>
      <c r="I204" s="44"/>
    </row>
    <row r="205" spans="2:9" ht="13">
      <c r="B205" s="121"/>
      <c r="C205" s="117"/>
      <c r="D205" s="123"/>
      <c r="E205" s="119"/>
      <c r="F205" s="121"/>
      <c r="G205" s="45"/>
      <c r="H205" s="44"/>
      <c r="I205" s="44"/>
    </row>
    <row r="206" spans="2:9" ht="13">
      <c r="B206" s="121"/>
      <c r="C206" s="117"/>
      <c r="D206" s="123"/>
      <c r="E206" s="119"/>
      <c r="F206" s="121"/>
      <c r="G206" s="45"/>
      <c r="H206" s="44"/>
      <c r="I206" s="44"/>
    </row>
    <row r="207" spans="2:9" ht="13">
      <c r="B207" s="121"/>
      <c r="C207" s="117"/>
      <c r="D207" s="123"/>
      <c r="E207" s="119"/>
      <c r="F207" s="121"/>
      <c r="G207" s="45"/>
      <c r="H207" s="44"/>
      <c r="I207" s="44"/>
    </row>
    <row r="208" spans="2:9" ht="13">
      <c r="B208" s="121"/>
      <c r="C208" s="117"/>
      <c r="D208" s="123"/>
      <c r="E208" s="119"/>
      <c r="F208" s="121"/>
      <c r="G208" s="45"/>
      <c r="H208" s="44"/>
      <c r="I208" s="44"/>
    </row>
    <row r="209" spans="2:9" ht="13">
      <c r="B209" s="121"/>
      <c r="C209" s="117"/>
      <c r="D209" s="123"/>
      <c r="E209" s="119"/>
      <c r="F209" s="121"/>
      <c r="G209" s="45"/>
      <c r="H209" s="44"/>
      <c r="I209" s="44"/>
    </row>
    <row r="210" spans="2:9" ht="13">
      <c r="B210" s="121"/>
      <c r="C210" s="117"/>
      <c r="D210" s="123"/>
      <c r="E210" s="119"/>
      <c r="F210" s="121"/>
      <c r="G210" s="45"/>
      <c r="H210" s="44"/>
      <c r="I210" s="44"/>
    </row>
    <row r="211" spans="2:9" ht="13">
      <c r="B211" s="121"/>
      <c r="C211" s="117"/>
      <c r="D211" s="123"/>
      <c r="E211" s="119"/>
      <c r="F211" s="121"/>
      <c r="G211" s="45"/>
      <c r="H211" s="44"/>
      <c r="I211" s="44"/>
    </row>
    <row r="212" spans="2:9" ht="13">
      <c r="B212" s="121"/>
      <c r="C212" s="117"/>
      <c r="D212" s="123"/>
      <c r="E212" s="119"/>
      <c r="F212" s="121"/>
      <c r="G212" s="45"/>
      <c r="H212" s="44"/>
      <c r="I212" s="44"/>
    </row>
    <row r="213" spans="2:9" ht="13">
      <c r="B213" s="121"/>
      <c r="C213" s="117"/>
      <c r="D213" s="123"/>
      <c r="E213" s="119"/>
      <c r="F213" s="121"/>
      <c r="G213" s="45"/>
      <c r="H213" s="44"/>
      <c r="I213" s="44"/>
    </row>
    <row r="214" spans="2:9" ht="13">
      <c r="B214" s="121"/>
      <c r="C214" s="117"/>
      <c r="D214" s="123"/>
      <c r="E214" s="119"/>
      <c r="F214" s="121"/>
      <c r="G214" s="45"/>
      <c r="H214" s="44"/>
      <c r="I214" s="44"/>
    </row>
    <row r="215" spans="2:9" ht="13">
      <c r="B215" s="121"/>
      <c r="C215" s="117"/>
      <c r="D215" s="123"/>
      <c r="E215" s="119"/>
      <c r="F215" s="121"/>
      <c r="G215" s="45"/>
      <c r="H215" s="44"/>
      <c r="I215" s="44"/>
    </row>
    <row r="216" spans="2:9" ht="13">
      <c r="B216" s="121"/>
      <c r="C216" s="117"/>
      <c r="D216" s="123"/>
      <c r="E216" s="119"/>
      <c r="F216" s="121"/>
      <c r="G216" s="45"/>
      <c r="H216" s="44"/>
      <c r="I216" s="44"/>
    </row>
    <row r="217" spans="2:9" ht="13">
      <c r="B217" s="121"/>
      <c r="C217" s="117"/>
      <c r="D217" s="123"/>
      <c r="E217" s="119"/>
      <c r="F217" s="121"/>
      <c r="G217" s="45"/>
      <c r="H217" s="44"/>
      <c r="I217" s="44"/>
    </row>
    <row r="218" spans="2:9" ht="13">
      <c r="B218" s="121"/>
      <c r="C218" s="117"/>
      <c r="D218" s="123"/>
      <c r="E218" s="119"/>
      <c r="F218" s="121"/>
      <c r="G218" s="45"/>
      <c r="H218" s="44"/>
      <c r="I218" s="44"/>
    </row>
    <row r="219" spans="2:9" ht="13">
      <c r="B219" s="121"/>
      <c r="C219" s="117"/>
      <c r="D219" s="123"/>
      <c r="E219" s="119"/>
      <c r="F219" s="121"/>
      <c r="G219" s="45"/>
      <c r="H219" s="44"/>
      <c r="I219" s="44"/>
    </row>
    <row r="220" spans="2:9" ht="13">
      <c r="B220" s="121"/>
      <c r="C220" s="117"/>
      <c r="D220" s="123"/>
      <c r="E220" s="119"/>
      <c r="F220" s="121"/>
      <c r="G220" s="45"/>
      <c r="H220" s="44"/>
      <c r="I220" s="44"/>
    </row>
    <row r="221" spans="2:9" ht="13">
      <c r="B221" s="121"/>
      <c r="C221" s="117"/>
      <c r="D221" s="123"/>
      <c r="E221" s="119"/>
      <c r="F221" s="121"/>
      <c r="G221" s="45"/>
      <c r="H221" s="44"/>
      <c r="I221" s="44"/>
    </row>
    <row r="222" spans="2:9" ht="13">
      <c r="B222" s="121"/>
      <c r="C222" s="117"/>
      <c r="D222" s="123"/>
      <c r="E222" s="119"/>
      <c r="F222" s="121"/>
      <c r="G222" s="45"/>
      <c r="H222" s="44"/>
      <c r="I222" s="44"/>
    </row>
    <row r="223" spans="2:9" ht="13">
      <c r="B223" s="121"/>
      <c r="C223" s="117"/>
      <c r="D223" s="123"/>
      <c r="E223" s="119"/>
      <c r="F223" s="121"/>
      <c r="G223" s="45"/>
      <c r="H223" s="44"/>
      <c r="I223" s="44"/>
    </row>
    <row r="224" spans="2:9" ht="13">
      <c r="B224" s="121"/>
      <c r="C224" s="117"/>
      <c r="D224" s="123"/>
      <c r="E224" s="119"/>
      <c r="F224" s="121"/>
      <c r="G224" s="45"/>
      <c r="H224" s="44"/>
      <c r="I224" s="44"/>
    </row>
    <row r="225" spans="2:9" ht="13">
      <c r="B225" s="121"/>
      <c r="C225" s="117"/>
      <c r="D225" s="123"/>
      <c r="E225" s="119"/>
      <c r="F225" s="121"/>
      <c r="G225" s="45"/>
      <c r="H225" s="44"/>
      <c r="I225" s="44"/>
    </row>
    <row r="226" spans="2:9" ht="13">
      <c r="B226" s="121"/>
      <c r="C226" s="117"/>
      <c r="D226" s="123"/>
      <c r="E226" s="119"/>
      <c r="F226" s="121"/>
      <c r="G226" s="45"/>
      <c r="H226" s="44"/>
      <c r="I226" s="44"/>
    </row>
    <row r="227" spans="2:9" ht="13">
      <c r="B227" s="121"/>
      <c r="C227" s="117"/>
      <c r="D227" s="123"/>
      <c r="E227" s="119"/>
      <c r="F227" s="121"/>
      <c r="G227" s="45"/>
      <c r="H227" s="44"/>
      <c r="I227" s="44"/>
    </row>
    <row r="228" spans="2:9" ht="13">
      <c r="B228" s="121"/>
      <c r="C228" s="117"/>
      <c r="D228" s="123"/>
      <c r="E228" s="119"/>
      <c r="F228" s="121"/>
      <c r="G228" s="45"/>
      <c r="H228" s="44"/>
      <c r="I228" s="44"/>
    </row>
    <row r="229" spans="2:9" ht="13">
      <c r="B229" s="121"/>
      <c r="C229" s="117"/>
      <c r="D229" s="123"/>
      <c r="E229" s="119"/>
      <c r="F229" s="121"/>
      <c r="G229" s="45"/>
      <c r="H229" s="44"/>
      <c r="I229" s="44"/>
    </row>
    <row r="230" spans="2:9" ht="13">
      <c r="B230" s="121"/>
      <c r="C230" s="117"/>
      <c r="D230" s="123"/>
      <c r="E230" s="119"/>
      <c r="F230" s="121"/>
      <c r="G230" s="45"/>
      <c r="H230" s="44"/>
      <c r="I230" s="44"/>
    </row>
    <row r="231" spans="2:9" ht="13">
      <c r="B231" s="121"/>
      <c r="C231" s="117"/>
      <c r="D231" s="123"/>
      <c r="E231" s="119"/>
      <c r="F231" s="121"/>
      <c r="G231" s="45"/>
      <c r="H231" s="44"/>
      <c r="I231" s="44"/>
    </row>
    <row r="232" spans="2:9" ht="13">
      <c r="B232" s="121"/>
      <c r="C232" s="117"/>
      <c r="D232" s="123"/>
      <c r="E232" s="119"/>
      <c r="F232" s="121"/>
      <c r="G232" s="45"/>
      <c r="H232" s="44"/>
      <c r="I232" s="44"/>
    </row>
    <row r="233" spans="2:9" ht="13">
      <c r="B233" s="121"/>
      <c r="C233" s="117"/>
      <c r="D233" s="123"/>
      <c r="E233" s="119"/>
      <c r="F233" s="121"/>
      <c r="G233" s="45"/>
      <c r="H233" s="44"/>
      <c r="I233" s="44"/>
    </row>
    <row r="234" spans="2:9" ht="13">
      <c r="B234" s="121"/>
      <c r="C234" s="117"/>
      <c r="D234" s="123"/>
      <c r="E234" s="119"/>
      <c r="F234" s="121"/>
      <c r="G234" s="45"/>
      <c r="H234" s="44"/>
      <c r="I234" s="44"/>
    </row>
    <row r="235" spans="2:9" ht="13">
      <c r="B235" s="121"/>
      <c r="C235" s="117"/>
      <c r="D235" s="123"/>
      <c r="E235" s="119"/>
      <c r="F235" s="121"/>
      <c r="G235" s="45"/>
      <c r="H235" s="44"/>
      <c r="I235" s="44"/>
    </row>
    <row r="236" spans="2:9" ht="13">
      <c r="B236" s="121"/>
      <c r="C236" s="117"/>
      <c r="D236" s="123"/>
      <c r="E236" s="119"/>
      <c r="F236" s="121"/>
      <c r="G236" s="45"/>
      <c r="H236" s="44"/>
      <c r="I236" s="44"/>
    </row>
    <row r="237" spans="2:9" ht="13">
      <c r="B237" s="121"/>
      <c r="C237" s="117"/>
      <c r="D237" s="123"/>
      <c r="E237" s="119"/>
      <c r="F237" s="121"/>
      <c r="G237" s="45"/>
      <c r="H237" s="44"/>
      <c r="I237" s="44"/>
    </row>
    <row r="238" spans="2:9" ht="13">
      <c r="B238" s="121"/>
      <c r="C238" s="117"/>
      <c r="D238" s="123"/>
      <c r="E238" s="119"/>
      <c r="F238" s="121"/>
      <c r="G238" s="45"/>
      <c r="H238" s="44"/>
      <c r="I238" s="44"/>
    </row>
    <row r="239" spans="2:9" ht="13">
      <c r="B239" s="121"/>
      <c r="C239" s="117"/>
      <c r="D239" s="123"/>
      <c r="E239" s="119"/>
      <c r="F239" s="121"/>
      <c r="G239" s="45"/>
      <c r="H239" s="44"/>
      <c r="I239" s="44"/>
    </row>
    <row r="240" spans="2:9" ht="13">
      <c r="B240" s="121"/>
      <c r="C240" s="117"/>
      <c r="D240" s="123"/>
      <c r="E240" s="119"/>
      <c r="F240" s="121"/>
      <c r="G240" s="45"/>
      <c r="H240" s="44"/>
      <c r="I240" s="44"/>
    </row>
    <row r="241" spans="2:9" ht="13">
      <c r="B241" s="121"/>
      <c r="C241" s="117"/>
      <c r="D241" s="123"/>
      <c r="E241" s="119"/>
      <c r="F241" s="121"/>
      <c r="G241" s="45"/>
      <c r="H241" s="44"/>
      <c r="I241" s="44"/>
    </row>
    <row r="242" spans="2:9" ht="13">
      <c r="B242" s="121"/>
      <c r="C242" s="117"/>
      <c r="D242" s="123"/>
      <c r="E242" s="119"/>
      <c r="F242" s="121"/>
      <c r="G242" s="45"/>
      <c r="H242" s="44"/>
      <c r="I242" s="44"/>
    </row>
    <row r="243" spans="2:9" ht="13">
      <c r="B243" s="121"/>
      <c r="C243" s="117"/>
      <c r="D243" s="123"/>
      <c r="E243" s="119"/>
      <c r="F243" s="121"/>
      <c r="G243" s="45"/>
      <c r="H243" s="44"/>
      <c r="I243" s="44"/>
    </row>
    <row r="244" spans="2:9" ht="13">
      <c r="B244" s="121"/>
      <c r="C244" s="117"/>
      <c r="D244" s="123"/>
      <c r="E244" s="119"/>
      <c r="F244" s="121"/>
      <c r="G244" s="45"/>
      <c r="H244" s="44"/>
      <c r="I244" s="44"/>
    </row>
    <row r="245" spans="2:9" ht="13">
      <c r="B245" s="121"/>
      <c r="C245" s="117"/>
      <c r="D245" s="123"/>
      <c r="E245" s="119"/>
      <c r="F245" s="121"/>
      <c r="G245" s="45"/>
      <c r="H245" s="44"/>
      <c r="I245" s="44"/>
    </row>
    <row r="246" spans="2:9" ht="13">
      <c r="B246" s="121"/>
      <c r="C246" s="117"/>
      <c r="D246" s="123"/>
      <c r="E246" s="119"/>
      <c r="F246" s="121"/>
      <c r="G246" s="45"/>
      <c r="H246" s="44"/>
      <c r="I246" s="44"/>
    </row>
    <row r="247" spans="2:9" ht="13">
      <c r="B247" s="121"/>
      <c r="C247" s="117"/>
      <c r="D247" s="123"/>
      <c r="E247" s="119"/>
      <c r="F247" s="121"/>
      <c r="G247" s="45"/>
      <c r="H247" s="44"/>
      <c r="I247" s="44"/>
    </row>
    <row r="248" spans="2:9" ht="13">
      <c r="B248" s="121"/>
      <c r="C248" s="117"/>
      <c r="D248" s="123"/>
      <c r="E248" s="119"/>
      <c r="F248" s="121"/>
      <c r="G248" s="45"/>
      <c r="H248" s="44"/>
      <c r="I248" s="44"/>
    </row>
    <row r="249" spans="2:9" ht="13">
      <c r="B249" s="121"/>
      <c r="C249" s="117"/>
      <c r="D249" s="123"/>
      <c r="E249" s="119"/>
      <c r="F249" s="121"/>
      <c r="G249" s="45"/>
      <c r="H249" s="44"/>
      <c r="I249" s="44"/>
    </row>
    <row r="250" spans="2:9" ht="13">
      <c r="B250" s="121"/>
      <c r="C250" s="117"/>
      <c r="D250" s="123"/>
      <c r="E250" s="119"/>
      <c r="F250" s="121"/>
      <c r="G250" s="45"/>
      <c r="H250" s="44"/>
      <c r="I250" s="44"/>
    </row>
    <row r="251" spans="2:9" ht="13">
      <c r="B251" s="121"/>
      <c r="C251" s="117"/>
      <c r="D251" s="123"/>
      <c r="E251" s="119"/>
      <c r="F251" s="121"/>
      <c r="G251" s="45"/>
      <c r="H251" s="44"/>
      <c r="I251" s="44"/>
    </row>
    <row r="252" spans="2:9" ht="13">
      <c r="B252" s="121"/>
      <c r="C252" s="117"/>
      <c r="D252" s="123"/>
      <c r="E252" s="119"/>
      <c r="F252" s="121"/>
      <c r="G252" s="45"/>
      <c r="H252" s="44"/>
      <c r="I252" s="44"/>
    </row>
    <row r="253" spans="2:9" ht="13">
      <c r="B253" s="121"/>
      <c r="C253" s="117"/>
      <c r="D253" s="123"/>
      <c r="E253" s="119"/>
      <c r="F253" s="121"/>
      <c r="G253" s="45"/>
      <c r="H253" s="44"/>
      <c r="I253" s="44"/>
    </row>
    <row r="254" spans="2:9" ht="13">
      <c r="B254" s="121"/>
      <c r="C254" s="117"/>
      <c r="D254" s="123"/>
      <c r="E254" s="119"/>
      <c r="F254" s="121"/>
      <c r="G254" s="45"/>
      <c r="H254" s="44"/>
      <c r="I254" s="44"/>
    </row>
    <row r="255" spans="2:9" ht="13">
      <c r="B255" s="121"/>
      <c r="C255" s="117"/>
      <c r="D255" s="123"/>
      <c r="E255" s="119"/>
      <c r="F255" s="121"/>
      <c r="G255" s="45"/>
      <c r="H255" s="44"/>
      <c r="I255" s="44"/>
    </row>
    <row r="256" spans="2:9" ht="13">
      <c r="B256" s="121"/>
      <c r="C256" s="117"/>
      <c r="D256" s="123"/>
      <c r="E256" s="119"/>
      <c r="F256" s="121"/>
      <c r="G256" s="45"/>
      <c r="H256" s="44"/>
      <c r="I256" s="44"/>
    </row>
    <row r="257" spans="2:9" ht="13">
      <c r="B257" s="121"/>
      <c r="C257" s="117"/>
      <c r="D257" s="123"/>
      <c r="E257" s="119"/>
      <c r="F257" s="121"/>
      <c r="G257" s="45"/>
      <c r="H257" s="44"/>
      <c r="I257" s="44"/>
    </row>
    <row r="258" spans="2:9" ht="13">
      <c r="B258" s="121"/>
      <c r="C258" s="117"/>
      <c r="D258" s="123"/>
      <c r="E258" s="119"/>
      <c r="F258" s="121"/>
      <c r="G258" s="45"/>
      <c r="H258" s="44"/>
      <c r="I258" s="44"/>
    </row>
    <row r="259" spans="2:9" ht="13">
      <c r="B259" s="121"/>
      <c r="C259" s="117"/>
      <c r="D259" s="123"/>
      <c r="E259" s="119"/>
      <c r="F259" s="121"/>
      <c r="G259" s="45"/>
      <c r="H259" s="44"/>
      <c r="I259" s="44"/>
    </row>
    <row r="260" spans="2:9" ht="13">
      <c r="B260" s="121"/>
      <c r="C260" s="117"/>
      <c r="D260" s="123"/>
      <c r="E260" s="119"/>
      <c r="F260" s="121"/>
      <c r="G260" s="45"/>
      <c r="H260" s="44"/>
      <c r="I260" s="44"/>
    </row>
    <row r="261" spans="2:9" ht="13">
      <c r="B261" s="121"/>
      <c r="C261" s="117"/>
      <c r="D261" s="123"/>
      <c r="E261" s="119"/>
      <c r="F261" s="121"/>
      <c r="G261" s="45"/>
      <c r="H261" s="44"/>
      <c r="I261" s="44"/>
    </row>
    <row r="262" spans="2:9" ht="13">
      <c r="B262" s="121"/>
      <c r="C262" s="117"/>
      <c r="D262" s="123"/>
      <c r="E262" s="119"/>
      <c r="F262" s="121"/>
      <c r="G262" s="45"/>
      <c r="H262" s="44"/>
      <c r="I262" s="44"/>
    </row>
    <row r="263" spans="2:9" ht="13">
      <c r="B263" s="121"/>
      <c r="C263" s="117"/>
      <c r="D263" s="123"/>
      <c r="E263" s="119"/>
      <c r="F263" s="121"/>
      <c r="G263" s="45"/>
      <c r="H263" s="44"/>
      <c r="I263" s="44"/>
    </row>
    <row r="264" spans="2:9" ht="13">
      <c r="B264" s="121"/>
      <c r="C264" s="117"/>
      <c r="D264" s="123"/>
      <c r="E264" s="119"/>
      <c r="F264" s="121"/>
      <c r="G264" s="45"/>
      <c r="H264" s="44"/>
      <c r="I264" s="44"/>
    </row>
    <row r="265" spans="2:9" ht="13">
      <c r="B265" s="121"/>
      <c r="C265" s="117"/>
      <c r="D265" s="123"/>
      <c r="E265" s="119"/>
      <c r="F265" s="121"/>
      <c r="G265" s="45"/>
      <c r="H265" s="44"/>
      <c r="I265" s="44"/>
    </row>
    <row r="266" spans="2:9" ht="13">
      <c r="B266" s="121"/>
      <c r="C266" s="117"/>
      <c r="D266" s="123"/>
      <c r="E266" s="119"/>
      <c r="F266" s="121"/>
      <c r="G266" s="45"/>
      <c r="H266" s="44"/>
      <c r="I266" s="44"/>
    </row>
    <row r="267" spans="2:9" ht="13">
      <c r="B267" s="121"/>
      <c r="C267" s="117"/>
      <c r="D267" s="123"/>
      <c r="E267" s="119"/>
      <c r="F267" s="121"/>
      <c r="G267" s="45"/>
      <c r="H267" s="44"/>
      <c r="I267" s="44"/>
    </row>
    <row r="268" spans="2:9" ht="13">
      <c r="B268" s="121"/>
      <c r="C268" s="117"/>
      <c r="D268" s="123"/>
      <c r="E268" s="119"/>
      <c r="F268" s="121"/>
      <c r="G268" s="45"/>
      <c r="H268" s="44"/>
      <c r="I268" s="44"/>
    </row>
    <row r="269" spans="2:9" ht="13">
      <c r="B269" s="121"/>
      <c r="C269" s="117"/>
      <c r="D269" s="123"/>
      <c r="E269" s="119"/>
      <c r="F269" s="121"/>
      <c r="G269" s="45"/>
      <c r="H269" s="44"/>
      <c r="I269" s="44"/>
    </row>
    <row r="270" spans="2:9" ht="13">
      <c r="B270" s="121"/>
      <c r="C270" s="117"/>
      <c r="D270" s="123"/>
      <c r="E270" s="119"/>
      <c r="F270" s="121"/>
      <c r="G270" s="45"/>
      <c r="H270" s="44"/>
      <c r="I270" s="44"/>
    </row>
    <row r="271" spans="2:9" ht="13">
      <c r="B271" s="121"/>
      <c r="C271" s="117"/>
      <c r="D271" s="123"/>
      <c r="E271" s="119"/>
      <c r="F271" s="121"/>
      <c r="G271" s="45"/>
      <c r="H271" s="44"/>
      <c r="I271" s="44"/>
    </row>
    <row r="272" spans="2:9" ht="13">
      <c r="B272" s="121"/>
      <c r="C272" s="117"/>
      <c r="D272" s="123"/>
      <c r="E272" s="119"/>
      <c r="F272" s="121"/>
      <c r="G272" s="45"/>
      <c r="H272" s="44"/>
      <c r="I272" s="44"/>
    </row>
    <row r="273" spans="2:9" ht="13">
      <c r="B273" s="121"/>
      <c r="C273" s="117"/>
      <c r="D273" s="123"/>
      <c r="E273" s="119"/>
      <c r="F273" s="121"/>
      <c r="G273" s="45"/>
      <c r="H273" s="44"/>
      <c r="I273" s="44"/>
    </row>
    <row r="274" spans="2:9" ht="13">
      <c r="B274" s="121"/>
      <c r="C274" s="117"/>
      <c r="D274" s="123"/>
      <c r="E274" s="119"/>
      <c r="F274" s="121"/>
      <c r="G274" s="45"/>
      <c r="H274" s="44"/>
      <c r="I274" s="44"/>
    </row>
    <row r="275" spans="2:9" ht="13">
      <c r="B275" s="121"/>
      <c r="C275" s="117"/>
      <c r="D275" s="123"/>
      <c r="E275" s="119"/>
      <c r="F275" s="121"/>
      <c r="G275" s="45"/>
      <c r="H275" s="44"/>
      <c r="I275" s="44"/>
    </row>
    <row r="276" spans="2:9" ht="13">
      <c r="B276" s="121"/>
      <c r="C276" s="117"/>
      <c r="D276" s="123"/>
      <c r="E276" s="119"/>
      <c r="F276" s="121"/>
      <c r="G276" s="45"/>
      <c r="H276" s="44"/>
      <c r="I276" s="44"/>
    </row>
    <row r="277" spans="2:9" ht="13">
      <c r="B277" s="121"/>
      <c r="C277" s="117"/>
      <c r="D277" s="123"/>
      <c r="E277" s="119"/>
      <c r="F277" s="121"/>
      <c r="G277" s="45"/>
      <c r="H277" s="44"/>
      <c r="I277" s="44"/>
    </row>
    <row r="278" spans="2:9" ht="13">
      <c r="B278" s="121"/>
      <c r="C278" s="117"/>
      <c r="D278" s="123"/>
      <c r="E278" s="119"/>
      <c r="F278" s="121"/>
      <c r="G278" s="45"/>
      <c r="H278" s="44"/>
      <c r="I278" s="44"/>
    </row>
    <row r="279" spans="2:9" ht="13">
      <c r="B279" s="121"/>
      <c r="C279" s="117"/>
      <c r="D279" s="123"/>
      <c r="E279" s="119"/>
      <c r="F279" s="121"/>
      <c r="G279" s="45"/>
      <c r="H279" s="44"/>
      <c r="I279" s="44"/>
    </row>
    <row r="280" spans="2:9" ht="13">
      <c r="B280" s="121"/>
      <c r="C280" s="117"/>
      <c r="D280" s="123"/>
      <c r="E280" s="119"/>
      <c r="F280" s="121"/>
      <c r="G280" s="45"/>
      <c r="H280" s="44"/>
      <c r="I280" s="44"/>
    </row>
    <row r="281" spans="2:9" ht="13">
      <c r="B281" s="121"/>
      <c r="C281" s="117"/>
      <c r="D281" s="123"/>
      <c r="E281" s="119"/>
      <c r="F281" s="121"/>
      <c r="G281" s="45"/>
      <c r="H281" s="44"/>
      <c r="I281" s="44"/>
    </row>
    <row r="282" spans="2:9" ht="13">
      <c r="B282" s="121"/>
      <c r="C282" s="117"/>
      <c r="D282" s="123"/>
      <c r="E282" s="119"/>
      <c r="F282" s="121"/>
      <c r="G282" s="45"/>
      <c r="H282" s="44"/>
      <c r="I282" s="44"/>
    </row>
    <row r="283" spans="2:9" ht="13">
      <c r="B283" s="121"/>
      <c r="C283" s="117"/>
      <c r="D283" s="123"/>
      <c r="E283" s="119"/>
      <c r="F283" s="121"/>
      <c r="G283" s="45"/>
      <c r="H283" s="44"/>
      <c r="I283" s="44"/>
    </row>
    <row r="284" spans="2:9" ht="13">
      <c r="B284" s="121"/>
      <c r="C284" s="117"/>
      <c r="D284" s="123"/>
      <c r="E284" s="119"/>
      <c r="F284" s="121"/>
      <c r="G284" s="45"/>
      <c r="H284" s="44"/>
      <c r="I284" s="44"/>
    </row>
    <row r="285" spans="2:9" ht="13">
      <c r="B285" s="121"/>
      <c r="C285" s="117"/>
      <c r="D285" s="123"/>
      <c r="E285" s="119"/>
      <c r="F285" s="121"/>
      <c r="G285" s="45"/>
      <c r="H285" s="44"/>
      <c r="I285" s="44"/>
    </row>
    <row r="286" spans="2:9" ht="13">
      <c r="B286" s="121"/>
      <c r="C286" s="117"/>
      <c r="D286" s="123"/>
      <c r="E286" s="119"/>
      <c r="F286" s="121"/>
      <c r="G286" s="45"/>
      <c r="H286" s="44"/>
      <c r="I286" s="44"/>
    </row>
    <row r="287" spans="2:9" ht="13">
      <c r="B287" s="121"/>
      <c r="C287" s="117"/>
      <c r="D287" s="123"/>
      <c r="E287" s="119"/>
      <c r="F287" s="121"/>
      <c r="G287" s="45"/>
      <c r="H287" s="44"/>
      <c r="I287" s="44"/>
    </row>
    <row r="288" spans="2:9" ht="13">
      <c r="B288" s="121"/>
      <c r="C288" s="117"/>
      <c r="D288" s="123"/>
      <c r="E288" s="119"/>
      <c r="F288" s="121"/>
      <c r="G288" s="45"/>
      <c r="H288" s="44"/>
      <c r="I288" s="44"/>
    </row>
    <row r="289" spans="2:9" ht="13">
      <c r="B289" s="121"/>
      <c r="C289" s="117"/>
      <c r="D289" s="123"/>
      <c r="E289" s="119"/>
      <c r="F289" s="121"/>
      <c r="G289" s="45"/>
      <c r="H289" s="44"/>
      <c r="I289" s="44"/>
    </row>
    <row r="290" spans="2:9" ht="13">
      <c r="B290" s="121"/>
      <c r="C290" s="117"/>
      <c r="D290" s="123"/>
      <c r="E290" s="119"/>
      <c r="F290" s="121"/>
      <c r="G290" s="45"/>
      <c r="H290" s="44"/>
      <c r="I290" s="44"/>
    </row>
    <row r="291" spans="2:9" ht="13">
      <c r="B291" s="121"/>
      <c r="C291" s="117"/>
      <c r="D291" s="123"/>
      <c r="E291" s="119"/>
      <c r="F291" s="121"/>
      <c r="G291" s="45"/>
      <c r="H291" s="44"/>
      <c r="I291" s="44"/>
    </row>
    <row r="292" spans="2:9" ht="13">
      <c r="B292" s="121"/>
      <c r="C292" s="117"/>
      <c r="D292" s="123"/>
      <c r="E292" s="119"/>
      <c r="F292" s="121"/>
      <c r="G292" s="45"/>
      <c r="H292" s="44"/>
      <c r="I292" s="44"/>
    </row>
    <row r="293" spans="2:9" ht="13">
      <c r="B293" s="121"/>
      <c r="C293" s="117"/>
      <c r="D293" s="123"/>
      <c r="E293" s="119"/>
      <c r="F293" s="121"/>
      <c r="G293" s="45"/>
      <c r="H293" s="44"/>
      <c r="I293" s="44"/>
    </row>
    <row r="294" spans="2:9" ht="13">
      <c r="B294" s="121"/>
      <c r="C294" s="117"/>
      <c r="D294" s="123"/>
      <c r="E294" s="119"/>
      <c r="F294" s="121"/>
      <c r="G294" s="45"/>
      <c r="H294" s="44"/>
      <c r="I294" s="44"/>
    </row>
    <row r="295" spans="2:9" ht="13">
      <c r="B295" s="121"/>
      <c r="C295" s="117"/>
      <c r="D295" s="123"/>
      <c r="E295" s="119"/>
      <c r="F295" s="121"/>
      <c r="G295" s="45"/>
      <c r="H295" s="44"/>
      <c r="I295" s="44"/>
    </row>
    <row r="296" spans="2:9" ht="13">
      <c r="B296" s="121"/>
      <c r="C296" s="117"/>
      <c r="D296" s="123"/>
      <c r="E296" s="119"/>
      <c r="F296" s="121"/>
      <c r="G296" s="45"/>
      <c r="H296" s="44"/>
      <c r="I296" s="44"/>
    </row>
    <row r="297" spans="2:9" ht="13">
      <c r="B297" s="121"/>
      <c r="C297" s="117"/>
      <c r="D297" s="123"/>
      <c r="E297" s="119"/>
      <c r="F297" s="121"/>
      <c r="G297" s="45"/>
      <c r="H297" s="44"/>
      <c r="I297" s="44"/>
    </row>
    <row r="298" spans="2:9" ht="13">
      <c r="B298" s="121"/>
      <c r="C298" s="117"/>
      <c r="D298" s="123"/>
      <c r="E298" s="119"/>
      <c r="F298" s="121"/>
      <c r="G298" s="45"/>
      <c r="H298" s="44"/>
      <c r="I298" s="44"/>
    </row>
    <row r="299" spans="2:9" ht="13">
      <c r="B299" s="121"/>
      <c r="C299" s="117"/>
      <c r="D299" s="123"/>
      <c r="E299" s="119"/>
      <c r="F299" s="121"/>
      <c r="G299" s="45"/>
      <c r="H299" s="44"/>
      <c r="I299" s="44"/>
    </row>
    <row r="300" spans="2:9" ht="13">
      <c r="B300" s="121"/>
      <c r="C300" s="117"/>
      <c r="D300" s="123"/>
      <c r="E300" s="119"/>
      <c r="F300" s="121"/>
      <c r="G300" s="45"/>
      <c r="H300" s="44"/>
      <c r="I300" s="44"/>
    </row>
    <row r="301" spans="2:9" ht="13">
      <c r="B301" s="121"/>
      <c r="C301" s="117"/>
      <c r="D301" s="123"/>
      <c r="E301" s="119"/>
      <c r="F301" s="121"/>
      <c r="G301" s="45"/>
      <c r="H301" s="44"/>
      <c r="I301" s="44"/>
    </row>
    <row r="302" spans="2:9" ht="13">
      <c r="B302" s="121"/>
      <c r="C302" s="117"/>
      <c r="D302" s="123"/>
      <c r="E302" s="119"/>
      <c r="F302" s="121"/>
      <c r="G302" s="45"/>
      <c r="H302" s="44"/>
      <c r="I302" s="44"/>
    </row>
    <row r="303" spans="2:9" ht="13">
      <c r="B303" s="121"/>
      <c r="C303" s="117"/>
      <c r="D303" s="123"/>
      <c r="E303" s="119"/>
      <c r="F303" s="121"/>
      <c r="G303" s="45"/>
      <c r="H303" s="44"/>
      <c r="I303" s="44"/>
    </row>
    <row r="304" spans="2:9" ht="13">
      <c r="B304" s="121"/>
      <c r="C304" s="117"/>
      <c r="D304" s="123"/>
      <c r="E304" s="119"/>
      <c r="F304" s="121"/>
      <c r="G304" s="45"/>
      <c r="H304" s="44"/>
      <c r="I304" s="44"/>
    </row>
    <row r="305" spans="2:9" ht="13">
      <c r="B305" s="121"/>
      <c r="C305" s="117"/>
      <c r="D305" s="123"/>
      <c r="E305" s="119"/>
      <c r="F305" s="121"/>
      <c r="G305" s="45"/>
      <c r="H305" s="44"/>
      <c r="I305" s="44"/>
    </row>
    <row r="306" spans="2:9" ht="13">
      <c r="B306" s="121"/>
      <c r="C306" s="117"/>
      <c r="D306" s="123"/>
      <c r="E306" s="119"/>
      <c r="F306" s="121"/>
      <c r="G306" s="45"/>
      <c r="H306" s="44"/>
      <c r="I306" s="44"/>
    </row>
    <row r="307" spans="2:9" ht="13">
      <c r="B307" s="121"/>
      <c r="C307" s="117"/>
      <c r="D307" s="123"/>
      <c r="E307" s="119"/>
      <c r="F307" s="121"/>
      <c r="G307" s="45"/>
      <c r="H307" s="44"/>
      <c r="I307" s="44"/>
    </row>
    <row r="308" spans="2:9" ht="13">
      <c r="B308" s="121"/>
      <c r="C308" s="117"/>
      <c r="D308" s="123"/>
      <c r="E308" s="119"/>
      <c r="F308" s="121"/>
      <c r="G308" s="45"/>
      <c r="H308" s="44"/>
      <c r="I308" s="44"/>
    </row>
    <row r="309" spans="2:9" ht="13">
      <c r="B309" s="121"/>
      <c r="C309" s="117"/>
      <c r="D309" s="123"/>
      <c r="E309" s="119"/>
      <c r="F309" s="121"/>
      <c r="G309" s="45"/>
      <c r="H309" s="44"/>
      <c r="I309" s="44"/>
    </row>
    <row r="310" spans="2:9" ht="13">
      <c r="B310" s="121"/>
      <c r="C310" s="117"/>
      <c r="D310" s="123"/>
      <c r="E310" s="119"/>
      <c r="F310" s="121"/>
      <c r="G310" s="45"/>
      <c r="H310" s="44"/>
      <c r="I310" s="44"/>
    </row>
    <row r="311" spans="2:9" ht="13">
      <c r="B311" s="121"/>
      <c r="C311" s="117"/>
      <c r="D311" s="123"/>
      <c r="E311" s="119"/>
      <c r="F311" s="121"/>
      <c r="G311" s="45"/>
      <c r="H311" s="44"/>
      <c r="I311" s="44"/>
    </row>
    <row r="312" spans="2:9" ht="13">
      <c r="B312" s="121"/>
      <c r="C312" s="117"/>
      <c r="D312" s="123"/>
      <c r="E312" s="119"/>
      <c r="F312" s="121"/>
      <c r="G312" s="45"/>
      <c r="H312" s="44"/>
      <c r="I312" s="44"/>
    </row>
    <row r="313" spans="2:9" ht="13">
      <c r="B313" s="121"/>
      <c r="C313" s="117"/>
      <c r="D313" s="123"/>
      <c r="E313" s="119"/>
      <c r="F313" s="121"/>
      <c r="G313" s="45"/>
      <c r="H313" s="44"/>
      <c r="I313" s="44"/>
    </row>
    <row r="314" spans="2:9" ht="13">
      <c r="B314" s="121"/>
      <c r="C314" s="117"/>
      <c r="D314" s="123"/>
      <c r="E314" s="119"/>
      <c r="F314" s="121"/>
      <c r="G314" s="45"/>
      <c r="H314" s="44"/>
      <c r="I314" s="44"/>
    </row>
    <row r="315" spans="2:9" ht="13">
      <c r="B315" s="121"/>
      <c r="C315" s="117"/>
      <c r="D315" s="123"/>
      <c r="E315" s="119"/>
      <c r="F315" s="121"/>
      <c r="G315" s="45"/>
      <c r="H315" s="44"/>
      <c r="I315" s="44"/>
    </row>
    <row r="316" spans="2:9" ht="13">
      <c r="B316" s="121"/>
      <c r="C316" s="117"/>
      <c r="D316" s="123"/>
      <c r="E316" s="119"/>
      <c r="F316" s="121"/>
      <c r="G316" s="45"/>
      <c r="H316" s="44"/>
      <c r="I316" s="44"/>
    </row>
    <row r="317" spans="2:9" ht="13">
      <c r="B317" s="121"/>
      <c r="C317" s="117"/>
      <c r="D317" s="123"/>
      <c r="E317" s="119"/>
      <c r="F317" s="121"/>
      <c r="G317" s="45"/>
      <c r="H317" s="44"/>
      <c r="I317" s="44"/>
    </row>
    <row r="318" spans="2:9" ht="13">
      <c r="B318" s="121"/>
      <c r="C318" s="117"/>
      <c r="D318" s="123"/>
      <c r="E318" s="119"/>
      <c r="F318" s="121"/>
      <c r="G318" s="45"/>
      <c r="H318" s="44"/>
      <c r="I318" s="44"/>
    </row>
    <row r="319" spans="2:9" ht="13">
      <c r="B319" s="121"/>
      <c r="C319" s="117"/>
      <c r="D319" s="123"/>
      <c r="E319" s="119"/>
      <c r="F319" s="121"/>
      <c r="G319" s="45"/>
      <c r="H319" s="44"/>
      <c r="I319" s="44"/>
    </row>
    <row r="320" spans="2:9" ht="13">
      <c r="B320" s="121"/>
      <c r="C320" s="117"/>
      <c r="D320" s="123"/>
      <c r="E320" s="119"/>
      <c r="F320" s="121"/>
      <c r="G320" s="45"/>
      <c r="H320" s="44"/>
      <c r="I320" s="44"/>
    </row>
    <row r="321" spans="2:9" ht="13">
      <c r="B321" s="121"/>
      <c r="C321" s="117"/>
      <c r="D321" s="123"/>
      <c r="E321" s="119"/>
      <c r="F321" s="121"/>
      <c r="G321" s="45"/>
      <c r="H321" s="44"/>
      <c r="I321" s="44"/>
    </row>
    <row r="322" spans="2:9" ht="13">
      <c r="B322" s="121"/>
      <c r="C322" s="117"/>
      <c r="D322" s="123"/>
      <c r="E322" s="119"/>
      <c r="F322" s="121"/>
      <c r="G322" s="45"/>
      <c r="H322" s="44"/>
      <c r="I322" s="44"/>
    </row>
    <row r="323" spans="2:9" ht="13">
      <c r="B323" s="121"/>
      <c r="C323" s="117"/>
      <c r="D323" s="123"/>
      <c r="E323" s="119"/>
      <c r="F323" s="121"/>
      <c r="G323" s="45"/>
      <c r="H323" s="44"/>
      <c r="I323" s="44"/>
    </row>
    <row r="324" spans="2:9" ht="13">
      <c r="B324" s="121"/>
      <c r="C324" s="117"/>
      <c r="D324" s="123"/>
      <c r="E324" s="119"/>
      <c r="F324" s="121"/>
      <c r="G324" s="45"/>
      <c r="H324" s="44"/>
      <c r="I324" s="44"/>
    </row>
    <row r="325" spans="2:9" ht="13">
      <c r="B325" s="121"/>
      <c r="C325" s="117"/>
      <c r="D325" s="123"/>
      <c r="E325" s="119"/>
      <c r="F325" s="121"/>
      <c r="G325" s="45"/>
      <c r="H325" s="44"/>
      <c r="I325" s="44"/>
    </row>
    <row r="326" spans="2:9" ht="13">
      <c r="B326" s="121"/>
      <c r="C326" s="117"/>
      <c r="D326" s="123"/>
      <c r="E326" s="119"/>
      <c r="F326" s="121"/>
      <c r="G326" s="45"/>
      <c r="H326" s="44"/>
      <c r="I326" s="44"/>
    </row>
    <row r="327" spans="2:9" ht="13">
      <c r="B327" s="121"/>
      <c r="C327" s="117"/>
      <c r="D327" s="123"/>
      <c r="E327" s="119"/>
      <c r="F327" s="121"/>
      <c r="G327" s="45"/>
      <c r="H327" s="44"/>
      <c r="I327" s="44"/>
    </row>
    <row r="328" spans="2:9" ht="13">
      <c r="B328" s="121"/>
      <c r="C328" s="117"/>
      <c r="D328" s="123"/>
      <c r="E328" s="119"/>
      <c r="F328" s="121"/>
      <c r="G328" s="45"/>
      <c r="H328" s="44"/>
      <c r="I328" s="44"/>
    </row>
    <row r="329" spans="2:9" ht="13">
      <c r="B329" s="121"/>
      <c r="C329" s="117"/>
      <c r="D329" s="123"/>
      <c r="E329" s="119"/>
      <c r="F329" s="121"/>
      <c r="G329" s="45"/>
      <c r="H329" s="44"/>
      <c r="I329" s="44"/>
    </row>
    <row r="330" spans="2:9" ht="13">
      <c r="B330" s="121"/>
      <c r="C330" s="117"/>
      <c r="D330" s="123"/>
      <c r="E330" s="119"/>
      <c r="F330" s="121"/>
      <c r="G330" s="45"/>
      <c r="H330" s="44"/>
      <c r="I330" s="44"/>
    </row>
    <row r="331" spans="2:9" ht="13">
      <c r="B331" s="121"/>
      <c r="C331" s="117"/>
      <c r="D331" s="123"/>
      <c r="E331" s="119"/>
      <c r="F331" s="121"/>
      <c r="G331" s="45"/>
      <c r="H331" s="44"/>
      <c r="I331" s="44"/>
    </row>
    <row r="332" spans="2:9" ht="13">
      <c r="B332" s="121"/>
      <c r="C332" s="117"/>
      <c r="D332" s="123"/>
      <c r="E332" s="119"/>
      <c r="F332" s="121"/>
      <c r="G332" s="45"/>
      <c r="H332" s="44"/>
      <c r="I332" s="44"/>
    </row>
    <row r="333" spans="2:9" ht="13">
      <c r="B333" s="121"/>
      <c r="C333" s="117"/>
      <c r="D333" s="123"/>
      <c r="E333" s="119"/>
      <c r="F333" s="121"/>
      <c r="G333" s="45"/>
      <c r="H333" s="44"/>
      <c r="I333" s="44"/>
    </row>
    <row r="334" spans="2:9" ht="13">
      <c r="B334" s="121"/>
      <c r="C334" s="117"/>
      <c r="D334" s="123"/>
      <c r="E334" s="119"/>
      <c r="F334" s="121"/>
      <c r="G334" s="45"/>
      <c r="H334" s="44"/>
      <c r="I334" s="44"/>
    </row>
    <row r="335" spans="2:9" ht="13">
      <c r="B335" s="121"/>
      <c r="C335" s="117"/>
      <c r="D335" s="123"/>
      <c r="E335" s="119"/>
      <c r="F335" s="121"/>
      <c r="G335" s="45"/>
      <c r="H335" s="44"/>
      <c r="I335" s="44"/>
    </row>
    <row r="336" spans="2:9" ht="13">
      <c r="B336" s="121"/>
      <c r="C336" s="117"/>
      <c r="D336" s="123"/>
      <c r="E336" s="119"/>
      <c r="F336" s="121"/>
      <c r="G336" s="45"/>
      <c r="H336" s="44"/>
      <c r="I336" s="44"/>
    </row>
    <row r="337" spans="2:9" ht="13">
      <c r="B337" s="121"/>
      <c r="C337" s="117"/>
      <c r="D337" s="123"/>
      <c r="E337" s="119"/>
      <c r="F337" s="121"/>
      <c r="G337" s="45"/>
      <c r="H337" s="44"/>
      <c r="I337" s="44"/>
    </row>
    <row r="338" spans="2:9" ht="13">
      <c r="B338" s="121"/>
      <c r="C338" s="117"/>
      <c r="D338" s="123"/>
      <c r="E338" s="119"/>
      <c r="F338" s="121"/>
      <c r="G338" s="45"/>
      <c r="H338" s="44"/>
      <c r="I338" s="44"/>
    </row>
    <row r="339" spans="2:9" ht="13">
      <c r="B339" s="121"/>
      <c r="C339" s="117"/>
      <c r="D339" s="123"/>
      <c r="E339" s="119"/>
      <c r="F339" s="121"/>
      <c r="G339" s="45"/>
      <c r="H339" s="44"/>
      <c r="I339" s="44"/>
    </row>
    <row r="340" spans="2:9" ht="13">
      <c r="B340" s="121"/>
      <c r="C340" s="117"/>
      <c r="D340" s="123"/>
      <c r="E340" s="119"/>
      <c r="F340" s="121"/>
      <c r="G340" s="45"/>
      <c r="H340" s="44"/>
      <c r="I340" s="44"/>
    </row>
    <row r="341" spans="2:9" ht="13">
      <c r="B341" s="121"/>
      <c r="C341" s="117"/>
      <c r="D341" s="123"/>
      <c r="E341" s="119"/>
      <c r="F341" s="121"/>
      <c r="G341" s="45"/>
      <c r="H341" s="44"/>
      <c r="I341" s="44"/>
    </row>
    <row r="342" spans="2:9" ht="13">
      <c r="B342" s="121"/>
      <c r="C342" s="117"/>
      <c r="D342" s="123"/>
      <c r="E342" s="119"/>
      <c r="F342" s="121"/>
      <c r="G342" s="45"/>
      <c r="H342" s="44"/>
      <c r="I342" s="44"/>
    </row>
    <row r="343" spans="2:9" ht="13">
      <c r="B343" s="121"/>
      <c r="C343" s="117"/>
      <c r="D343" s="123"/>
      <c r="E343" s="119"/>
      <c r="F343" s="121"/>
      <c r="G343" s="45"/>
      <c r="H343" s="44"/>
      <c r="I343" s="44"/>
    </row>
    <row r="344" spans="2:9" ht="13">
      <c r="B344" s="121"/>
      <c r="C344" s="117"/>
      <c r="D344" s="123"/>
      <c r="E344" s="119"/>
      <c r="F344" s="121"/>
      <c r="G344" s="45"/>
      <c r="H344" s="44"/>
      <c r="I344" s="44"/>
    </row>
    <row r="345" spans="2:9" ht="13">
      <c r="B345" s="121"/>
      <c r="C345" s="117"/>
      <c r="D345" s="123"/>
      <c r="E345" s="119"/>
      <c r="F345" s="121"/>
      <c r="G345" s="45"/>
      <c r="H345" s="44"/>
      <c r="I345" s="44"/>
    </row>
    <row r="346" spans="2:9" ht="13">
      <c r="B346" s="121"/>
      <c r="C346" s="117"/>
      <c r="D346" s="123"/>
      <c r="E346" s="119"/>
      <c r="F346" s="121"/>
      <c r="G346" s="45"/>
      <c r="H346" s="44"/>
      <c r="I346" s="44"/>
    </row>
    <row r="347" spans="2:9" ht="13">
      <c r="B347" s="121"/>
      <c r="C347" s="117"/>
      <c r="D347" s="123"/>
      <c r="E347" s="119"/>
      <c r="F347" s="121"/>
      <c r="G347" s="45"/>
      <c r="H347" s="44"/>
      <c r="I347" s="44"/>
    </row>
    <row r="348" spans="2:9" ht="13">
      <c r="B348" s="121"/>
      <c r="C348" s="117"/>
      <c r="D348" s="123"/>
      <c r="E348" s="119"/>
      <c r="F348" s="121"/>
      <c r="G348" s="45"/>
      <c r="H348" s="44"/>
      <c r="I348" s="44"/>
    </row>
    <row r="349" spans="2:9" ht="13">
      <c r="B349" s="121"/>
      <c r="C349" s="117"/>
      <c r="D349" s="123"/>
      <c r="E349" s="119"/>
      <c r="F349" s="121"/>
      <c r="G349" s="45"/>
      <c r="H349" s="44"/>
      <c r="I349" s="44"/>
    </row>
    <row r="350" spans="2:9" ht="13">
      <c r="B350" s="121"/>
      <c r="C350" s="117"/>
      <c r="D350" s="123"/>
      <c r="E350" s="119"/>
      <c r="F350" s="121"/>
      <c r="G350" s="45"/>
      <c r="H350" s="44"/>
      <c r="I350" s="44"/>
    </row>
    <row r="351" spans="2:9" ht="13">
      <c r="B351" s="121"/>
      <c r="C351" s="117"/>
      <c r="D351" s="123"/>
      <c r="E351" s="119"/>
      <c r="F351" s="121"/>
      <c r="G351" s="45"/>
      <c r="H351" s="44"/>
      <c r="I351" s="44"/>
    </row>
    <row r="352" spans="2:9" ht="13">
      <c r="B352" s="121"/>
      <c r="C352" s="117"/>
      <c r="D352" s="123"/>
      <c r="E352" s="119"/>
      <c r="F352" s="121"/>
      <c r="G352" s="45"/>
      <c r="H352" s="44"/>
      <c r="I352" s="44"/>
    </row>
    <row r="353" spans="2:9" ht="13">
      <c r="B353" s="121"/>
      <c r="C353" s="117"/>
      <c r="D353" s="123"/>
      <c r="E353" s="119"/>
      <c r="F353" s="121"/>
      <c r="G353" s="45"/>
      <c r="H353" s="44"/>
      <c r="I353" s="44"/>
    </row>
    <row r="354" spans="2:9" ht="13">
      <c r="B354" s="121"/>
      <c r="C354" s="117"/>
      <c r="D354" s="123"/>
      <c r="E354" s="119"/>
      <c r="F354" s="121"/>
      <c r="G354" s="45"/>
      <c r="H354" s="44"/>
      <c r="I354" s="44"/>
    </row>
    <row r="355" spans="2:9" ht="13">
      <c r="B355" s="121"/>
      <c r="C355" s="117"/>
      <c r="D355" s="123"/>
      <c r="E355" s="119"/>
      <c r="F355" s="121"/>
      <c r="G355" s="45"/>
      <c r="H355" s="44"/>
      <c r="I355" s="44"/>
    </row>
    <row r="356" spans="2:9" ht="13">
      <c r="B356" s="121"/>
      <c r="C356" s="117"/>
      <c r="D356" s="123"/>
      <c r="E356" s="119"/>
      <c r="F356" s="121"/>
      <c r="G356" s="45"/>
      <c r="H356" s="44"/>
      <c r="I356" s="44"/>
    </row>
    <row r="357" spans="2:9" ht="13">
      <c r="B357" s="121"/>
      <c r="C357" s="117"/>
      <c r="D357" s="123"/>
      <c r="E357" s="119"/>
      <c r="F357" s="121"/>
      <c r="G357" s="45"/>
      <c r="H357" s="44"/>
      <c r="I357" s="44"/>
    </row>
    <row r="358" spans="2:9" ht="13">
      <c r="B358" s="121"/>
      <c r="C358" s="117"/>
      <c r="D358" s="123"/>
      <c r="E358" s="119"/>
      <c r="F358" s="121"/>
      <c r="G358" s="45"/>
      <c r="H358" s="44"/>
      <c r="I358" s="44"/>
    </row>
    <row r="359" spans="2:9" ht="13">
      <c r="B359" s="121"/>
      <c r="C359" s="117"/>
      <c r="D359" s="123"/>
      <c r="E359" s="119"/>
      <c r="F359" s="121"/>
      <c r="G359" s="45"/>
      <c r="H359" s="44"/>
      <c r="I359" s="44"/>
    </row>
    <row r="360" spans="2:9" ht="13">
      <c r="B360" s="121"/>
      <c r="C360" s="117"/>
      <c r="D360" s="123"/>
      <c r="E360" s="119"/>
      <c r="F360" s="121"/>
      <c r="G360" s="45"/>
      <c r="H360" s="44"/>
      <c r="I360" s="44"/>
    </row>
    <row r="361" spans="2:9" ht="13">
      <c r="B361" s="121"/>
      <c r="C361" s="117"/>
      <c r="D361" s="123"/>
      <c r="E361" s="119"/>
      <c r="F361" s="121"/>
      <c r="G361" s="45"/>
      <c r="H361" s="44"/>
      <c r="I361" s="44"/>
    </row>
    <row r="362" spans="2:9" ht="13">
      <c r="B362" s="121"/>
      <c r="C362" s="117"/>
      <c r="D362" s="123"/>
      <c r="E362" s="119"/>
      <c r="F362" s="121"/>
      <c r="G362" s="45"/>
      <c r="H362" s="44"/>
      <c r="I362" s="44"/>
    </row>
    <row r="363" spans="2:9" ht="13">
      <c r="B363" s="121"/>
      <c r="C363" s="117"/>
      <c r="D363" s="123"/>
      <c r="E363" s="119"/>
      <c r="F363" s="121"/>
      <c r="G363" s="45"/>
      <c r="H363" s="44"/>
      <c r="I363" s="44"/>
    </row>
    <row r="364" spans="2:9" ht="13">
      <c r="B364" s="121"/>
      <c r="C364" s="117"/>
      <c r="D364" s="123"/>
      <c r="E364" s="119"/>
      <c r="F364" s="121"/>
      <c r="G364" s="45"/>
      <c r="H364" s="44"/>
      <c r="I364" s="44"/>
    </row>
    <row r="365" spans="2:9" ht="13">
      <c r="B365" s="121"/>
      <c r="C365" s="117"/>
      <c r="D365" s="123"/>
      <c r="E365" s="119"/>
      <c r="F365" s="121"/>
      <c r="G365" s="45"/>
      <c r="H365" s="44"/>
      <c r="I365" s="44"/>
    </row>
    <row r="366" spans="2:9" ht="13">
      <c r="B366" s="121"/>
      <c r="C366" s="117"/>
      <c r="D366" s="123"/>
      <c r="E366" s="119"/>
      <c r="F366" s="121"/>
      <c r="G366" s="45"/>
      <c r="H366" s="44"/>
      <c r="I366" s="44"/>
    </row>
    <row r="367" spans="2:9" ht="13">
      <c r="B367" s="121"/>
      <c r="C367" s="117"/>
      <c r="D367" s="123"/>
      <c r="E367" s="119"/>
      <c r="F367" s="121"/>
      <c r="G367" s="45"/>
      <c r="H367" s="44"/>
      <c r="I367" s="44"/>
    </row>
    <row r="368" spans="2:9" ht="13">
      <c r="B368" s="121"/>
      <c r="C368" s="117"/>
      <c r="D368" s="123"/>
      <c r="E368" s="119"/>
      <c r="F368" s="121"/>
      <c r="G368" s="45"/>
      <c r="H368" s="44"/>
      <c r="I368" s="44"/>
    </row>
    <row r="369" spans="2:9" ht="13">
      <c r="B369" s="121"/>
      <c r="C369" s="117"/>
      <c r="D369" s="123"/>
      <c r="E369" s="119"/>
      <c r="F369" s="121"/>
      <c r="G369" s="45"/>
      <c r="H369" s="44"/>
      <c r="I369" s="44"/>
    </row>
    <row r="370" spans="2:9" ht="13">
      <c r="B370" s="121"/>
      <c r="C370" s="117"/>
      <c r="D370" s="123"/>
      <c r="E370" s="119"/>
      <c r="F370" s="121"/>
      <c r="G370" s="45"/>
      <c r="H370" s="44"/>
      <c r="I370" s="44"/>
    </row>
    <row r="371" spans="2:9" ht="13">
      <c r="B371" s="121"/>
      <c r="C371" s="117"/>
      <c r="D371" s="123"/>
      <c r="E371" s="119"/>
      <c r="F371" s="121"/>
      <c r="G371" s="45"/>
      <c r="H371" s="44"/>
      <c r="I371" s="44"/>
    </row>
    <row r="372" spans="2:9" ht="13">
      <c r="B372" s="121"/>
      <c r="C372" s="117"/>
      <c r="D372" s="123"/>
      <c r="E372" s="119"/>
      <c r="F372" s="121"/>
      <c r="G372" s="45"/>
      <c r="H372" s="44"/>
      <c r="I372" s="44"/>
    </row>
    <row r="373" spans="2:9" ht="13">
      <c r="B373" s="121"/>
      <c r="C373" s="117"/>
      <c r="D373" s="123"/>
      <c r="E373" s="119"/>
      <c r="F373" s="121"/>
      <c r="G373" s="45"/>
      <c r="H373" s="44"/>
      <c r="I373" s="44"/>
    </row>
    <row r="374" spans="2:9" ht="13">
      <c r="B374" s="121"/>
      <c r="C374" s="117"/>
      <c r="D374" s="123"/>
      <c r="E374" s="119"/>
      <c r="F374" s="121"/>
      <c r="G374" s="45"/>
      <c r="H374" s="44"/>
      <c r="I374" s="44"/>
    </row>
    <row r="375" spans="2:9" ht="13">
      <c r="B375" s="121"/>
      <c r="C375" s="117"/>
      <c r="D375" s="123"/>
      <c r="E375" s="119"/>
      <c r="F375" s="121"/>
      <c r="G375" s="45"/>
      <c r="H375" s="44"/>
      <c r="I375" s="44"/>
    </row>
    <row r="376" spans="2:9" ht="13">
      <c r="B376" s="121"/>
      <c r="C376" s="117"/>
      <c r="D376" s="123"/>
      <c r="E376" s="119"/>
      <c r="F376" s="121"/>
      <c r="G376" s="45"/>
      <c r="H376" s="44"/>
      <c r="I376" s="44"/>
    </row>
    <row r="377" spans="2:9" ht="13">
      <c r="B377" s="121"/>
      <c r="C377" s="117"/>
      <c r="D377" s="123"/>
      <c r="E377" s="119"/>
      <c r="F377" s="121"/>
      <c r="G377" s="45"/>
      <c r="H377" s="44"/>
      <c r="I377" s="44"/>
    </row>
    <row r="378" spans="2:9" ht="13">
      <c r="B378" s="121"/>
      <c r="C378" s="117"/>
      <c r="D378" s="123"/>
      <c r="E378" s="119"/>
      <c r="F378" s="121"/>
      <c r="G378" s="45"/>
      <c r="H378" s="44"/>
      <c r="I378" s="44"/>
    </row>
    <row r="379" spans="2:9" ht="13">
      <c r="B379" s="121"/>
      <c r="C379" s="117"/>
      <c r="D379" s="123"/>
      <c r="E379" s="119"/>
      <c r="F379" s="121"/>
      <c r="G379" s="45"/>
      <c r="H379" s="44"/>
      <c r="I379" s="44"/>
    </row>
    <row r="380" spans="2:9" ht="13">
      <c r="B380" s="121"/>
      <c r="C380" s="117"/>
      <c r="D380" s="123"/>
      <c r="E380" s="119"/>
      <c r="F380" s="121"/>
      <c r="G380" s="45"/>
      <c r="H380" s="44"/>
      <c r="I380" s="44"/>
    </row>
    <row r="381" spans="2:9" ht="13">
      <c r="B381" s="121"/>
      <c r="C381" s="117"/>
      <c r="D381" s="123"/>
      <c r="E381" s="119"/>
      <c r="F381" s="121"/>
      <c r="G381" s="45"/>
      <c r="H381" s="44"/>
      <c r="I381" s="44"/>
    </row>
    <row r="382" spans="2:9" ht="13">
      <c r="B382" s="121"/>
      <c r="C382" s="117"/>
      <c r="D382" s="123"/>
      <c r="E382" s="119"/>
      <c r="F382" s="121"/>
      <c r="G382" s="45"/>
      <c r="H382" s="44"/>
      <c r="I382" s="44"/>
    </row>
    <row r="383" spans="2:9" ht="13">
      <c r="B383" s="121"/>
      <c r="C383" s="117"/>
      <c r="D383" s="123"/>
      <c r="E383" s="119"/>
      <c r="F383" s="121"/>
      <c r="G383" s="45"/>
      <c r="H383" s="44"/>
      <c r="I383" s="44"/>
    </row>
    <row r="384" spans="2:9" ht="13">
      <c r="B384" s="121"/>
      <c r="C384" s="117"/>
      <c r="D384" s="123"/>
      <c r="E384" s="119"/>
      <c r="F384" s="121"/>
      <c r="G384" s="45"/>
      <c r="H384" s="44"/>
      <c r="I384" s="44"/>
    </row>
    <row r="385" spans="2:9" ht="13">
      <c r="B385" s="121"/>
      <c r="C385" s="117"/>
      <c r="D385" s="123"/>
      <c r="E385" s="119"/>
      <c r="F385" s="121"/>
      <c r="G385" s="45"/>
      <c r="H385" s="44"/>
      <c r="I385" s="44"/>
    </row>
    <row r="386" spans="2:9" ht="13">
      <c r="B386" s="121"/>
      <c r="C386" s="117"/>
      <c r="D386" s="123"/>
      <c r="E386" s="119"/>
      <c r="F386" s="121"/>
      <c r="G386" s="45"/>
      <c r="H386" s="44"/>
      <c r="I386" s="44"/>
    </row>
    <row r="387" spans="2:9" ht="13">
      <c r="B387" s="121"/>
      <c r="C387" s="117"/>
      <c r="D387" s="123"/>
      <c r="E387" s="119"/>
      <c r="F387" s="121"/>
      <c r="G387" s="45"/>
      <c r="H387" s="44"/>
      <c r="I387" s="44"/>
    </row>
    <row r="388" spans="2:9" ht="13">
      <c r="B388" s="121"/>
      <c r="C388" s="117"/>
      <c r="D388" s="123"/>
      <c r="E388" s="119"/>
      <c r="F388" s="121"/>
      <c r="G388" s="45"/>
      <c r="H388" s="44"/>
      <c r="I388" s="44"/>
    </row>
    <row r="389" spans="2:9" ht="13">
      <c r="B389" s="121"/>
      <c r="C389" s="117"/>
      <c r="D389" s="123"/>
      <c r="E389" s="119"/>
      <c r="F389" s="121"/>
      <c r="G389" s="45"/>
      <c r="H389" s="44"/>
      <c r="I389" s="44"/>
    </row>
    <row r="390" spans="2:9" ht="13">
      <c r="B390" s="121"/>
      <c r="C390" s="117"/>
      <c r="D390" s="123"/>
      <c r="E390" s="119"/>
      <c r="F390" s="121"/>
      <c r="G390" s="45"/>
      <c r="H390" s="44"/>
      <c r="I390" s="44"/>
    </row>
    <row r="391" spans="2:9" ht="13">
      <c r="B391" s="121"/>
      <c r="C391" s="117"/>
      <c r="D391" s="123"/>
      <c r="E391" s="119"/>
      <c r="F391" s="121"/>
      <c r="G391" s="45"/>
      <c r="H391" s="44"/>
      <c r="I391" s="44"/>
    </row>
    <row r="392" spans="2:9" ht="13">
      <c r="B392" s="121"/>
      <c r="C392" s="117"/>
      <c r="D392" s="123"/>
      <c r="E392" s="119"/>
      <c r="F392" s="121"/>
      <c r="G392" s="45"/>
      <c r="H392" s="44"/>
      <c r="I392" s="44"/>
    </row>
    <row r="393" spans="2:9" ht="13">
      <c r="B393" s="121"/>
      <c r="C393" s="117"/>
      <c r="D393" s="123"/>
      <c r="E393" s="119"/>
      <c r="F393" s="121"/>
      <c r="G393" s="45"/>
      <c r="H393" s="44"/>
      <c r="I393" s="44"/>
    </row>
    <row r="394" spans="2:9" ht="13">
      <c r="B394" s="121"/>
      <c r="C394" s="117"/>
      <c r="D394" s="123"/>
      <c r="E394" s="119"/>
      <c r="F394" s="121"/>
      <c r="G394" s="45"/>
      <c r="H394" s="44"/>
      <c r="I394" s="44"/>
    </row>
    <row r="395" spans="2:9" ht="13">
      <c r="B395" s="121"/>
      <c r="C395" s="117"/>
      <c r="D395" s="123"/>
      <c r="E395" s="119"/>
      <c r="F395" s="121"/>
      <c r="G395" s="45"/>
      <c r="H395" s="44"/>
      <c r="I395" s="44"/>
    </row>
    <row r="396" spans="2:9" ht="13">
      <c r="B396" s="121"/>
      <c r="C396" s="117"/>
      <c r="D396" s="123"/>
      <c r="E396" s="119"/>
      <c r="F396" s="121"/>
      <c r="G396" s="45"/>
      <c r="H396" s="44"/>
      <c r="I396" s="44"/>
    </row>
    <row r="397" spans="2:9" ht="13">
      <c r="B397" s="121"/>
      <c r="C397" s="117"/>
      <c r="D397" s="123"/>
      <c r="E397" s="119"/>
      <c r="F397" s="121"/>
      <c r="G397" s="45"/>
      <c r="H397" s="44"/>
      <c r="I397" s="44"/>
    </row>
    <row r="398" spans="2:9" ht="13">
      <c r="B398" s="121"/>
      <c r="C398" s="117"/>
      <c r="D398" s="123"/>
      <c r="E398" s="119"/>
      <c r="F398" s="121"/>
      <c r="G398" s="45"/>
      <c r="H398" s="44"/>
      <c r="I398" s="44"/>
    </row>
    <row r="399" spans="2:9" ht="13">
      <c r="B399" s="121"/>
      <c r="C399" s="117"/>
      <c r="D399" s="123"/>
      <c r="E399" s="119"/>
      <c r="F399" s="121"/>
      <c r="G399" s="45"/>
      <c r="H399" s="44"/>
      <c r="I399" s="44"/>
    </row>
    <row r="400" spans="2:9" ht="13">
      <c r="B400" s="121"/>
      <c r="C400" s="117"/>
      <c r="D400" s="123"/>
      <c r="E400" s="119"/>
      <c r="F400" s="121"/>
      <c r="G400" s="45"/>
      <c r="H400" s="44"/>
      <c r="I400" s="44"/>
    </row>
    <row r="401" spans="2:9" ht="13">
      <c r="B401" s="121"/>
      <c r="C401" s="117"/>
      <c r="D401" s="123"/>
      <c r="E401" s="119"/>
      <c r="F401" s="121"/>
      <c r="G401" s="45"/>
      <c r="H401" s="44"/>
      <c r="I401" s="44"/>
    </row>
    <row r="402" spans="2:9" ht="13">
      <c r="B402" s="121"/>
      <c r="C402" s="117"/>
      <c r="D402" s="123"/>
      <c r="E402" s="119"/>
      <c r="F402" s="121"/>
      <c r="G402" s="45"/>
      <c r="H402" s="44"/>
      <c r="I402" s="44"/>
    </row>
    <row r="403" spans="2:9" ht="13">
      <c r="B403" s="121"/>
      <c r="C403" s="117"/>
      <c r="D403" s="123"/>
      <c r="E403" s="119"/>
      <c r="F403" s="121"/>
      <c r="G403" s="45"/>
      <c r="H403" s="44"/>
      <c r="I403" s="44"/>
    </row>
    <row r="404" spans="2:9" ht="13">
      <c r="B404" s="121"/>
      <c r="C404" s="117"/>
      <c r="D404" s="123"/>
      <c r="E404" s="119"/>
      <c r="F404" s="121"/>
      <c r="G404" s="45"/>
      <c r="H404" s="44"/>
      <c r="I404" s="44"/>
    </row>
    <row r="405" spans="2:9" ht="13">
      <c r="B405" s="121"/>
      <c r="C405" s="117"/>
      <c r="D405" s="123"/>
      <c r="E405" s="119"/>
      <c r="F405" s="121"/>
      <c r="G405" s="45"/>
      <c r="H405" s="44"/>
      <c r="I405" s="44"/>
    </row>
    <row r="406" spans="2:9" ht="13">
      <c r="B406" s="121"/>
      <c r="C406" s="117"/>
      <c r="D406" s="123"/>
      <c r="E406" s="119"/>
      <c r="F406" s="121"/>
      <c r="G406" s="45"/>
      <c r="H406" s="44"/>
      <c r="I406" s="44"/>
    </row>
    <row r="407" spans="2:9" ht="13">
      <c r="B407" s="121"/>
      <c r="C407" s="117"/>
      <c r="D407" s="123"/>
      <c r="E407" s="119"/>
      <c r="F407" s="121"/>
      <c r="G407" s="45"/>
      <c r="H407" s="44"/>
      <c r="I407" s="44"/>
    </row>
    <row r="408" spans="2:9" ht="13">
      <c r="B408" s="121"/>
      <c r="C408" s="117"/>
      <c r="D408" s="123"/>
      <c r="E408" s="119"/>
      <c r="F408" s="121"/>
      <c r="G408" s="45"/>
      <c r="H408" s="44"/>
      <c r="I408" s="44"/>
    </row>
    <row r="409" spans="2:9" ht="13">
      <c r="B409" s="121"/>
      <c r="C409" s="117"/>
      <c r="D409" s="123"/>
      <c r="E409" s="119"/>
      <c r="F409" s="121"/>
      <c r="G409" s="45"/>
      <c r="H409" s="44"/>
      <c r="I409" s="44"/>
    </row>
    <row r="410" spans="2:9" ht="13">
      <c r="B410" s="121"/>
      <c r="C410" s="117"/>
      <c r="D410" s="123"/>
      <c r="E410" s="119"/>
      <c r="F410" s="121"/>
      <c r="G410" s="45"/>
      <c r="H410" s="44"/>
      <c r="I410" s="44"/>
    </row>
    <row r="411" spans="2:9" ht="13">
      <c r="B411" s="121"/>
      <c r="C411" s="117"/>
      <c r="D411" s="123"/>
      <c r="E411" s="119"/>
      <c r="F411" s="121"/>
      <c r="G411" s="45"/>
      <c r="H411" s="44"/>
      <c r="I411" s="44"/>
    </row>
    <row r="412" spans="2:9" ht="13">
      <c r="B412" s="121"/>
      <c r="C412" s="117"/>
      <c r="D412" s="123"/>
      <c r="E412" s="119"/>
      <c r="F412" s="121"/>
      <c r="G412" s="45"/>
      <c r="H412" s="44"/>
      <c r="I412" s="44"/>
    </row>
    <row r="413" spans="2:9" ht="13">
      <c r="B413" s="121"/>
      <c r="C413" s="117"/>
      <c r="D413" s="123"/>
      <c r="E413" s="119"/>
      <c r="F413" s="121"/>
      <c r="G413" s="45"/>
      <c r="H413" s="44"/>
      <c r="I413" s="44"/>
    </row>
    <row r="414" spans="2:9" ht="13">
      <c r="B414" s="121"/>
      <c r="C414" s="117"/>
      <c r="D414" s="123"/>
      <c r="E414" s="119"/>
      <c r="F414" s="121"/>
      <c r="G414" s="45"/>
      <c r="H414" s="44"/>
      <c r="I414" s="44"/>
    </row>
    <row r="415" spans="2:9" ht="13">
      <c r="B415" s="121"/>
      <c r="C415" s="117"/>
      <c r="D415" s="123"/>
      <c r="E415" s="119"/>
      <c r="F415" s="121"/>
      <c r="G415" s="45"/>
      <c r="H415" s="44"/>
      <c r="I415" s="44"/>
    </row>
    <row r="416" spans="2:9" ht="13">
      <c r="B416" s="121"/>
      <c r="C416" s="117"/>
      <c r="D416" s="123"/>
      <c r="E416" s="119"/>
      <c r="F416" s="121"/>
      <c r="G416" s="45"/>
      <c r="H416" s="44"/>
      <c r="I416" s="44"/>
    </row>
    <row r="417" spans="2:9" ht="13">
      <c r="B417" s="121"/>
      <c r="C417" s="117"/>
      <c r="D417" s="123"/>
      <c r="E417" s="119"/>
      <c r="F417" s="121"/>
      <c r="G417" s="45"/>
      <c r="H417" s="44"/>
      <c r="I417" s="44"/>
    </row>
    <row r="418" spans="2:9" ht="13">
      <c r="B418" s="121"/>
      <c r="C418" s="117"/>
      <c r="D418" s="123"/>
      <c r="E418" s="119"/>
      <c r="F418" s="121"/>
      <c r="G418" s="45"/>
      <c r="H418" s="44"/>
      <c r="I418" s="44"/>
    </row>
    <row r="419" spans="2:9" ht="13">
      <c r="B419" s="121"/>
      <c r="C419" s="117"/>
      <c r="D419" s="123"/>
      <c r="E419" s="119"/>
      <c r="F419" s="121"/>
      <c r="G419" s="45"/>
      <c r="H419" s="44"/>
      <c r="I419" s="44"/>
    </row>
    <row r="420" spans="2:9" ht="13">
      <c r="B420" s="121"/>
      <c r="C420" s="117"/>
      <c r="D420" s="123"/>
      <c r="E420" s="119"/>
      <c r="F420" s="121"/>
      <c r="G420" s="45"/>
      <c r="H420" s="44"/>
      <c r="I420" s="44"/>
    </row>
    <row r="421" spans="2:9" ht="13">
      <c r="B421" s="121"/>
      <c r="C421" s="117"/>
      <c r="D421" s="123"/>
      <c r="E421" s="119"/>
      <c r="F421" s="121"/>
      <c r="G421" s="45"/>
      <c r="H421" s="44"/>
      <c r="I421" s="44"/>
    </row>
    <row r="422" spans="2:9" ht="13">
      <c r="B422" s="121"/>
      <c r="C422" s="117"/>
      <c r="D422" s="123"/>
      <c r="E422" s="119"/>
      <c r="F422" s="121"/>
      <c r="G422" s="45"/>
      <c r="H422" s="44"/>
      <c r="I422" s="44"/>
    </row>
    <row r="423" spans="2:9" ht="13">
      <c r="B423" s="121"/>
      <c r="C423" s="117"/>
      <c r="D423" s="123"/>
      <c r="E423" s="119"/>
      <c r="F423" s="121"/>
      <c r="G423" s="45"/>
      <c r="H423" s="44"/>
      <c r="I423" s="44"/>
    </row>
    <row r="424" spans="2:9" ht="13">
      <c r="B424" s="121"/>
      <c r="C424" s="117"/>
      <c r="D424" s="123"/>
      <c r="E424" s="119"/>
      <c r="F424" s="121"/>
      <c r="G424" s="45"/>
      <c r="H424" s="44"/>
      <c r="I424" s="44"/>
    </row>
    <row r="425" spans="2:9" ht="13">
      <c r="B425" s="121"/>
      <c r="C425" s="117"/>
      <c r="D425" s="123"/>
      <c r="E425" s="119"/>
      <c r="F425" s="121"/>
      <c r="G425" s="45"/>
      <c r="H425" s="44"/>
      <c r="I425" s="44"/>
    </row>
    <row r="426" spans="2:9" ht="13">
      <c r="B426" s="121"/>
      <c r="C426" s="117"/>
      <c r="D426" s="123"/>
      <c r="E426" s="119"/>
      <c r="F426" s="121"/>
      <c r="G426" s="45"/>
      <c r="H426" s="44"/>
      <c r="I426" s="44"/>
    </row>
    <row r="427" spans="2:9" ht="13">
      <c r="B427" s="121"/>
      <c r="C427" s="117"/>
      <c r="D427" s="123"/>
      <c r="E427" s="119"/>
      <c r="F427" s="121"/>
      <c r="G427" s="45"/>
      <c r="H427" s="44"/>
      <c r="I427" s="44"/>
    </row>
    <row r="428" spans="2:9" ht="13">
      <c r="B428" s="121"/>
      <c r="C428" s="117"/>
      <c r="D428" s="123"/>
      <c r="E428" s="119"/>
      <c r="F428" s="121"/>
      <c r="G428" s="45"/>
      <c r="H428" s="44"/>
      <c r="I428" s="44"/>
    </row>
    <row r="429" spans="2:9" ht="13">
      <c r="B429" s="121"/>
      <c r="C429" s="117"/>
      <c r="D429" s="123"/>
      <c r="E429" s="119"/>
      <c r="F429" s="121"/>
      <c r="G429" s="45"/>
      <c r="H429" s="44"/>
      <c r="I429" s="44"/>
    </row>
    <row r="430" spans="2:9" ht="13">
      <c r="B430" s="121"/>
      <c r="C430" s="117"/>
      <c r="D430" s="123"/>
      <c r="E430" s="119"/>
      <c r="F430" s="121"/>
      <c r="G430" s="45"/>
      <c r="H430" s="44"/>
      <c r="I430" s="44"/>
    </row>
    <row r="431" spans="2:9" ht="13">
      <c r="B431" s="121"/>
      <c r="C431" s="117"/>
      <c r="D431" s="123"/>
      <c r="E431" s="119"/>
      <c r="F431" s="121"/>
      <c r="G431" s="45"/>
      <c r="H431" s="44"/>
      <c r="I431" s="44"/>
    </row>
    <row r="432" spans="2:9" ht="13">
      <c r="B432" s="121"/>
      <c r="C432" s="117"/>
      <c r="D432" s="123"/>
      <c r="E432" s="119"/>
      <c r="F432" s="121"/>
      <c r="G432" s="45"/>
      <c r="H432" s="44"/>
      <c r="I432" s="44"/>
    </row>
    <row r="433" spans="2:9" ht="13">
      <c r="B433" s="121"/>
      <c r="C433" s="117"/>
      <c r="D433" s="123"/>
      <c r="E433" s="119"/>
      <c r="F433" s="121"/>
      <c r="G433" s="45"/>
      <c r="H433" s="44"/>
      <c r="I433" s="44"/>
    </row>
    <row r="434" spans="2:9" ht="13">
      <c r="B434" s="121"/>
      <c r="C434" s="117"/>
      <c r="D434" s="123"/>
      <c r="E434" s="119"/>
      <c r="F434" s="121"/>
      <c r="G434" s="45"/>
      <c r="H434" s="44"/>
      <c r="I434" s="44"/>
    </row>
    <row r="435" spans="2:9" ht="13">
      <c r="B435" s="121"/>
      <c r="C435" s="117"/>
      <c r="D435" s="123"/>
      <c r="E435" s="119"/>
      <c r="F435" s="121"/>
      <c r="G435" s="45"/>
      <c r="H435" s="44"/>
      <c r="I435" s="44"/>
    </row>
    <row r="436" spans="2:9" ht="13">
      <c r="B436" s="121"/>
      <c r="C436" s="117"/>
      <c r="D436" s="123"/>
      <c r="E436" s="119"/>
      <c r="F436" s="121"/>
      <c r="G436" s="45"/>
      <c r="H436" s="44"/>
      <c r="I436" s="44"/>
    </row>
    <row r="437" spans="2:9" ht="13">
      <c r="B437" s="121"/>
      <c r="C437" s="117"/>
      <c r="D437" s="123"/>
      <c r="E437" s="119"/>
      <c r="F437" s="121"/>
      <c r="G437" s="45"/>
      <c r="H437" s="44"/>
      <c r="I437" s="44"/>
    </row>
    <row r="438" spans="2:9" ht="13">
      <c r="B438" s="121"/>
      <c r="C438" s="117"/>
      <c r="D438" s="123"/>
      <c r="E438" s="119"/>
      <c r="F438" s="121"/>
      <c r="G438" s="45"/>
      <c r="H438" s="44"/>
      <c r="I438" s="44"/>
    </row>
    <row r="439" spans="2:9" ht="13">
      <c r="B439" s="121"/>
      <c r="C439" s="117"/>
      <c r="D439" s="123"/>
      <c r="E439" s="119"/>
      <c r="F439" s="121"/>
      <c r="G439" s="45"/>
      <c r="H439" s="44"/>
      <c r="I439" s="44"/>
    </row>
    <row r="440" spans="2:9" ht="13">
      <c r="B440" s="121"/>
      <c r="C440" s="117"/>
      <c r="D440" s="123"/>
      <c r="E440" s="119"/>
      <c r="F440" s="121"/>
      <c r="G440" s="45"/>
      <c r="H440" s="44"/>
      <c r="I440" s="44"/>
    </row>
    <row r="441" spans="2:9" ht="13">
      <c r="B441" s="121"/>
      <c r="C441" s="117"/>
      <c r="D441" s="123"/>
      <c r="E441" s="119"/>
      <c r="F441" s="121"/>
      <c r="G441" s="45"/>
      <c r="H441" s="44"/>
      <c r="I441" s="44"/>
    </row>
    <row r="442" spans="2:9" ht="13">
      <c r="B442" s="121"/>
      <c r="C442" s="117"/>
      <c r="D442" s="123"/>
      <c r="E442" s="119"/>
      <c r="F442" s="121"/>
      <c r="G442" s="45"/>
      <c r="H442" s="44"/>
      <c r="I442" s="44"/>
    </row>
    <row r="443" spans="2:9" ht="13">
      <c r="B443" s="121"/>
      <c r="C443" s="117"/>
      <c r="D443" s="123"/>
      <c r="E443" s="119"/>
      <c r="F443" s="121"/>
      <c r="G443" s="45"/>
      <c r="H443" s="44"/>
      <c r="I443" s="44"/>
    </row>
    <row r="444" spans="2:9" ht="13">
      <c r="B444" s="121"/>
      <c r="C444" s="117"/>
      <c r="D444" s="123"/>
      <c r="E444" s="119"/>
      <c r="F444" s="121"/>
      <c r="G444" s="45"/>
      <c r="H444" s="44"/>
      <c r="I444" s="44"/>
    </row>
    <row r="445" spans="2:9" ht="13">
      <c r="B445" s="121"/>
      <c r="C445" s="117"/>
      <c r="D445" s="123"/>
      <c r="E445" s="119"/>
      <c r="F445" s="121"/>
      <c r="G445" s="45"/>
      <c r="H445" s="44"/>
      <c r="I445" s="44"/>
    </row>
    <row r="446" spans="2:9" ht="13">
      <c r="B446" s="121"/>
      <c r="C446" s="117"/>
      <c r="D446" s="123"/>
      <c r="E446" s="119"/>
      <c r="F446" s="121"/>
      <c r="G446" s="45"/>
      <c r="H446" s="44"/>
      <c r="I446" s="44"/>
    </row>
    <row r="447" spans="2:9" ht="13">
      <c r="B447" s="121"/>
      <c r="C447" s="117"/>
      <c r="D447" s="123"/>
      <c r="E447" s="119"/>
      <c r="F447" s="121"/>
      <c r="G447" s="45"/>
      <c r="H447" s="44"/>
      <c r="I447" s="44"/>
    </row>
    <row r="448" spans="2:9" ht="13">
      <c r="B448" s="121"/>
      <c r="C448" s="117"/>
      <c r="D448" s="123"/>
      <c r="E448" s="119"/>
      <c r="F448" s="121"/>
      <c r="G448" s="45"/>
      <c r="H448" s="44"/>
      <c r="I448" s="44"/>
    </row>
    <row r="449" spans="2:9" ht="13">
      <c r="B449" s="121"/>
      <c r="C449" s="117"/>
      <c r="D449" s="123"/>
      <c r="E449" s="119"/>
      <c r="F449" s="121"/>
      <c r="G449" s="45"/>
      <c r="H449" s="44"/>
      <c r="I449" s="44"/>
    </row>
    <row r="450" spans="2:9" ht="13">
      <c r="B450" s="121"/>
      <c r="C450" s="117"/>
      <c r="D450" s="123"/>
      <c r="E450" s="119"/>
      <c r="F450" s="121"/>
      <c r="G450" s="45"/>
      <c r="H450" s="44"/>
      <c r="I450" s="44"/>
    </row>
    <row r="451" spans="2:9" ht="13">
      <c r="B451" s="121"/>
      <c r="C451" s="117"/>
      <c r="D451" s="123"/>
      <c r="E451" s="119"/>
      <c r="F451" s="121"/>
      <c r="G451" s="45"/>
      <c r="H451" s="44"/>
      <c r="I451" s="44"/>
    </row>
    <row r="452" spans="2:9" ht="13">
      <c r="B452" s="121"/>
      <c r="C452" s="117"/>
      <c r="D452" s="123"/>
      <c r="E452" s="119"/>
      <c r="F452" s="121"/>
      <c r="G452" s="45"/>
      <c r="H452" s="44"/>
      <c r="I452" s="44"/>
    </row>
    <row r="453" spans="2:9" ht="13">
      <c r="B453" s="121"/>
      <c r="C453" s="117"/>
      <c r="D453" s="123"/>
      <c r="E453" s="119"/>
      <c r="F453" s="121"/>
      <c r="G453" s="45"/>
      <c r="H453" s="44"/>
      <c r="I453" s="44"/>
    </row>
    <row r="454" spans="2:9" ht="13">
      <c r="B454" s="121"/>
      <c r="C454" s="117"/>
      <c r="D454" s="123"/>
      <c r="E454" s="119"/>
      <c r="F454" s="121"/>
      <c r="G454" s="45"/>
      <c r="H454" s="44"/>
      <c r="I454" s="44"/>
    </row>
    <row r="455" spans="2:9" ht="13">
      <c r="B455" s="121"/>
      <c r="C455" s="117"/>
      <c r="D455" s="123"/>
      <c r="E455" s="119"/>
      <c r="F455" s="121"/>
      <c r="G455" s="45"/>
      <c r="H455" s="44"/>
      <c r="I455" s="44"/>
    </row>
    <row r="456" spans="2:9" ht="13">
      <c r="B456" s="121"/>
      <c r="C456" s="117"/>
      <c r="D456" s="123"/>
      <c r="E456" s="119"/>
      <c r="F456" s="121"/>
      <c r="G456" s="45"/>
      <c r="H456" s="44"/>
      <c r="I456" s="44"/>
    </row>
    <row r="457" spans="2:9" ht="13">
      <c r="B457" s="121"/>
      <c r="C457" s="117"/>
      <c r="D457" s="123"/>
      <c r="E457" s="119"/>
      <c r="F457" s="121"/>
      <c r="G457" s="45"/>
      <c r="H457" s="44"/>
      <c r="I457" s="44"/>
    </row>
    <row r="458" spans="2:9" ht="13">
      <c r="B458" s="121"/>
      <c r="C458" s="117"/>
      <c r="D458" s="123"/>
      <c r="E458" s="119"/>
      <c r="F458" s="121"/>
      <c r="G458" s="45"/>
      <c r="H458" s="44"/>
      <c r="I458" s="44"/>
    </row>
    <row r="459" spans="2:9" ht="13">
      <c r="B459" s="121"/>
      <c r="C459" s="117"/>
      <c r="D459" s="123"/>
      <c r="E459" s="119"/>
      <c r="F459" s="121"/>
      <c r="G459" s="45"/>
      <c r="H459" s="44"/>
      <c r="I459" s="44"/>
    </row>
    <row r="460" spans="2:9" ht="13">
      <c r="B460" s="121"/>
      <c r="C460" s="117"/>
      <c r="D460" s="123"/>
      <c r="E460" s="119"/>
      <c r="F460" s="121"/>
      <c r="G460" s="45"/>
      <c r="H460" s="44"/>
      <c r="I460" s="44"/>
    </row>
    <row r="461" spans="2:9" ht="13">
      <c r="B461" s="121"/>
      <c r="C461" s="117"/>
      <c r="D461" s="123"/>
      <c r="E461" s="119"/>
      <c r="F461" s="121"/>
      <c r="G461" s="45"/>
      <c r="H461" s="44"/>
      <c r="I461" s="44"/>
    </row>
    <row r="462" spans="2:9" ht="13">
      <c r="B462" s="121"/>
      <c r="C462" s="117"/>
      <c r="D462" s="123"/>
      <c r="E462" s="119"/>
      <c r="F462" s="121"/>
      <c r="G462" s="45"/>
      <c r="H462" s="44"/>
      <c r="I462" s="44"/>
    </row>
    <row r="463" spans="2:9" ht="13">
      <c r="B463" s="121"/>
      <c r="C463" s="117"/>
      <c r="D463" s="123"/>
      <c r="E463" s="119"/>
      <c r="F463" s="121"/>
      <c r="G463" s="45"/>
      <c r="H463" s="44"/>
      <c r="I463" s="44"/>
    </row>
    <row r="464" spans="2:9" ht="13">
      <c r="B464" s="121"/>
      <c r="C464" s="117"/>
      <c r="D464" s="123"/>
      <c r="E464" s="119"/>
      <c r="F464" s="121"/>
      <c r="G464" s="45"/>
      <c r="H464" s="44"/>
      <c r="I464" s="44"/>
    </row>
    <row r="465" spans="2:9" ht="13">
      <c r="B465" s="121"/>
      <c r="C465" s="117"/>
      <c r="D465" s="123"/>
      <c r="E465" s="119"/>
      <c r="F465" s="121"/>
      <c r="G465" s="45"/>
      <c r="H465" s="44"/>
      <c r="I465" s="44"/>
    </row>
    <row r="466" spans="2:9" ht="13">
      <c r="B466" s="121"/>
      <c r="C466" s="117"/>
      <c r="D466" s="123"/>
      <c r="E466" s="119"/>
      <c r="F466" s="121"/>
      <c r="G466" s="45"/>
      <c r="H466" s="44"/>
      <c r="I466" s="44"/>
    </row>
    <row r="467" spans="2:9" ht="13">
      <c r="B467" s="121"/>
      <c r="C467" s="117"/>
      <c r="D467" s="123"/>
      <c r="E467" s="119"/>
      <c r="F467" s="121"/>
      <c r="G467" s="45"/>
      <c r="H467" s="44"/>
      <c r="I467" s="44"/>
    </row>
    <row r="468" spans="2:9" ht="13">
      <c r="B468" s="121"/>
      <c r="C468" s="117"/>
      <c r="D468" s="123"/>
      <c r="E468" s="119"/>
      <c r="F468" s="121"/>
      <c r="G468" s="45"/>
      <c r="H468" s="44"/>
      <c r="I468" s="44"/>
    </row>
    <row r="469" spans="2:9" ht="13">
      <c r="B469" s="121"/>
      <c r="C469" s="117"/>
      <c r="D469" s="123"/>
      <c r="E469" s="119"/>
      <c r="F469" s="121"/>
      <c r="G469" s="45"/>
      <c r="H469" s="44"/>
      <c r="I469" s="44"/>
    </row>
    <row r="470" spans="2:9" ht="13">
      <c r="B470" s="121"/>
      <c r="C470" s="117"/>
      <c r="D470" s="123"/>
      <c r="E470" s="119"/>
      <c r="F470" s="121"/>
      <c r="G470" s="45"/>
      <c r="H470" s="44"/>
      <c r="I470" s="44"/>
    </row>
    <row r="471" spans="2:9" ht="13">
      <c r="B471" s="121"/>
      <c r="C471" s="117"/>
      <c r="D471" s="123"/>
      <c r="E471" s="119"/>
      <c r="F471" s="121"/>
      <c r="G471" s="45"/>
      <c r="H471" s="44"/>
      <c r="I471" s="44"/>
    </row>
    <row r="472" spans="2:9" ht="13">
      <c r="B472" s="121"/>
      <c r="C472" s="117"/>
      <c r="D472" s="123"/>
      <c r="E472" s="119"/>
      <c r="F472" s="121"/>
      <c r="G472" s="45"/>
      <c r="H472" s="44"/>
      <c r="I472" s="44"/>
    </row>
    <row r="473" spans="2:9" ht="13">
      <c r="B473" s="121"/>
      <c r="C473" s="117"/>
      <c r="D473" s="123"/>
      <c r="E473" s="119"/>
      <c r="F473" s="121"/>
      <c r="G473" s="45"/>
      <c r="H473" s="44"/>
      <c r="I473" s="44"/>
    </row>
    <row r="474" spans="2:9" ht="13">
      <c r="B474" s="121"/>
      <c r="C474" s="117"/>
      <c r="D474" s="123"/>
      <c r="E474" s="119"/>
      <c r="F474" s="121"/>
      <c r="G474" s="45"/>
      <c r="H474" s="44"/>
      <c r="I474" s="44"/>
    </row>
    <row r="475" spans="2:9" ht="13">
      <c r="B475" s="121"/>
      <c r="C475" s="117"/>
      <c r="D475" s="123"/>
      <c r="E475" s="119"/>
      <c r="F475" s="121"/>
      <c r="G475" s="45"/>
      <c r="H475" s="44"/>
      <c r="I475" s="44"/>
    </row>
    <row r="476" spans="2:9" ht="13">
      <c r="B476" s="121"/>
      <c r="C476" s="117"/>
      <c r="D476" s="123"/>
      <c r="E476" s="119"/>
      <c r="F476" s="121"/>
      <c r="G476" s="45"/>
      <c r="H476" s="44"/>
      <c r="I476" s="44"/>
    </row>
    <row r="477" spans="2:9" ht="13">
      <c r="B477" s="121"/>
      <c r="C477" s="117"/>
      <c r="D477" s="123"/>
      <c r="E477" s="119"/>
      <c r="F477" s="121"/>
      <c r="G477" s="45"/>
      <c r="H477" s="44"/>
      <c r="I477" s="44"/>
    </row>
    <row r="478" spans="2:9" ht="13">
      <c r="B478" s="121"/>
      <c r="C478" s="117"/>
      <c r="D478" s="123"/>
      <c r="E478" s="119"/>
      <c r="F478" s="121"/>
      <c r="G478" s="45"/>
      <c r="H478" s="44"/>
      <c r="I478" s="44"/>
    </row>
    <row r="479" spans="2:9" ht="13">
      <c r="B479" s="121"/>
      <c r="C479" s="117"/>
      <c r="D479" s="123"/>
      <c r="E479" s="119"/>
      <c r="F479" s="121"/>
      <c r="G479" s="45"/>
      <c r="H479" s="44"/>
      <c r="I479" s="44"/>
    </row>
    <row r="480" spans="2:9" ht="13">
      <c r="B480" s="121"/>
      <c r="C480" s="117"/>
      <c r="D480" s="123"/>
      <c r="E480" s="119"/>
      <c r="F480" s="121"/>
      <c r="G480" s="45"/>
      <c r="H480" s="44"/>
      <c r="I480" s="44"/>
    </row>
    <row r="481" spans="2:9" ht="13">
      <c r="B481" s="121"/>
      <c r="C481" s="117"/>
      <c r="D481" s="123"/>
      <c r="E481" s="119"/>
      <c r="F481" s="121"/>
      <c r="G481" s="45"/>
      <c r="H481" s="44"/>
      <c r="I481" s="44"/>
    </row>
    <row r="482" spans="2:9" ht="13">
      <c r="B482" s="121"/>
      <c r="C482" s="117"/>
      <c r="D482" s="123"/>
      <c r="E482" s="119"/>
      <c r="F482" s="121"/>
      <c r="G482" s="45"/>
      <c r="H482" s="44"/>
      <c r="I482" s="44"/>
    </row>
    <row r="483" spans="2:9" ht="13">
      <c r="B483" s="121"/>
      <c r="C483" s="117"/>
      <c r="D483" s="123"/>
      <c r="E483" s="119"/>
      <c r="F483" s="121"/>
      <c r="G483" s="45"/>
      <c r="H483" s="44"/>
      <c r="I483" s="44"/>
    </row>
    <row r="484" spans="2:9" ht="13">
      <c r="B484" s="121"/>
      <c r="C484" s="117"/>
      <c r="D484" s="123"/>
      <c r="E484" s="119"/>
      <c r="F484" s="121"/>
      <c r="G484" s="45"/>
      <c r="H484" s="44"/>
      <c r="I484" s="44"/>
    </row>
    <row r="485" spans="2:9" ht="13">
      <c r="B485" s="121"/>
      <c r="C485" s="117"/>
      <c r="D485" s="123"/>
      <c r="E485" s="119"/>
      <c r="F485" s="121"/>
      <c r="G485" s="45"/>
      <c r="H485" s="44"/>
      <c r="I485" s="44"/>
    </row>
    <row r="486" spans="2:9" ht="13">
      <c r="B486" s="121"/>
      <c r="C486" s="117"/>
      <c r="D486" s="123"/>
      <c r="E486" s="119"/>
      <c r="F486" s="121"/>
      <c r="G486" s="45"/>
      <c r="H486" s="44"/>
      <c r="I486" s="44"/>
    </row>
    <row r="487" spans="2:9" ht="13">
      <c r="B487" s="121"/>
      <c r="C487" s="117"/>
      <c r="D487" s="123"/>
      <c r="E487" s="119"/>
      <c r="F487" s="121"/>
      <c r="G487" s="45"/>
      <c r="H487" s="44"/>
      <c r="I487" s="44"/>
    </row>
    <row r="488" spans="2:9" ht="13">
      <c r="B488" s="121"/>
      <c r="C488" s="117"/>
      <c r="D488" s="123"/>
      <c r="E488" s="119"/>
      <c r="F488" s="121"/>
      <c r="G488" s="45"/>
      <c r="H488" s="44"/>
      <c r="I488" s="44"/>
    </row>
    <row r="489" spans="2:9" ht="13">
      <c r="B489" s="121"/>
      <c r="C489" s="117"/>
      <c r="D489" s="123"/>
      <c r="E489" s="119"/>
      <c r="F489" s="121"/>
      <c r="G489" s="45"/>
      <c r="H489" s="44"/>
      <c r="I489" s="44"/>
    </row>
    <row r="490" spans="2:9" ht="13">
      <c r="B490" s="121"/>
      <c r="C490" s="117"/>
      <c r="D490" s="123"/>
      <c r="E490" s="119"/>
      <c r="F490" s="121"/>
      <c r="G490" s="45"/>
      <c r="H490" s="44"/>
      <c r="I490" s="44"/>
    </row>
    <row r="491" spans="2:9" ht="13">
      <c r="B491" s="121"/>
      <c r="C491" s="117"/>
      <c r="D491" s="123"/>
      <c r="E491" s="119"/>
      <c r="F491" s="121"/>
      <c r="G491" s="45"/>
      <c r="H491" s="44"/>
      <c r="I491" s="44"/>
    </row>
    <row r="492" spans="2:9" ht="13">
      <c r="B492" s="121"/>
      <c r="C492" s="117"/>
      <c r="D492" s="123"/>
      <c r="E492" s="119"/>
      <c r="F492" s="121"/>
      <c r="G492" s="45"/>
      <c r="H492" s="44"/>
      <c r="I492" s="44"/>
    </row>
    <row r="493" spans="2:9" ht="13">
      <c r="B493" s="121"/>
      <c r="C493" s="117"/>
      <c r="D493" s="123"/>
      <c r="E493" s="119"/>
      <c r="F493" s="121"/>
      <c r="G493" s="45"/>
      <c r="H493" s="44"/>
      <c r="I493" s="44"/>
    </row>
    <row r="494" spans="2:9" ht="13">
      <c r="B494" s="121"/>
      <c r="C494" s="117"/>
      <c r="D494" s="123"/>
      <c r="E494" s="119"/>
      <c r="F494" s="121"/>
      <c r="G494" s="45"/>
      <c r="H494" s="44"/>
      <c r="I494" s="44"/>
    </row>
    <row r="495" spans="2:9" ht="13">
      <c r="B495" s="121"/>
      <c r="C495" s="117"/>
      <c r="D495" s="123"/>
      <c r="E495" s="119"/>
      <c r="F495" s="121"/>
      <c r="G495" s="45"/>
      <c r="H495" s="44"/>
      <c r="I495" s="44"/>
    </row>
    <row r="496" spans="2:9" ht="13">
      <c r="B496" s="121"/>
      <c r="C496" s="117"/>
      <c r="D496" s="123"/>
      <c r="E496" s="119"/>
      <c r="F496" s="121"/>
      <c r="G496" s="45"/>
      <c r="H496" s="44"/>
      <c r="I496" s="44"/>
    </row>
    <row r="497" spans="2:9" ht="13">
      <c r="B497" s="121"/>
      <c r="C497" s="117"/>
      <c r="D497" s="123"/>
      <c r="E497" s="119"/>
      <c r="F497" s="121"/>
      <c r="G497" s="45"/>
      <c r="H497" s="44"/>
      <c r="I497" s="44"/>
    </row>
    <row r="498" spans="2:9" ht="13">
      <c r="B498" s="121"/>
      <c r="C498" s="117"/>
      <c r="D498" s="123"/>
      <c r="E498" s="119"/>
      <c r="F498" s="121"/>
      <c r="G498" s="45"/>
      <c r="H498" s="44"/>
      <c r="I498" s="44"/>
    </row>
    <row r="499" spans="2:9" ht="13">
      <c r="B499" s="121"/>
      <c r="C499" s="117"/>
      <c r="D499" s="123"/>
      <c r="E499" s="119"/>
      <c r="F499" s="121"/>
      <c r="G499" s="45"/>
      <c r="H499" s="44"/>
      <c r="I499" s="44"/>
    </row>
    <row r="500" spans="2:9" ht="13">
      <c r="B500" s="121"/>
      <c r="C500" s="117"/>
      <c r="D500" s="123"/>
      <c r="E500" s="119"/>
      <c r="F500" s="121"/>
      <c r="G500" s="45"/>
      <c r="H500" s="44"/>
      <c r="I500" s="44"/>
    </row>
    <row r="501" spans="2:9" ht="13">
      <c r="B501" s="121"/>
      <c r="C501" s="117"/>
      <c r="D501" s="123"/>
      <c r="E501" s="119"/>
      <c r="F501" s="121"/>
      <c r="G501" s="45"/>
      <c r="H501" s="44"/>
      <c r="I501" s="44"/>
    </row>
    <row r="502" spans="2:9" ht="13">
      <c r="B502" s="121"/>
      <c r="C502" s="117"/>
      <c r="D502" s="123"/>
      <c r="E502" s="119"/>
      <c r="F502" s="121"/>
      <c r="G502" s="45"/>
      <c r="H502" s="44"/>
      <c r="I502" s="44"/>
    </row>
    <row r="503" spans="2:9" ht="13">
      <c r="B503" s="121"/>
      <c r="C503" s="117"/>
      <c r="D503" s="123"/>
      <c r="E503" s="119"/>
      <c r="F503" s="121"/>
      <c r="G503" s="45"/>
      <c r="H503" s="44"/>
      <c r="I503" s="44"/>
    </row>
    <row r="504" spans="2:9" ht="13">
      <c r="B504" s="121"/>
      <c r="C504" s="117"/>
      <c r="D504" s="123"/>
      <c r="E504" s="119"/>
      <c r="F504" s="121"/>
      <c r="G504" s="45"/>
      <c r="H504" s="44"/>
      <c r="I504" s="44"/>
    </row>
    <row r="505" spans="2:9" ht="13">
      <c r="B505" s="121"/>
      <c r="C505" s="117"/>
      <c r="D505" s="123"/>
      <c r="E505" s="119"/>
      <c r="F505" s="121"/>
      <c r="G505" s="45"/>
      <c r="H505" s="44"/>
      <c r="I505" s="44"/>
    </row>
    <row r="506" spans="2:9" ht="13">
      <c r="B506" s="121"/>
      <c r="C506" s="117"/>
      <c r="D506" s="123"/>
      <c r="E506" s="119"/>
      <c r="F506" s="121"/>
      <c r="G506" s="45"/>
      <c r="H506" s="44"/>
      <c r="I506" s="44"/>
    </row>
    <row r="507" spans="2:9" ht="13">
      <c r="B507" s="121"/>
      <c r="C507" s="117"/>
      <c r="D507" s="123"/>
      <c r="E507" s="119"/>
      <c r="F507" s="121"/>
      <c r="G507" s="45"/>
      <c r="H507" s="44"/>
      <c r="I507" s="44"/>
    </row>
    <row r="508" spans="2:9" ht="13">
      <c r="B508" s="121"/>
      <c r="C508" s="117"/>
      <c r="D508" s="123"/>
      <c r="E508" s="119"/>
      <c r="F508" s="121"/>
      <c r="G508" s="45"/>
      <c r="H508" s="44"/>
      <c r="I508" s="44"/>
    </row>
    <row r="509" spans="2:9" ht="13">
      <c r="B509" s="121"/>
      <c r="C509" s="117"/>
      <c r="D509" s="123"/>
      <c r="E509" s="119"/>
      <c r="F509" s="121"/>
      <c r="G509" s="45"/>
      <c r="H509" s="44"/>
      <c r="I509" s="44"/>
    </row>
    <row r="510" spans="2:9" ht="13">
      <c r="B510" s="121"/>
      <c r="C510" s="117"/>
      <c r="D510" s="123"/>
      <c r="E510" s="119"/>
      <c r="F510" s="121"/>
      <c r="G510" s="45"/>
      <c r="H510" s="44"/>
      <c r="I510" s="44"/>
    </row>
    <row r="511" spans="2:9" ht="13">
      <c r="B511" s="121"/>
      <c r="C511" s="117"/>
      <c r="D511" s="123"/>
      <c r="E511" s="119"/>
      <c r="F511" s="121"/>
      <c r="G511" s="45"/>
      <c r="H511" s="44"/>
      <c r="I511" s="44"/>
    </row>
    <row r="512" spans="2:9" ht="13">
      <c r="B512" s="121"/>
      <c r="C512" s="117"/>
      <c r="D512" s="123"/>
      <c r="E512" s="119"/>
      <c r="F512" s="121"/>
      <c r="G512" s="45"/>
      <c r="H512" s="44"/>
      <c r="I512" s="44"/>
    </row>
    <row r="513" spans="2:9" ht="13">
      <c r="B513" s="121"/>
      <c r="C513" s="117"/>
      <c r="D513" s="123"/>
      <c r="E513" s="119"/>
      <c r="F513" s="121"/>
      <c r="G513" s="45"/>
      <c r="H513" s="44"/>
      <c r="I513" s="44"/>
    </row>
    <row r="514" spans="2:9" ht="13">
      <c r="B514" s="121"/>
      <c r="C514" s="117"/>
      <c r="D514" s="123"/>
      <c r="E514" s="119"/>
      <c r="F514" s="121"/>
      <c r="G514" s="45"/>
      <c r="H514" s="44"/>
      <c r="I514" s="44"/>
    </row>
    <row r="515" spans="2:9" ht="13">
      <c r="B515" s="121"/>
      <c r="C515" s="117"/>
      <c r="D515" s="123"/>
      <c r="E515" s="119"/>
      <c r="F515" s="121"/>
      <c r="G515" s="45"/>
      <c r="H515" s="44"/>
      <c r="I515" s="44"/>
    </row>
    <row r="516" spans="2:9" ht="13">
      <c r="B516" s="121"/>
      <c r="C516" s="117"/>
      <c r="D516" s="123"/>
      <c r="E516" s="119"/>
      <c r="F516" s="121"/>
      <c r="G516" s="45"/>
      <c r="H516" s="44"/>
      <c r="I516" s="44"/>
    </row>
    <row r="517" spans="2:9" ht="13">
      <c r="B517" s="121"/>
      <c r="C517" s="117"/>
      <c r="D517" s="123"/>
      <c r="E517" s="119"/>
      <c r="F517" s="121"/>
      <c r="G517" s="45"/>
      <c r="H517" s="44"/>
      <c r="I517" s="44"/>
    </row>
    <row r="518" spans="2:9" ht="13">
      <c r="B518" s="121"/>
      <c r="C518" s="117"/>
      <c r="D518" s="123"/>
      <c r="E518" s="119"/>
      <c r="F518" s="121"/>
      <c r="G518" s="45"/>
      <c r="H518" s="44"/>
      <c r="I518" s="44"/>
    </row>
    <row r="519" spans="2:9" ht="13">
      <c r="B519" s="121"/>
      <c r="C519" s="117"/>
      <c r="D519" s="123"/>
      <c r="E519" s="119"/>
      <c r="F519" s="121"/>
      <c r="G519" s="45"/>
      <c r="H519" s="44"/>
      <c r="I519" s="44"/>
    </row>
    <row r="520" spans="2:9" ht="13">
      <c r="B520" s="121"/>
      <c r="C520" s="117"/>
      <c r="D520" s="123"/>
      <c r="E520" s="119"/>
      <c r="F520" s="121"/>
      <c r="G520" s="45"/>
      <c r="H520" s="44"/>
      <c r="I520" s="44"/>
    </row>
    <row r="521" spans="2:9" ht="13">
      <c r="B521" s="121"/>
      <c r="C521" s="117"/>
      <c r="D521" s="123"/>
      <c r="E521" s="119"/>
      <c r="F521" s="121"/>
      <c r="G521" s="45"/>
      <c r="H521" s="44"/>
      <c r="I521" s="44"/>
    </row>
    <row r="522" spans="2:9" ht="13">
      <c r="B522" s="121"/>
      <c r="C522" s="117"/>
      <c r="D522" s="123"/>
      <c r="E522" s="119"/>
      <c r="F522" s="121"/>
      <c r="G522" s="45"/>
      <c r="H522" s="44"/>
      <c r="I522" s="44"/>
    </row>
    <row r="523" spans="2:9" ht="13">
      <c r="B523" s="121"/>
      <c r="C523" s="117"/>
      <c r="D523" s="123"/>
      <c r="E523" s="119"/>
      <c r="F523" s="121"/>
      <c r="G523" s="45"/>
      <c r="H523" s="44"/>
      <c r="I523" s="44"/>
    </row>
    <row r="524" spans="2:9" ht="13">
      <c r="B524" s="121"/>
      <c r="C524" s="117"/>
      <c r="D524" s="123"/>
      <c r="E524" s="119"/>
      <c r="F524" s="121"/>
      <c r="G524" s="45"/>
      <c r="H524" s="44"/>
      <c r="I524" s="44"/>
    </row>
    <row r="525" spans="2:9" ht="13">
      <c r="B525" s="121"/>
      <c r="C525" s="117"/>
      <c r="D525" s="123"/>
      <c r="E525" s="119"/>
      <c r="F525" s="121"/>
      <c r="G525" s="45"/>
      <c r="H525" s="44"/>
      <c r="I525" s="44"/>
    </row>
    <row r="526" spans="2:9" ht="13">
      <c r="B526" s="121"/>
      <c r="C526" s="117"/>
      <c r="D526" s="123"/>
      <c r="E526" s="119"/>
      <c r="F526" s="121"/>
      <c r="G526" s="45"/>
      <c r="H526" s="44"/>
      <c r="I526" s="44"/>
    </row>
    <row r="527" spans="2:9" ht="13">
      <c r="B527" s="121"/>
      <c r="C527" s="117"/>
      <c r="D527" s="123"/>
      <c r="E527" s="119"/>
      <c r="F527" s="121"/>
      <c r="G527" s="45"/>
      <c r="H527" s="44"/>
      <c r="I527" s="44"/>
    </row>
    <row r="528" spans="2:9" ht="13">
      <c r="B528" s="121"/>
      <c r="C528" s="117"/>
      <c r="D528" s="123"/>
      <c r="E528" s="119"/>
      <c r="F528" s="121"/>
      <c r="G528" s="45"/>
      <c r="H528" s="44"/>
      <c r="I528" s="44"/>
    </row>
    <row r="529" spans="2:9" ht="13">
      <c r="B529" s="121"/>
      <c r="C529" s="117"/>
      <c r="D529" s="123"/>
      <c r="E529" s="119"/>
      <c r="F529" s="121"/>
      <c r="G529" s="45"/>
      <c r="H529" s="44"/>
      <c r="I529" s="44"/>
    </row>
    <row r="530" spans="2:9" ht="13">
      <c r="B530" s="121"/>
      <c r="C530" s="117"/>
      <c r="D530" s="123"/>
      <c r="E530" s="119"/>
      <c r="F530" s="121"/>
      <c r="G530" s="45"/>
      <c r="H530" s="44"/>
      <c r="I530" s="44"/>
    </row>
    <row r="531" spans="2:9" ht="13">
      <c r="B531" s="121"/>
      <c r="C531" s="117"/>
      <c r="D531" s="123"/>
      <c r="E531" s="119"/>
      <c r="F531" s="121"/>
      <c r="G531" s="45"/>
      <c r="H531" s="44"/>
      <c r="I531" s="44"/>
    </row>
    <row r="532" spans="2:9" ht="13">
      <c r="B532" s="121"/>
      <c r="C532" s="117"/>
      <c r="D532" s="123"/>
      <c r="E532" s="119"/>
      <c r="F532" s="121"/>
      <c r="G532" s="45"/>
      <c r="H532" s="44"/>
      <c r="I532" s="44"/>
    </row>
    <row r="533" spans="2:9" ht="13">
      <c r="B533" s="121"/>
      <c r="C533" s="117"/>
      <c r="D533" s="123"/>
      <c r="E533" s="119"/>
      <c r="F533" s="121"/>
      <c r="G533" s="45"/>
      <c r="H533" s="44"/>
      <c r="I533" s="44"/>
    </row>
    <row r="534" spans="2:9" ht="13">
      <c r="B534" s="121"/>
      <c r="C534" s="117"/>
      <c r="D534" s="123"/>
      <c r="E534" s="119"/>
      <c r="F534" s="121"/>
      <c r="G534" s="45"/>
      <c r="H534" s="44"/>
      <c r="I534" s="44"/>
    </row>
    <row r="535" spans="2:9" ht="13">
      <c r="B535" s="121"/>
      <c r="C535" s="117"/>
      <c r="D535" s="123"/>
      <c r="E535" s="119"/>
      <c r="F535" s="121"/>
      <c r="G535" s="45"/>
      <c r="H535" s="44"/>
      <c r="I535" s="44"/>
    </row>
    <row r="536" spans="2:9" ht="13">
      <c r="B536" s="121"/>
      <c r="C536" s="117"/>
      <c r="D536" s="123"/>
      <c r="E536" s="119"/>
      <c r="F536" s="121"/>
      <c r="G536" s="45"/>
      <c r="H536" s="44"/>
      <c r="I536" s="44"/>
    </row>
    <row r="537" spans="2:9" ht="13">
      <c r="B537" s="121"/>
      <c r="C537" s="117"/>
      <c r="D537" s="123"/>
      <c r="E537" s="119"/>
      <c r="F537" s="121"/>
      <c r="G537" s="45"/>
      <c r="H537" s="44"/>
      <c r="I537" s="44"/>
    </row>
    <row r="538" spans="2:9" ht="13">
      <c r="B538" s="121"/>
      <c r="C538" s="117"/>
      <c r="D538" s="123"/>
      <c r="E538" s="119"/>
      <c r="F538" s="121"/>
      <c r="G538" s="45"/>
      <c r="H538" s="44"/>
      <c r="I538" s="44"/>
    </row>
    <row r="539" spans="2:9" ht="13">
      <c r="B539" s="121"/>
      <c r="C539" s="117"/>
      <c r="D539" s="123"/>
      <c r="E539" s="119"/>
      <c r="F539" s="121"/>
      <c r="G539" s="45"/>
      <c r="H539" s="44"/>
      <c r="I539" s="44"/>
    </row>
    <row r="540" spans="2:9" ht="13">
      <c r="B540" s="121"/>
      <c r="C540" s="117"/>
      <c r="D540" s="123"/>
      <c r="E540" s="119"/>
      <c r="F540" s="121"/>
      <c r="G540" s="45"/>
      <c r="H540" s="44"/>
      <c r="I540" s="44"/>
    </row>
    <row r="541" spans="2:9" ht="13">
      <c r="B541" s="121"/>
      <c r="C541" s="117"/>
      <c r="D541" s="123"/>
      <c r="E541" s="119"/>
      <c r="F541" s="121"/>
      <c r="G541" s="45"/>
      <c r="H541" s="44"/>
      <c r="I541" s="44"/>
    </row>
    <row r="542" spans="2:9" ht="13">
      <c r="B542" s="121"/>
      <c r="C542" s="117"/>
      <c r="D542" s="123"/>
      <c r="E542" s="119"/>
      <c r="F542" s="121"/>
      <c r="G542" s="45"/>
      <c r="H542" s="44"/>
      <c r="I542" s="44"/>
    </row>
    <row r="543" spans="2:9" ht="13">
      <c r="B543" s="121"/>
      <c r="C543" s="117"/>
      <c r="D543" s="123"/>
      <c r="E543" s="119"/>
      <c r="F543" s="121"/>
      <c r="G543" s="45"/>
      <c r="H543" s="44"/>
      <c r="I543" s="44"/>
    </row>
    <row r="544" spans="2:9" ht="13">
      <c r="B544" s="121"/>
      <c r="C544" s="117"/>
      <c r="D544" s="123"/>
      <c r="E544" s="119"/>
      <c r="F544" s="121"/>
      <c r="G544" s="45"/>
      <c r="H544" s="44"/>
      <c r="I544" s="44"/>
    </row>
    <row r="545" spans="2:9" ht="13">
      <c r="B545" s="121"/>
      <c r="C545" s="117"/>
      <c r="D545" s="123"/>
      <c r="E545" s="119"/>
      <c r="F545" s="121"/>
      <c r="G545" s="45"/>
      <c r="H545" s="44"/>
      <c r="I545" s="44"/>
    </row>
    <row r="546" spans="2:9" ht="13">
      <c r="B546" s="121"/>
      <c r="C546" s="117"/>
      <c r="D546" s="123"/>
      <c r="E546" s="119"/>
      <c r="F546" s="121"/>
      <c r="G546" s="45"/>
      <c r="H546" s="44"/>
      <c r="I546" s="44"/>
    </row>
    <row r="547" spans="2:9" ht="13">
      <c r="B547" s="121"/>
      <c r="C547" s="117"/>
      <c r="D547" s="123"/>
      <c r="E547" s="119"/>
      <c r="F547" s="121"/>
      <c r="G547" s="45"/>
      <c r="H547" s="44"/>
      <c r="I547" s="44"/>
    </row>
    <row r="548" spans="2:9" ht="13">
      <c r="B548" s="121"/>
      <c r="C548" s="117"/>
      <c r="D548" s="123"/>
      <c r="E548" s="119"/>
      <c r="F548" s="121"/>
      <c r="G548" s="45"/>
      <c r="H548" s="44"/>
      <c r="I548" s="44"/>
    </row>
    <row r="549" spans="2:9" ht="13">
      <c r="B549" s="121"/>
      <c r="C549" s="117"/>
      <c r="D549" s="123"/>
      <c r="E549" s="119"/>
      <c r="F549" s="121"/>
      <c r="G549" s="45"/>
      <c r="H549" s="44"/>
      <c r="I549" s="44"/>
    </row>
    <row r="550" spans="2:9" ht="13">
      <c r="B550" s="121"/>
      <c r="C550" s="117"/>
      <c r="D550" s="123"/>
      <c r="E550" s="119"/>
      <c r="F550" s="121"/>
      <c r="G550" s="45"/>
      <c r="H550" s="44"/>
      <c r="I550" s="44"/>
    </row>
    <row r="551" spans="2:9" ht="13">
      <c r="B551" s="121"/>
      <c r="C551" s="117"/>
      <c r="D551" s="123"/>
      <c r="E551" s="119"/>
      <c r="F551" s="121"/>
      <c r="G551" s="45"/>
      <c r="H551" s="44"/>
      <c r="I551" s="44"/>
    </row>
    <row r="552" spans="2:9" ht="13">
      <c r="B552" s="121"/>
      <c r="C552" s="117"/>
      <c r="D552" s="123"/>
      <c r="E552" s="119"/>
      <c r="F552" s="121"/>
      <c r="G552" s="45"/>
      <c r="H552" s="44"/>
      <c r="I552" s="44"/>
    </row>
    <row r="553" spans="2:9" ht="13">
      <c r="B553" s="121"/>
      <c r="C553" s="117"/>
      <c r="D553" s="123"/>
      <c r="E553" s="119"/>
      <c r="F553" s="121"/>
      <c r="G553" s="45"/>
      <c r="H553" s="44"/>
      <c r="I553" s="44"/>
    </row>
    <row r="554" spans="2:9" ht="13">
      <c r="B554" s="121"/>
      <c r="C554" s="117"/>
      <c r="D554" s="123"/>
      <c r="E554" s="119"/>
      <c r="F554" s="121"/>
      <c r="G554" s="45"/>
      <c r="H554" s="44"/>
      <c r="I554" s="44"/>
    </row>
    <row r="555" spans="2:9" ht="13">
      <c r="B555" s="121"/>
      <c r="C555" s="117"/>
      <c r="D555" s="123"/>
      <c r="E555" s="119"/>
      <c r="F555" s="121"/>
      <c r="G555" s="45"/>
      <c r="H555" s="44"/>
      <c r="I555" s="44"/>
    </row>
    <row r="556" spans="2:9" ht="13">
      <c r="B556" s="121"/>
      <c r="C556" s="117"/>
      <c r="D556" s="123"/>
      <c r="E556" s="119"/>
      <c r="F556" s="121"/>
      <c r="G556" s="45"/>
      <c r="H556" s="44"/>
      <c r="I556" s="44"/>
    </row>
    <row r="557" spans="2:9" ht="13">
      <c r="B557" s="121"/>
      <c r="C557" s="117"/>
      <c r="D557" s="123"/>
      <c r="E557" s="119"/>
      <c r="F557" s="121"/>
      <c r="G557" s="45"/>
      <c r="H557" s="44"/>
      <c r="I557" s="44"/>
    </row>
    <row r="558" spans="2:9" ht="13">
      <c r="B558" s="121"/>
      <c r="C558" s="117"/>
      <c r="D558" s="123"/>
      <c r="E558" s="119"/>
      <c r="F558" s="121"/>
      <c r="G558" s="45"/>
      <c r="H558" s="44"/>
      <c r="I558" s="44"/>
    </row>
    <row r="559" spans="2:9" ht="13">
      <c r="B559" s="121"/>
      <c r="C559" s="117"/>
      <c r="D559" s="123"/>
      <c r="E559" s="119"/>
      <c r="F559" s="121"/>
      <c r="G559" s="45"/>
      <c r="H559" s="44"/>
      <c r="I559" s="44"/>
    </row>
    <row r="560" spans="2:9" ht="13">
      <c r="B560" s="121"/>
      <c r="C560" s="117"/>
      <c r="D560" s="123"/>
      <c r="E560" s="119"/>
      <c r="F560" s="121"/>
      <c r="G560" s="45"/>
      <c r="H560" s="44"/>
      <c r="I560" s="44"/>
    </row>
    <row r="561" spans="2:9" ht="13">
      <c r="B561" s="121"/>
      <c r="C561" s="117"/>
      <c r="D561" s="123"/>
      <c r="E561" s="119"/>
      <c r="F561" s="121"/>
      <c r="G561" s="45"/>
      <c r="H561" s="44"/>
      <c r="I561" s="44"/>
    </row>
    <row r="562" spans="2:9" ht="13">
      <c r="B562" s="121"/>
      <c r="C562" s="117"/>
      <c r="D562" s="123"/>
      <c r="E562" s="119"/>
      <c r="F562" s="121"/>
      <c r="G562" s="45"/>
      <c r="H562" s="44"/>
      <c r="I562" s="44"/>
    </row>
    <row r="563" spans="2:9" ht="13">
      <c r="B563" s="121"/>
      <c r="C563" s="117"/>
      <c r="D563" s="123"/>
      <c r="E563" s="119"/>
      <c r="F563" s="121"/>
      <c r="G563" s="45"/>
      <c r="H563" s="44"/>
      <c r="I563" s="44"/>
    </row>
    <row r="564" spans="2:9" ht="13">
      <c r="B564" s="121"/>
      <c r="C564" s="117"/>
      <c r="D564" s="123"/>
      <c r="E564" s="119"/>
      <c r="F564" s="121"/>
      <c r="G564" s="45"/>
      <c r="H564" s="44"/>
      <c r="I564" s="44"/>
    </row>
    <row r="565" spans="2:9" ht="13">
      <c r="B565" s="121"/>
      <c r="C565" s="117"/>
      <c r="D565" s="123"/>
      <c r="E565" s="119"/>
      <c r="F565" s="121"/>
      <c r="G565" s="45"/>
      <c r="H565" s="44"/>
      <c r="I565" s="44"/>
    </row>
    <row r="566" spans="2:9" ht="13">
      <c r="B566" s="121"/>
      <c r="C566" s="117"/>
      <c r="D566" s="123"/>
      <c r="E566" s="119"/>
      <c r="F566" s="121"/>
      <c r="G566" s="45"/>
      <c r="H566" s="44"/>
      <c r="I566" s="44"/>
    </row>
    <row r="567" spans="2:9" ht="13">
      <c r="B567" s="121"/>
      <c r="C567" s="117"/>
      <c r="D567" s="123"/>
      <c r="E567" s="119"/>
      <c r="F567" s="121"/>
      <c r="G567" s="45"/>
      <c r="H567" s="44"/>
      <c r="I567" s="44"/>
    </row>
    <row r="568" spans="2:9" ht="13">
      <c r="B568" s="121"/>
      <c r="C568" s="117"/>
      <c r="D568" s="123"/>
      <c r="E568" s="119"/>
      <c r="F568" s="121"/>
      <c r="G568" s="45"/>
      <c r="H568" s="44"/>
      <c r="I568" s="44"/>
    </row>
    <row r="569" spans="2:9" ht="13">
      <c r="B569" s="121"/>
      <c r="C569" s="117"/>
      <c r="D569" s="123"/>
      <c r="E569" s="119"/>
      <c r="F569" s="121"/>
      <c r="G569" s="45"/>
      <c r="H569" s="44"/>
      <c r="I569" s="44"/>
    </row>
    <row r="570" spans="2:9" ht="13">
      <c r="B570" s="121"/>
      <c r="C570" s="117"/>
      <c r="D570" s="123"/>
      <c r="E570" s="119"/>
      <c r="F570" s="121"/>
      <c r="G570" s="45"/>
      <c r="H570" s="44"/>
      <c r="I570" s="44"/>
    </row>
    <row r="571" spans="2:9" ht="13">
      <c r="B571" s="121"/>
      <c r="C571" s="117"/>
      <c r="D571" s="123"/>
      <c r="E571" s="119"/>
      <c r="F571" s="121"/>
      <c r="G571" s="45"/>
      <c r="H571" s="44"/>
      <c r="I571" s="44"/>
    </row>
    <row r="572" spans="2:9" ht="13">
      <c r="B572" s="121"/>
      <c r="C572" s="117"/>
      <c r="D572" s="123"/>
      <c r="E572" s="119"/>
      <c r="F572" s="121"/>
      <c r="G572" s="45"/>
      <c r="H572" s="44"/>
      <c r="I572" s="44"/>
    </row>
    <row r="573" spans="2:9" ht="13">
      <c r="B573" s="121"/>
      <c r="C573" s="117"/>
      <c r="D573" s="123"/>
      <c r="E573" s="119"/>
      <c r="F573" s="121"/>
      <c r="G573" s="45"/>
      <c r="H573" s="44"/>
      <c r="I573" s="44"/>
    </row>
    <row r="574" spans="2:9" ht="13">
      <c r="B574" s="121"/>
      <c r="C574" s="117"/>
      <c r="D574" s="123"/>
      <c r="E574" s="119"/>
      <c r="F574" s="121"/>
      <c r="G574" s="45"/>
      <c r="H574" s="44"/>
      <c r="I574" s="44"/>
    </row>
    <row r="575" spans="2:9" ht="13">
      <c r="B575" s="121"/>
      <c r="C575" s="117"/>
      <c r="D575" s="123"/>
      <c r="E575" s="119"/>
      <c r="F575" s="121"/>
      <c r="G575" s="45"/>
      <c r="H575" s="44"/>
      <c r="I575" s="44"/>
    </row>
    <row r="576" spans="2:9" ht="13">
      <c r="B576" s="121"/>
      <c r="C576" s="117"/>
      <c r="D576" s="123"/>
      <c r="E576" s="119"/>
      <c r="F576" s="121"/>
      <c r="G576" s="45"/>
      <c r="H576" s="44"/>
      <c r="I576" s="44"/>
    </row>
    <row r="577" spans="2:9" ht="13">
      <c r="B577" s="121"/>
      <c r="C577" s="117"/>
      <c r="D577" s="123"/>
      <c r="E577" s="119"/>
      <c r="F577" s="121"/>
      <c r="G577" s="45"/>
      <c r="H577" s="44"/>
      <c r="I577" s="44"/>
    </row>
    <row r="578" spans="2:9" ht="13">
      <c r="B578" s="121"/>
      <c r="C578" s="117"/>
      <c r="D578" s="123"/>
      <c r="E578" s="119"/>
      <c r="F578" s="121"/>
      <c r="G578" s="45"/>
      <c r="H578" s="44"/>
      <c r="I578" s="44"/>
    </row>
    <row r="579" spans="2:9" ht="13">
      <c r="B579" s="121"/>
      <c r="C579" s="117"/>
      <c r="D579" s="123"/>
      <c r="E579" s="119"/>
      <c r="F579" s="121"/>
      <c r="G579" s="45"/>
      <c r="H579" s="44"/>
      <c r="I579" s="44"/>
    </row>
    <row r="580" spans="2:9" ht="13">
      <c r="B580" s="121"/>
      <c r="C580" s="117"/>
      <c r="D580" s="123"/>
      <c r="E580" s="119"/>
      <c r="F580" s="121"/>
      <c r="G580" s="45"/>
      <c r="H580" s="44"/>
      <c r="I580" s="44"/>
    </row>
    <row r="581" spans="2:9" ht="13">
      <c r="B581" s="121"/>
      <c r="C581" s="117"/>
      <c r="D581" s="123"/>
      <c r="E581" s="119"/>
      <c r="F581" s="121"/>
      <c r="G581" s="45"/>
      <c r="H581" s="44"/>
      <c r="I581" s="44"/>
    </row>
    <row r="582" spans="2:9" ht="13">
      <c r="B582" s="121"/>
      <c r="C582" s="117"/>
      <c r="D582" s="123"/>
      <c r="E582" s="119"/>
      <c r="F582" s="121"/>
      <c r="G582" s="45"/>
      <c r="H582" s="44"/>
      <c r="I582" s="44"/>
    </row>
    <row r="583" spans="2:9" ht="13">
      <c r="B583" s="121"/>
      <c r="C583" s="117"/>
      <c r="D583" s="123"/>
      <c r="E583" s="119"/>
      <c r="F583" s="121"/>
      <c r="G583" s="45"/>
      <c r="H583" s="44"/>
      <c r="I583" s="44"/>
    </row>
    <row r="584" spans="2:9" ht="13">
      <c r="B584" s="121"/>
      <c r="C584" s="117"/>
      <c r="D584" s="123"/>
      <c r="E584" s="119"/>
      <c r="F584" s="121"/>
      <c r="G584" s="45"/>
      <c r="H584" s="44"/>
      <c r="I584" s="44"/>
    </row>
    <row r="585" spans="2:9" ht="13">
      <c r="B585" s="121"/>
      <c r="C585" s="117"/>
      <c r="D585" s="123"/>
      <c r="E585" s="119"/>
      <c r="F585" s="121"/>
      <c r="G585" s="45"/>
      <c r="H585" s="44"/>
      <c r="I585" s="44"/>
    </row>
    <row r="586" spans="2:9" ht="13">
      <c r="B586" s="121"/>
      <c r="C586" s="117"/>
      <c r="D586" s="123"/>
      <c r="E586" s="119"/>
      <c r="F586" s="121"/>
      <c r="G586" s="45"/>
      <c r="H586" s="44"/>
      <c r="I586" s="44"/>
    </row>
    <row r="587" spans="2:9" ht="13">
      <c r="B587" s="121"/>
      <c r="C587" s="117"/>
      <c r="D587" s="123"/>
      <c r="E587" s="119"/>
      <c r="F587" s="121"/>
      <c r="G587" s="45"/>
      <c r="H587" s="44"/>
      <c r="I587" s="44"/>
    </row>
    <row r="588" spans="2:9" ht="13">
      <c r="B588" s="121"/>
      <c r="C588" s="117"/>
      <c r="D588" s="123"/>
      <c r="E588" s="119"/>
      <c r="F588" s="121"/>
      <c r="G588" s="45"/>
      <c r="H588" s="44"/>
      <c r="I588" s="44"/>
    </row>
    <row r="589" spans="2:9" ht="13">
      <c r="B589" s="121"/>
      <c r="C589" s="117"/>
      <c r="D589" s="123"/>
      <c r="E589" s="119"/>
      <c r="F589" s="121"/>
      <c r="G589" s="45"/>
      <c r="H589" s="44"/>
      <c r="I589" s="44"/>
    </row>
    <row r="590" spans="2:9" ht="13">
      <c r="B590" s="121"/>
      <c r="C590" s="117"/>
      <c r="D590" s="123"/>
      <c r="E590" s="119"/>
      <c r="F590" s="121"/>
      <c r="G590" s="45"/>
      <c r="H590" s="44"/>
      <c r="I590" s="44"/>
    </row>
    <row r="591" spans="2:9" ht="13">
      <c r="B591" s="121"/>
      <c r="C591" s="117"/>
      <c r="D591" s="123"/>
      <c r="E591" s="119"/>
      <c r="F591" s="121"/>
      <c r="G591" s="45"/>
      <c r="H591" s="44"/>
      <c r="I591" s="44"/>
    </row>
    <row r="592" spans="2:9" ht="13">
      <c r="B592" s="121"/>
      <c r="C592" s="117"/>
      <c r="D592" s="123"/>
      <c r="E592" s="119"/>
      <c r="F592" s="121"/>
      <c r="G592" s="45"/>
      <c r="H592" s="44"/>
      <c r="I592" s="44"/>
    </row>
    <row r="593" spans="2:9" ht="13">
      <c r="B593" s="121"/>
      <c r="C593" s="117"/>
      <c r="D593" s="123"/>
      <c r="E593" s="119"/>
      <c r="F593" s="121"/>
      <c r="G593" s="45"/>
      <c r="H593" s="44"/>
      <c r="I593" s="44"/>
    </row>
    <row r="594" spans="2:9" ht="13">
      <c r="B594" s="121"/>
      <c r="C594" s="117"/>
      <c r="D594" s="123"/>
      <c r="E594" s="119"/>
      <c r="F594" s="121"/>
      <c r="G594" s="45"/>
      <c r="H594" s="44"/>
      <c r="I594" s="44"/>
    </row>
    <row r="595" spans="2:9" ht="13">
      <c r="B595" s="121"/>
      <c r="C595" s="117"/>
      <c r="D595" s="123"/>
      <c r="E595" s="119"/>
      <c r="F595" s="121"/>
      <c r="G595" s="45"/>
      <c r="H595" s="44"/>
      <c r="I595" s="44"/>
    </row>
    <row r="596" spans="2:9" ht="13">
      <c r="B596" s="121"/>
      <c r="C596" s="117"/>
      <c r="D596" s="123"/>
      <c r="E596" s="119"/>
      <c r="F596" s="121"/>
      <c r="G596" s="45"/>
      <c r="H596" s="44"/>
      <c r="I596" s="44"/>
    </row>
    <row r="597" spans="2:9" ht="13">
      <c r="B597" s="121"/>
      <c r="C597" s="117"/>
      <c r="D597" s="123"/>
      <c r="E597" s="119"/>
      <c r="F597" s="121"/>
      <c r="G597" s="45"/>
      <c r="H597" s="44"/>
      <c r="I597" s="44"/>
    </row>
    <row r="598" spans="2:9" ht="13">
      <c r="B598" s="121"/>
      <c r="C598" s="117"/>
      <c r="D598" s="123"/>
      <c r="E598" s="119"/>
      <c r="F598" s="121"/>
      <c r="G598" s="45"/>
      <c r="H598" s="44"/>
      <c r="I598" s="44"/>
    </row>
    <row r="599" spans="2:9" ht="13">
      <c r="B599" s="121"/>
      <c r="C599" s="117"/>
      <c r="D599" s="123"/>
      <c r="E599" s="119"/>
      <c r="F599" s="121"/>
      <c r="G599" s="45"/>
      <c r="H599" s="44"/>
      <c r="I599" s="44"/>
    </row>
    <row r="600" spans="2:9" ht="13">
      <c r="B600" s="121"/>
      <c r="C600" s="117"/>
      <c r="D600" s="123"/>
      <c r="E600" s="119"/>
      <c r="F600" s="121"/>
      <c r="G600" s="45"/>
      <c r="H600" s="44"/>
      <c r="I600" s="44"/>
    </row>
    <row r="601" spans="2:9" ht="13">
      <c r="B601" s="121"/>
      <c r="C601" s="117"/>
      <c r="D601" s="123"/>
      <c r="E601" s="119"/>
      <c r="F601" s="121"/>
      <c r="G601" s="45"/>
      <c r="H601" s="44"/>
      <c r="I601" s="44"/>
    </row>
    <row r="602" spans="2:9" ht="13">
      <c r="B602" s="121"/>
      <c r="C602" s="117"/>
      <c r="D602" s="123"/>
      <c r="E602" s="119"/>
      <c r="F602" s="121"/>
      <c r="G602" s="45"/>
      <c r="H602" s="44"/>
      <c r="I602" s="44"/>
    </row>
    <row r="603" spans="2:9" ht="13">
      <c r="B603" s="121"/>
      <c r="C603" s="117"/>
      <c r="D603" s="123"/>
      <c r="E603" s="119"/>
      <c r="F603" s="121"/>
      <c r="G603" s="45"/>
      <c r="H603" s="44"/>
      <c r="I603" s="44"/>
    </row>
    <row r="604" spans="2:9" ht="13">
      <c r="B604" s="121"/>
      <c r="C604" s="117"/>
      <c r="D604" s="123"/>
      <c r="E604" s="119"/>
      <c r="F604" s="121"/>
      <c r="G604" s="45"/>
      <c r="H604" s="44"/>
      <c r="I604" s="44"/>
    </row>
    <row r="605" spans="2:9" ht="13">
      <c r="B605" s="121"/>
      <c r="C605" s="117"/>
      <c r="D605" s="123"/>
      <c r="E605" s="119"/>
      <c r="F605" s="121"/>
      <c r="G605" s="45"/>
      <c r="H605" s="44"/>
      <c r="I605" s="44"/>
    </row>
    <row r="606" spans="2:9" ht="13">
      <c r="B606" s="121"/>
      <c r="C606" s="117"/>
      <c r="D606" s="123"/>
      <c r="E606" s="119"/>
      <c r="F606" s="121"/>
      <c r="G606" s="45"/>
      <c r="H606" s="44"/>
      <c r="I606" s="44"/>
    </row>
    <row r="607" spans="2:9" ht="13">
      <c r="B607" s="121"/>
      <c r="C607" s="117"/>
      <c r="D607" s="123"/>
      <c r="E607" s="119"/>
      <c r="F607" s="121"/>
      <c r="G607" s="45"/>
      <c r="H607" s="44"/>
      <c r="I607" s="44"/>
    </row>
    <row r="608" spans="2:9" ht="13">
      <c r="B608" s="121"/>
      <c r="C608" s="117"/>
      <c r="D608" s="123"/>
      <c r="E608" s="119"/>
      <c r="F608" s="121"/>
      <c r="G608" s="45"/>
      <c r="H608" s="44"/>
      <c r="I608" s="44"/>
    </row>
    <row r="609" spans="2:9" ht="13">
      <c r="B609" s="121"/>
      <c r="C609" s="117"/>
      <c r="D609" s="123"/>
      <c r="E609" s="119"/>
      <c r="F609" s="121"/>
      <c r="G609" s="45"/>
      <c r="H609" s="44"/>
      <c r="I609" s="44"/>
    </row>
    <row r="610" spans="2:9" ht="13">
      <c r="B610" s="121"/>
      <c r="C610" s="117"/>
      <c r="D610" s="123"/>
      <c r="E610" s="119"/>
      <c r="F610" s="121"/>
      <c r="G610" s="45"/>
      <c r="H610" s="44"/>
      <c r="I610" s="44"/>
    </row>
    <row r="611" spans="2:9" ht="13">
      <c r="B611" s="121"/>
      <c r="C611" s="117"/>
      <c r="D611" s="123"/>
      <c r="E611" s="119"/>
      <c r="F611" s="121"/>
      <c r="G611" s="45"/>
      <c r="H611" s="44"/>
      <c r="I611" s="44"/>
    </row>
    <row r="612" spans="2:9" ht="13">
      <c r="B612" s="121"/>
      <c r="C612" s="117"/>
      <c r="D612" s="123"/>
      <c r="E612" s="119"/>
      <c r="F612" s="121"/>
      <c r="G612" s="45"/>
      <c r="H612" s="44"/>
      <c r="I612" s="44"/>
    </row>
    <row r="613" spans="2:9" ht="13">
      <c r="B613" s="121"/>
      <c r="C613" s="117"/>
      <c r="D613" s="123"/>
      <c r="E613" s="119"/>
      <c r="F613" s="121"/>
      <c r="G613" s="45"/>
      <c r="H613" s="44"/>
      <c r="I613" s="44"/>
    </row>
    <row r="614" spans="2:9" ht="13">
      <c r="B614" s="121"/>
      <c r="C614" s="117"/>
      <c r="D614" s="123"/>
      <c r="E614" s="119"/>
      <c r="F614" s="121"/>
      <c r="G614" s="45"/>
      <c r="H614" s="44"/>
      <c r="I614" s="44"/>
    </row>
    <row r="615" spans="2:9" ht="13">
      <c r="B615" s="121"/>
      <c r="C615" s="117"/>
      <c r="D615" s="123"/>
      <c r="E615" s="119"/>
      <c r="F615" s="121"/>
      <c r="G615" s="45"/>
      <c r="H615" s="44"/>
      <c r="I615" s="44"/>
    </row>
    <row r="616" spans="2:9" ht="13">
      <c r="B616" s="121"/>
      <c r="C616" s="117"/>
      <c r="D616" s="123"/>
      <c r="E616" s="119"/>
      <c r="F616" s="121"/>
      <c r="G616" s="45"/>
      <c r="H616" s="44"/>
      <c r="I616" s="44"/>
    </row>
    <row r="617" spans="2:9" ht="13">
      <c r="B617" s="121"/>
      <c r="C617" s="117"/>
      <c r="D617" s="123"/>
      <c r="E617" s="119"/>
      <c r="F617" s="121"/>
      <c r="G617" s="45"/>
      <c r="H617" s="44"/>
      <c r="I617" s="44"/>
    </row>
    <row r="618" spans="2:9" ht="13">
      <c r="B618" s="121"/>
      <c r="C618" s="117"/>
      <c r="D618" s="123"/>
      <c r="E618" s="119"/>
      <c r="F618" s="121"/>
      <c r="G618" s="45"/>
      <c r="H618" s="44"/>
      <c r="I618" s="44"/>
    </row>
    <row r="619" spans="2:9" ht="13">
      <c r="B619" s="121"/>
      <c r="C619" s="117"/>
      <c r="D619" s="123"/>
      <c r="E619" s="119"/>
      <c r="F619" s="121"/>
      <c r="G619" s="45"/>
      <c r="H619" s="44"/>
      <c r="I619" s="44"/>
    </row>
    <row r="620" spans="2:9" ht="13">
      <c r="B620" s="121"/>
      <c r="C620" s="117"/>
      <c r="D620" s="123"/>
      <c r="E620" s="119"/>
      <c r="F620" s="121"/>
      <c r="G620" s="45"/>
      <c r="H620" s="44"/>
      <c r="I620" s="44"/>
    </row>
    <row r="621" spans="2:9" ht="13">
      <c r="B621" s="121"/>
      <c r="C621" s="117"/>
      <c r="D621" s="123"/>
      <c r="E621" s="119"/>
      <c r="F621" s="121"/>
      <c r="G621" s="45"/>
      <c r="H621" s="44"/>
      <c r="I621" s="44"/>
    </row>
    <row r="622" spans="2:9" ht="13">
      <c r="B622" s="121"/>
      <c r="C622" s="117"/>
      <c r="D622" s="123"/>
      <c r="E622" s="119"/>
      <c r="F622" s="121"/>
      <c r="G622" s="45"/>
      <c r="H622" s="44"/>
      <c r="I622" s="44"/>
    </row>
    <row r="623" spans="2:9" ht="13">
      <c r="B623" s="121"/>
      <c r="C623" s="117"/>
      <c r="D623" s="123"/>
      <c r="E623" s="119"/>
      <c r="F623" s="121"/>
      <c r="G623" s="45"/>
      <c r="H623" s="44"/>
      <c r="I623" s="44"/>
    </row>
    <row r="624" spans="2:9" ht="13">
      <c r="B624" s="121"/>
      <c r="C624" s="117"/>
      <c r="D624" s="123"/>
      <c r="E624" s="119"/>
      <c r="F624" s="121"/>
      <c r="G624" s="45"/>
      <c r="H624" s="44"/>
      <c r="I624" s="44"/>
    </row>
    <row r="625" spans="2:9" ht="13">
      <c r="B625" s="121"/>
      <c r="C625" s="117"/>
      <c r="D625" s="123"/>
      <c r="E625" s="119"/>
      <c r="F625" s="121"/>
      <c r="G625" s="45"/>
      <c r="H625" s="44"/>
      <c r="I625" s="44"/>
    </row>
    <row r="626" spans="2:9" ht="13">
      <c r="B626" s="121"/>
      <c r="C626" s="117"/>
      <c r="D626" s="123"/>
      <c r="E626" s="119"/>
      <c r="F626" s="121"/>
      <c r="G626" s="45"/>
      <c r="H626" s="44"/>
      <c r="I626" s="44"/>
    </row>
    <row r="627" spans="2:9" ht="13">
      <c r="B627" s="121"/>
      <c r="C627" s="117"/>
      <c r="D627" s="123"/>
      <c r="E627" s="119"/>
      <c r="F627" s="121"/>
      <c r="G627" s="45"/>
      <c r="H627" s="44"/>
      <c r="I627" s="44"/>
    </row>
    <row r="628" spans="2:9" ht="13">
      <c r="B628" s="121"/>
      <c r="C628" s="117"/>
      <c r="D628" s="123"/>
      <c r="E628" s="119"/>
      <c r="F628" s="121"/>
      <c r="G628" s="45"/>
      <c r="H628" s="44"/>
      <c r="I628" s="44"/>
    </row>
    <row r="629" spans="2:9" ht="13">
      <c r="B629" s="121"/>
      <c r="C629" s="117"/>
      <c r="D629" s="123"/>
      <c r="E629" s="119"/>
      <c r="F629" s="121"/>
      <c r="G629" s="45"/>
      <c r="H629" s="44"/>
      <c r="I629" s="44"/>
    </row>
    <row r="630" spans="2:9" ht="13">
      <c r="B630" s="121"/>
      <c r="C630" s="117"/>
      <c r="D630" s="123"/>
      <c r="E630" s="119"/>
      <c r="F630" s="121"/>
      <c r="G630" s="45"/>
      <c r="H630" s="44"/>
      <c r="I630" s="44"/>
    </row>
    <row r="631" spans="2:9" ht="13">
      <c r="B631" s="121"/>
      <c r="C631" s="117"/>
      <c r="D631" s="123"/>
      <c r="E631" s="119"/>
      <c r="F631" s="121"/>
      <c r="G631" s="45"/>
      <c r="H631" s="44"/>
      <c r="I631" s="44"/>
    </row>
    <row r="632" spans="2:9" ht="13">
      <c r="B632" s="121"/>
      <c r="C632" s="117"/>
      <c r="D632" s="123"/>
      <c r="E632" s="119"/>
      <c r="F632" s="121"/>
      <c r="G632" s="45"/>
      <c r="H632" s="44"/>
      <c r="I632" s="44"/>
    </row>
    <row r="633" spans="2:9" ht="13">
      <c r="B633" s="121"/>
      <c r="C633" s="117"/>
      <c r="D633" s="123"/>
      <c r="E633" s="119"/>
      <c r="F633" s="121"/>
      <c r="G633" s="45"/>
      <c r="H633" s="44"/>
      <c r="I633" s="44"/>
    </row>
    <row r="634" spans="2:9" ht="13">
      <c r="B634" s="121"/>
      <c r="C634" s="117"/>
      <c r="D634" s="123"/>
      <c r="E634" s="119"/>
      <c r="F634" s="121"/>
      <c r="G634" s="45"/>
      <c r="H634" s="44"/>
      <c r="I634" s="44"/>
    </row>
    <row r="635" spans="2:9" ht="13">
      <c r="B635" s="121"/>
      <c r="C635" s="117"/>
      <c r="D635" s="123"/>
      <c r="E635" s="119"/>
      <c r="F635" s="121"/>
      <c r="G635" s="45"/>
      <c r="H635" s="44"/>
      <c r="I635" s="44"/>
    </row>
    <row r="636" spans="2:9" ht="13">
      <c r="B636" s="121"/>
      <c r="C636" s="117"/>
      <c r="D636" s="123"/>
      <c r="E636" s="119"/>
      <c r="F636" s="121"/>
      <c r="G636" s="45"/>
      <c r="H636" s="44"/>
      <c r="I636" s="44"/>
    </row>
    <row r="637" spans="2:9" ht="13">
      <c r="B637" s="121"/>
      <c r="C637" s="117"/>
      <c r="D637" s="123"/>
      <c r="E637" s="119"/>
      <c r="F637" s="121"/>
      <c r="G637" s="45"/>
      <c r="H637" s="44"/>
      <c r="I637" s="44"/>
    </row>
    <row r="638" spans="2:9" ht="13">
      <c r="B638" s="121"/>
      <c r="C638" s="117"/>
      <c r="D638" s="123"/>
      <c r="E638" s="119"/>
      <c r="F638" s="121"/>
      <c r="G638" s="45"/>
      <c r="H638" s="44"/>
      <c r="I638" s="44"/>
    </row>
    <row r="639" spans="2:9" ht="13">
      <c r="B639" s="121"/>
      <c r="C639" s="117"/>
      <c r="D639" s="123"/>
      <c r="E639" s="119"/>
      <c r="F639" s="121"/>
      <c r="G639" s="45"/>
      <c r="H639" s="44"/>
      <c r="I639" s="44"/>
    </row>
    <row r="640" spans="2:9" ht="13">
      <c r="B640" s="121"/>
      <c r="C640" s="117"/>
      <c r="D640" s="123"/>
      <c r="E640" s="119"/>
      <c r="F640" s="121"/>
      <c r="G640" s="45"/>
      <c r="H640" s="44"/>
      <c r="I640" s="44"/>
    </row>
    <row r="641" spans="2:9" ht="13">
      <c r="B641" s="121"/>
      <c r="C641" s="117"/>
      <c r="D641" s="123"/>
      <c r="E641" s="119"/>
      <c r="F641" s="121"/>
      <c r="G641" s="45"/>
      <c r="H641" s="44"/>
      <c r="I641" s="44"/>
    </row>
    <row r="642" spans="2:9" ht="13">
      <c r="B642" s="121"/>
      <c r="C642" s="117"/>
      <c r="D642" s="123"/>
      <c r="E642" s="119"/>
      <c r="F642" s="121"/>
      <c r="G642" s="45"/>
      <c r="H642" s="44"/>
      <c r="I642" s="44"/>
    </row>
    <row r="643" spans="2:9" ht="13">
      <c r="B643" s="121"/>
      <c r="C643" s="117"/>
      <c r="D643" s="123"/>
      <c r="E643" s="119"/>
      <c r="F643" s="121"/>
      <c r="G643" s="45"/>
      <c r="H643" s="44"/>
      <c r="I643" s="44"/>
    </row>
    <row r="644" spans="2:9" ht="13">
      <c r="B644" s="121"/>
      <c r="C644" s="117"/>
      <c r="D644" s="123"/>
      <c r="E644" s="119"/>
      <c r="F644" s="121"/>
      <c r="G644" s="45"/>
      <c r="H644" s="44"/>
      <c r="I644" s="44"/>
    </row>
    <row r="645" spans="2:9" ht="13">
      <c r="B645" s="121"/>
      <c r="C645" s="117"/>
      <c r="D645" s="123"/>
      <c r="E645" s="119"/>
      <c r="F645" s="121"/>
      <c r="G645" s="45"/>
      <c r="H645" s="44"/>
      <c r="I645" s="44"/>
    </row>
    <row r="646" spans="2:9" ht="13">
      <c r="B646" s="121"/>
      <c r="C646" s="117"/>
      <c r="D646" s="123"/>
      <c r="E646" s="119"/>
      <c r="F646" s="121"/>
      <c r="G646" s="45"/>
      <c r="H646" s="44"/>
      <c r="I646" s="44"/>
    </row>
    <row r="647" spans="2:9" ht="13">
      <c r="B647" s="121"/>
      <c r="C647" s="117"/>
      <c r="D647" s="123"/>
      <c r="E647" s="119"/>
      <c r="F647" s="121"/>
      <c r="G647" s="45"/>
      <c r="H647" s="44"/>
      <c r="I647" s="44"/>
    </row>
    <row r="648" spans="2:9" ht="13">
      <c r="B648" s="121"/>
      <c r="C648" s="117"/>
      <c r="D648" s="123"/>
      <c r="E648" s="119"/>
      <c r="F648" s="121"/>
      <c r="G648" s="45"/>
      <c r="H648" s="44"/>
      <c r="I648" s="44"/>
    </row>
    <row r="649" spans="2:9" ht="13">
      <c r="B649" s="121"/>
      <c r="C649" s="117"/>
      <c r="D649" s="123"/>
      <c r="E649" s="119"/>
      <c r="F649" s="121"/>
      <c r="G649" s="45"/>
      <c r="H649" s="44"/>
      <c r="I649" s="44"/>
    </row>
    <row r="650" spans="2:9" ht="13">
      <c r="B650" s="121"/>
      <c r="C650" s="117"/>
      <c r="D650" s="123"/>
      <c r="E650" s="119"/>
      <c r="F650" s="121"/>
      <c r="G650" s="45"/>
      <c r="H650" s="44"/>
      <c r="I650" s="44"/>
    </row>
    <row r="651" spans="2:9" ht="13">
      <c r="B651" s="121"/>
      <c r="C651" s="117"/>
      <c r="D651" s="123"/>
      <c r="E651" s="119"/>
      <c r="F651" s="121"/>
      <c r="G651" s="45"/>
      <c r="H651" s="44"/>
      <c r="I651" s="44"/>
    </row>
    <row r="652" spans="2:9" ht="13">
      <c r="B652" s="121"/>
      <c r="C652" s="117"/>
      <c r="D652" s="123"/>
      <c r="E652" s="119"/>
      <c r="F652" s="121"/>
      <c r="G652" s="45"/>
      <c r="H652" s="44"/>
      <c r="I652" s="44"/>
    </row>
    <row r="653" spans="2:9" ht="13">
      <c r="B653" s="121"/>
      <c r="C653" s="117"/>
      <c r="D653" s="123"/>
      <c r="E653" s="119"/>
      <c r="F653" s="121"/>
      <c r="G653" s="45"/>
      <c r="H653" s="44"/>
      <c r="I653" s="44"/>
    </row>
    <row r="654" spans="2:9" ht="13">
      <c r="B654" s="121"/>
      <c r="C654" s="117"/>
      <c r="D654" s="123"/>
      <c r="E654" s="119"/>
      <c r="F654" s="121"/>
      <c r="G654" s="45"/>
      <c r="H654" s="44"/>
      <c r="I654" s="44"/>
    </row>
    <row r="655" spans="2:9" ht="13">
      <c r="B655" s="121"/>
      <c r="C655" s="117"/>
      <c r="D655" s="123"/>
      <c r="E655" s="119"/>
      <c r="F655" s="121"/>
      <c r="G655" s="45"/>
      <c r="H655" s="44"/>
      <c r="I655" s="44"/>
    </row>
    <row r="656" spans="2:9" ht="13">
      <c r="B656" s="121"/>
      <c r="C656" s="117"/>
      <c r="D656" s="123"/>
      <c r="E656" s="119"/>
      <c r="F656" s="121"/>
      <c r="G656" s="45"/>
      <c r="H656" s="44"/>
      <c r="I656" s="44"/>
    </row>
    <row r="657" spans="2:9" ht="13">
      <c r="B657" s="121"/>
      <c r="C657" s="117"/>
      <c r="D657" s="123"/>
      <c r="E657" s="119"/>
      <c r="F657" s="121"/>
      <c r="G657" s="45"/>
      <c r="H657" s="44"/>
      <c r="I657" s="44"/>
    </row>
    <row r="658" spans="2:9" ht="13">
      <c r="B658" s="121"/>
      <c r="C658" s="117"/>
      <c r="D658" s="123"/>
      <c r="E658" s="119"/>
      <c r="F658" s="121"/>
      <c r="G658" s="45"/>
      <c r="H658" s="44"/>
      <c r="I658" s="44"/>
    </row>
    <row r="659" spans="2:9" ht="13">
      <c r="B659" s="121"/>
      <c r="C659" s="117"/>
      <c r="D659" s="123"/>
      <c r="E659" s="119"/>
      <c r="F659" s="121"/>
      <c r="G659" s="45"/>
      <c r="H659" s="44"/>
      <c r="I659" s="44"/>
    </row>
    <row r="660" spans="2:9" ht="13">
      <c r="B660" s="121"/>
      <c r="C660" s="117"/>
      <c r="D660" s="123"/>
      <c r="E660" s="119"/>
      <c r="F660" s="121"/>
      <c r="G660" s="45"/>
      <c r="H660" s="44"/>
      <c r="I660" s="44"/>
    </row>
    <row r="661" spans="2:9" ht="13">
      <c r="B661" s="121"/>
      <c r="C661" s="117"/>
      <c r="D661" s="123"/>
      <c r="E661" s="119"/>
      <c r="F661" s="121"/>
      <c r="G661" s="45"/>
      <c r="H661" s="44"/>
      <c r="I661" s="44"/>
    </row>
    <row r="662" spans="2:9" ht="13">
      <c r="B662" s="121"/>
      <c r="C662" s="117"/>
      <c r="D662" s="123"/>
      <c r="E662" s="119"/>
      <c r="F662" s="121"/>
      <c r="G662" s="45"/>
      <c r="H662" s="44"/>
      <c r="I662" s="44"/>
    </row>
    <row r="663" spans="2:9" ht="13">
      <c r="B663" s="121"/>
      <c r="C663" s="117"/>
      <c r="D663" s="123"/>
      <c r="E663" s="119"/>
      <c r="F663" s="121"/>
      <c r="G663" s="45"/>
      <c r="H663" s="44"/>
      <c r="I663" s="44"/>
    </row>
    <row r="664" spans="2:9" ht="13">
      <c r="B664" s="121"/>
      <c r="C664" s="117"/>
      <c r="D664" s="123"/>
      <c r="E664" s="119"/>
      <c r="F664" s="121"/>
      <c r="G664" s="45"/>
      <c r="H664" s="44"/>
      <c r="I664" s="44"/>
    </row>
    <row r="665" spans="2:9" ht="13">
      <c r="B665" s="121"/>
      <c r="C665" s="117"/>
      <c r="D665" s="123"/>
      <c r="E665" s="119"/>
      <c r="F665" s="121"/>
      <c r="G665" s="45"/>
      <c r="H665" s="44"/>
      <c r="I665" s="44"/>
    </row>
    <row r="666" spans="2:9" ht="13">
      <c r="B666" s="121"/>
      <c r="C666" s="117"/>
      <c r="D666" s="123"/>
      <c r="E666" s="119"/>
      <c r="F666" s="121"/>
      <c r="G666" s="45"/>
      <c r="H666" s="44"/>
      <c r="I666" s="44"/>
    </row>
    <row r="667" spans="2:9" ht="13">
      <c r="B667" s="121"/>
      <c r="C667" s="117"/>
      <c r="D667" s="123"/>
      <c r="E667" s="119"/>
      <c r="F667" s="121"/>
      <c r="G667" s="45"/>
      <c r="H667" s="44"/>
      <c r="I667" s="44"/>
    </row>
    <row r="668" spans="2:9" ht="13">
      <c r="B668" s="121"/>
      <c r="C668" s="117"/>
      <c r="D668" s="123"/>
      <c r="E668" s="119"/>
      <c r="F668" s="121"/>
      <c r="G668" s="45"/>
      <c r="H668" s="44"/>
      <c r="I668" s="44"/>
    </row>
    <row r="669" spans="2:9" ht="13">
      <c r="B669" s="121"/>
      <c r="C669" s="117"/>
      <c r="D669" s="123"/>
      <c r="E669" s="119"/>
      <c r="F669" s="121"/>
      <c r="G669" s="45"/>
      <c r="H669" s="44"/>
      <c r="I669" s="44"/>
    </row>
    <row r="670" spans="2:9" ht="13">
      <c r="B670" s="121"/>
      <c r="C670" s="117"/>
      <c r="D670" s="123"/>
      <c r="E670" s="119"/>
      <c r="F670" s="121"/>
      <c r="G670" s="45"/>
      <c r="H670" s="44"/>
      <c r="I670" s="44"/>
    </row>
    <row r="671" spans="2:9" ht="13">
      <c r="B671" s="121"/>
      <c r="C671" s="117"/>
      <c r="D671" s="123"/>
      <c r="E671" s="119"/>
      <c r="F671" s="121"/>
      <c r="G671" s="45"/>
      <c r="H671" s="44"/>
      <c r="I671" s="44"/>
    </row>
    <row r="672" spans="2:9" ht="13">
      <c r="B672" s="121"/>
      <c r="C672" s="117"/>
      <c r="D672" s="123"/>
      <c r="E672" s="119"/>
      <c r="F672" s="121"/>
      <c r="G672" s="45"/>
      <c r="H672" s="44"/>
      <c r="I672" s="44"/>
    </row>
    <row r="673" spans="2:9" ht="13">
      <c r="B673" s="121"/>
      <c r="C673" s="117"/>
      <c r="D673" s="123"/>
      <c r="E673" s="119"/>
      <c r="F673" s="121"/>
      <c r="G673" s="45"/>
      <c r="H673" s="44"/>
      <c r="I673" s="44"/>
    </row>
    <row r="674" spans="2:9" ht="13">
      <c r="B674" s="121"/>
      <c r="C674" s="117"/>
      <c r="D674" s="123"/>
      <c r="E674" s="119"/>
      <c r="F674" s="121"/>
      <c r="G674" s="45"/>
      <c r="H674" s="44"/>
      <c r="I674" s="44"/>
    </row>
    <row r="675" spans="2:9" ht="13">
      <c r="B675" s="121"/>
      <c r="C675" s="117"/>
      <c r="D675" s="123"/>
      <c r="E675" s="119"/>
      <c r="F675" s="121"/>
      <c r="G675" s="45"/>
      <c r="H675" s="44"/>
      <c r="I675" s="44"/>
    </row>
    <row r="676" spans="2:9" ht="13">
      <c r="B676" s="121"/>
      <c r="C676" s="117"/>
      <c r="D676" s="123"/>
      <c r="E676" s="119"/>
      <c r="F676" s="121"/>
      <c r="G676" s="45"/>
      <c r="H676" s="44"/>
      <c r="I676" s="44"/>
    </row>
    <row r="677" spans="2:9" ht="13">
      <c r="B677" s="121"/>
      <c r="C677" s="117"/>
      <c r="D677" s="123"/>
      <c r="E677" s="119"/>
      <c r="F677" s="121"/>
      <c r="G677" s="45"/>
      <c r="H677" s="44"/>
      <c r="I677" s="44"/>
    </row>
    <row r="678" spans="2:9" ht="13">
      <c r="B678" s="121"/>
      <c r="C678" s="117"/>
      <c r="D678" s="123"/>
      <c r="E678" s="119"/>
      <c r="F678" s="121"/>
      <c r="G678" s="45"/>
      <c r="H678" s="44"/>
      <c r="I678" s="44"/>
    </row>
    <row r="679" spans="2:9" ht="13">
      <c r="B679" s="121"/>
      <c r="C679" s="117"/>
      <c r="D679" s="123"/>
      <c r="E679" s="119"/>
      <c r="F679" s="121"/>
      <c r="G679" s="45"/>
      <c r="H679" s="44"/>
      <c r="I679" s="44"/>
    </row>
    <row r="680" spans="2:9" ht="13">
      <c r="B680" s="121"/>
      <c r="C680" s="117"/>
      <c r="D680" s="123"/>
      <c r="E680" s="119"/>
      <c r="F680" s="121"/>
      <c r="G680" s="45"/>
      <c r="H680" s="44"/>
      <c r="I680" s="44"/>
    </row>
    <row r="681" spans="2:9" ht="13">
      <c r="B681" s="121"/>
      <c r="C681" s="117"/>
      <c r="D681" s="123"/>
      <c r="E681" s="119"/>
      <c r="F681" s="121"/>
      <c r="G681" s="45"/>
      <c r="H681" s="44"/>
      <c r="I681" s="44"/>
    </row>
    <row r="682" spans="2:9" ht="13">
      <c r="B682" s="121"/>
      <c r="C682" s="117"/>
      <c r="D682" s="123"/>
      <c r="E682" s="119"/>
      <c r="F682" s="121"/>
      <c r="G682" s="45"/>
      <c r="H682" s="44"/>
      <c r="I682" s="44"/>
    </row>
    <row r="683" spans="2:9" ht="13">
      <c r="B683" s="121"/>
      <c r="C683" s="117"/>
      <c r="D683" s="123"/>
      <c r="E683" s="119"/>
      <c r="F683" s="121"/>
      <c r="G683" s="45"/>
      <c r="H683" s="44"/>
      <c r="I683" s="44"/>
    </row>
    <row r="684" spans="2:9" ht="13">
      <c r="B684" s="121"/>
      <c r="C684" s="117"/>
      <c r="D684" s="123"/>
      <c r="E684" s="119"/>
      <c r="F684" s="121"/>
      <c r="G684" s="45"/>
      <c r="H684" s="44"/>
      <c r="I684" s="44"/>
    </row>
    <row r="685" spans="2:9" ht="13">
      <c r="B685" s="121"/>
      <c r="C685" s="117"/>
      <c r="D685" s="123"/>
      <c r="E685" s="119"/>
      <c r="F685" s="121"/>
      <c r="G685" s="45"/>
      <c r="H685" s="44"/>
      <c r="I685" s="44"/>
    </row>
    <row r="686" spans="2:9" ht="13">
      <c r="B686" s="121"/>
      <c r="C686" s="117"/>
      <c r="D686" s="123"/>
      <c r="E686" s="119"/>
      <c r="F686" s="121"/>
      <c r="G686" s="45"/>
      <c r="H686" s="44"/>
      <c r="I686" s="44"/>
    </row>
    <row r="687" spans="2:9" ht="13">
      <c r="B687" s="121"/>
      <c r="C687" s="117"/>
      <c r="D687" s="123"/>
      <c r="E687" s="119"/>
      <c r="F687" s="121"/>
      <c r="G687" s="45"/>
      <c r="H687" s="44"/>
      <c r="I687" s="44"/>
    </row>
    <row r="688" spans="2:9" ht="13">
      <c r="B688" s="121"/>
      <c r="C688" s="117"/>
      <c r="D688" s="123"/>
      <c r="E688" s="119"/>
      <c r="F688" s="121"/>
      <c r="G688" s="45"/>
      <c r="H688" s="44"/>
      <c r="I688" s="44"/>
    </row>
    <row r="689" spans="2:9" ht="13">
      <c r="B689" s="121"/>
      <c r="C689" s="117"/>
      <c r="D689" s="123"/>
      <c r="E689" s="119"/>
      <c r="F689" s="121"/>
      <c r="G689" s="45"/>
      <c r="H689" s="44"/>
      <c r="I689" s="44"/>
    </row>
    <row r="690" spans="2:9" ht="13">
      <c r="B690" s="121"/>
      <c r="C690" s="117"/>
      <c r="D690" s="123"/>
      <c r="E690" s="119"/>
      <c r="F690" s="121"/>
      <c r="G690" s="45"/>
      <c r="H690" s="44"/>
      <c r="I690" s="44"/>
    </row>
    <row r="691" spans="2:9" ht="13">
      <c r="B691" s="121"/>
      <c r="C691" s="117"/>
      <c r="D691" s="123"/>
      <c r="E691" s="119"/>
      <c r="F691" s="121"/>
      <c r="G691" s="45"/>
      <c r="H691" s="44"/>
      <c r="I691" s="44"/>
    </row>
    <row r="692" spans="2:9" ht="13">
      <c r="B692" s="121"/>
      <c r="C692" s="117"/>
      <c r="D692" s="123"/>
      <c r="E692" s="119"/>
      <c r="F692" s="121"/>
      <c r="G692" s="45"/>
      <c r="H692" s="44"/>
      <c r="I692" s="44"/>
    </row>
    <row r="693" spans="2:9" ht="13">
      <c r="B693" s="121"/>
      <c r="C693" s="117"/>
      <c r="D693" s="123"/>
      <c r="E693" s="119"/>
      <c r="F693" s="121"/>
      <c r="G693" s="45"/>
      <c r="H693" s="44"/>
      <c r="I693" s="44"/>
    </row>
    <row r="694" spans="2:9" ht="13">
      <c r="B694" s="121"/>
      <c r="C694" s="117"/>
      <c r="D694" s="123"/>
      <c r="E694" s="119"/>
      <c r="F694" s="121"/>
      <c r="G694" s="45"/>
      <c r="H694" s="44"/>
      <c r="I694" s="44"/>
    </row>
    <row r="695" spans="2:9" ht="13">
      <c r="B695" s="121"/>
      <c r="C695" s="117"/>
      <c r="D695" s="123"/>
      <c r="E695" s="119"/>
      <c r="F695" s="121"/>
      <c r="G695" s="45"/>
      <c r="H695" s="44"/>
      <c r="I695" s="44"/>
    </row>
    <row r="696" spans="2:9" ht="13">
      <c r="B696" s="121"/>
      <c r="C696" s="117"/>
      <c r="D696" s="123"/>
      <c r="E696" s="119"/>
      <c r="F696" s="121"/>
      <c r="G696" s="45"/>
      <c r="H696" s="44"/>
      <c r="I696" s="44"/>
    </row>
    <row r="697" spans="2:9" ht="13">
      <c r="B697" s="121"/>
      <c r="C697" s="117"/>
      <c r="D697" s="123"/>
      <c r="E697" s="119"/>
      <c r="F697" s="121"/>
      <c r="G697" s="45"/>
      <c r="H697" s="44"/>
      <c r="I697" s="44"/>
    </row>
    <row r="698" spans="2:9" ht="13">
      <c r="B698" s="121"/>
      <c r="C698" s="117"/>
      <c r="D698" s="123"/>
      <c r="E698" s="119"/>
      <c r="F698" s="121"/>
      <c r="G698" s="45"/>
      <c r="H698" s="44"/>
      <c r="I698" s="44"/>
    </row>
    <row r="699" spans="2:9" ht="13">
      <c r="B699" s="121"/>
      <c r="C699" s="117"/>
      <c r="D699" s="123"/>
      <c r="E699" s="119"/>
      <c r="F699" s="121"/>
      <c r="G699" s="45"/>
      <c r="H699" s="44"/>
      <c r="I699" s="44"/>
    </row>
    <row r="700" spans="2:9" ht="13">
      <c r="B700" s="121"/>
      <c r="C700" s="117"/>
      <c r="D700" s="123"/>
      <c r="E700" s="119"/>
      <c r="F700" s="121"/>
      <c r="G700" s="45"/>
      <c r="H700" s="44"/>
      <c r="I700" s="44"/>
    </row>
    <row r="701" spans="2:9" ht="13">
      <c r="B701" s="121"/>
      <c r="C701" s="117"/>
      <c r="D701" s="123"/>
      <c r="E701" s="119"/>
      <c r="F701" s="121"/>
      <c r="G701" s="45"/>
      <c r="H701" s="44"/>
      <c r="I701" s="44"/>
    </row>
    <row r="702" spans="2:9" ht="13">
      <c r="B702" s="121"/>
      <c r="C702" s="117"/>
      <c r="D702" s="123"/>
      <c r="E702" s="119"/>
      <c r="F702" s="121"/>
      <c r="G702" s="45"/>
      <c r="H702" s="44"/>
      <c r="I702" s="44"/>
    </row>
    <row r="703" spans="2:9" ht="13">
      <c r="B703" s="121"/>
      <c r="C703" s="117"/>
      <c r="D703" s="123"/>
      <c r="E703" s="119"/>
      <c r="F703" s="121"/>
      <c r="G703" s="45"/>
      <c r="H703" s="44"/>
      <c r="I703" s="44"/>
    </row>
    <row r="704" spans="2:9" ht="13">
      <c r="B704" s="121"/>
      <c r="C704" s="117"/>
      <c r="D704" s="123"/>
      <c r="E704" s="119"/>
      <c r="F704" s="121"/>
      <c r="G704" s="45"/>
      <c r="H704" s="44"/>
      <c r="I704" s="44"/>
    </row>
    <row r="705" spans="2:9" ht="13">
      <c r="B705" s="121"/>
      <c r="C705" s="117"/>
      <c r="D705" s="123"/>
      <c r="E705" s="119"/>
      <c r="F705" s="121"/>
      <c r="G705" s="45"/>
      <c r="H705" s="44"/>
      <c r="I705" s="44"/>
    </row>
    <row r="706" spans="2:9" ht="13">
      <c r="B706" s="121"/>
      <c r="C706" s="117"/>
      <c r="D706" s="123"/>
      <c r="E706" s="119"/>
      <c r="F706" s="121"/>
      <c r="G706" s="45"/>
      <c r="H706" s="44"/>
      <c r="I706" s="44"/>
    </row>
    <row r="707" spans="2:9" ht="13">
      <c r="B707" s="121"/>
      <c r="C707" s="117"/>
      <c r="D707" s="123"/>
      <c r="E707" s="119"/>
      <c r="F707" s="121"/>
      <c r="G707" s="45"/>
      <c r="H707" s="44"/>
      <c r="I707" s="44"/>
    </row>
    <row r="708" spans="2:9" ht="13">
      <c r="B708" s="121"/>
      <c r="C708" s="117"/>
      <c r="D708" s="123"/>
      <c r="E708" s="119"/>
      <c r="F708" s="121"/>
      <c r="G708" s="45"/>
      <c r="H708" s="44"/>
      <c r="I708" s="44"/>
    </row>
    <row r="709" spans="2:9" ht="13">
      <c r="B709" s="121"/>
      <c r="C709" s="117"/>
      <c r="D709" s="123"/>
      <c r="E709" s="119"/>
      <c r="F709" s="121"/>
      <c r="G709" s="45"/>
      <c r="H709" s="44"/>
      <c r="I709" s="44"/>
    </row>
    <row r="710" spans="2:9" ht="13">
      <c r="B710" s="121"/>
      <c r="C710" s="117"/>
      <c r="D710" s="123"/>
      <c r="E710" s="119"/>
      <c r="F710" s="121"/>
      <c r="G710" s="45"/>
      <c r="H710" s="44"/>
      <c r="I710" s="44"/>
    </row>
    <row r="711" spans="2:9" ht="13">
      <c r="B711" s="121"/>
      <c r="C711" s="117"/>
      <c r="D711" s="123"/>
      <c r="E711" s="119"/>
      <c r="F711" s="121"/>
      <c r="G711" s="45"/>
      <c r="H711" s="44"/>
      <c r="I711" s="44"/>
    </row>
    <row r="712" spans="2:9" ht="13">
      <c r="B712" s="121"/>
      <c r="C712" s="117"/>
      <c r="D712" s="123"/>
      <c r="E712" s="119"/>
      <c r="F712" s="121"/>
      <c r="G712" s="45"/>
      <c r="H712" s="44"/>
      <c r="I712" s="44"/>
    </row>
    <row r="713" spans="2:9" ht="13">
      <c r="B713" s="121"/>
      <c r="C713" s="117"/>
      <c r="D713" s="123"/>
      <c r="E713" s="119"/>
      <c r="F713" s="121"/>
      <c r="G713" s="45"/>
      <c r="H713" s="44"/>
      <c r="I713" s="44"/>
    </row>
    <row r="714" spans="2:9" ht="13">
      <c r="B714" s="121"/>
      <c r="C714" s="117"/>
      <c r="D714" s="123"/>
      <c r="E714" s="119"/>
      <c r="F714" s="121"/>
      <c r="G714" s="45"/>
      <c r="H714" s="44"/>
      <c r="I714" s="44"/>
    </row>
    <row r="715" spans="2:9" ht="13">
      <c r="B715" s="121"/>
      <c r="C715" s="117"/>
      <c r="D715" s="123"/>
      <c r="E715" s="119"/>
      <c r="F715" s="121"/>
      <c r="G715" s="45"/>
      <c r="H715" s="44"/>
      <c r="I715" s="44"/>
    </row>
    <row r="716" spans="2:9" ht="13">
      <c r="B716" s="121"/>
      <c r="C716" s="117"/>
      <c r="D716" s="123"/>
      <c r="E716" s="119"/>
      <c r="F716" s="121"/>
      <c r="G716" s="45"/>
      <c r="H716" s="44"/>
      <c r="I716" s="44"/>
    </row>
    <row r="717" spans="2:9" ht="13">
      <c r="B717" s="121"/>
      <c r="C717" s="117"/>
      <c r="D717" s="123"/>
      <c r="E717" s="119"/>
      <c r="F717" s="121"/>
      <c r="G717" s="45"/>
      <c r="H717" s="44"/>
      <c r="I717" s="44"/>
    </row>
    <row r="718" spans="2:9" ht="13">
      <c r="B718" s="121"/>
      <c r="C718" s="117"/>
      <c r="D718" s="123"/>
      <c r="E718" s="119"/>
      <c r="F718" s="121"/>
      <c r="G718" s="45"/>
      <c r="H718" s="44"/>
      <c r="I718" s="44"/>
    </row>
    <row r="719" spans="2:9" ht="13">
      <c r="B719" s="121"/>
      <c r="C719" s="117"/>
      <c r="D719" s="123"/>
      <c r="E719" s="119"/>
      <c r="F719" s="121"/>
      <c r="G719" s="45"/>
      <c r="H719" s="44"/>
      <c r="I719" s="44"/>
    </row>
    <row r="720" spans="2:9" ht="13">
      <c r="B720" s="121"/>
      <c r="C720" s="117"/>
      <c r="D720" s="123"/>
      <c r="E720" s="119"/>
      <c r="F720" s="121"/>
      <c r="G720" s="45"/>
      <c r="H720" s="44"/>
      <c r="I720" s="44"/>
    </row>
    <row r="721" spans="2:9" ht="13">
      <c r="B721" s="121"/>
      <c r="C721" s="117"/>
      <c r="D721" s="123"/>
      <c r="E721" s="119"/>
      <c r="F721" s="121"/>
      <c r="G721" s="45"/>
      <c r="H721" s="44"/>
      <c r="I721" s="44"/>
    </row>
    <row r="722" spans="2:9" ht="13">
      <c r="B722" s="121"/>
      <c r="C722" s="117"/>
      <c r="D722" s="123"/>
      <c r="E722" s="119"/>
      <c r="F722" s="121"/>
      <c r="G722" s="45"/>
      <c r="H722" s="44"/>
      <c r="I722" s="44"/>
    </row>
    <row r="723" spans="2:9" ht="13">
      <c r="B723" s="121"/>
      <c r="C723" s="117"/>
      <c r="D723" s="123"/>
      <c r="E723" s="119"/>
      <c r="F723" s="121"/>
      <c r="G723" s="45"/>
      <c r="H723" s="44"/>
      <c r="I723" s="44"/>
    </row>
    <row r="724" spans="2:9" ht="13">
      <c r="B724" s="121"/>
      <c r="C724" s="117"/>
      <c r="D724" s="123"/>
      <c r="E724" s="119"/>
      <c r="F724" s="121"/>
      <c r="G724" s="45"/>
      <c r="H724" s="44"/>
      <c r="I724" s="44"/>
    </row>
    <row r="725" spans="2:9" ht="13">
      <c r="B725" s="121"/>
      <c r="C725" s="117"/>
      <c r="D725" s="123"/>
      <c r="E725" s="119"/>
      <c r="F725" s="121"/>
      <c r="G725" s="45"/>
      <c r="H725" s="44"/>
      <c r="I725" s="44"/>
    </row>
    <row r="726" spans="2:9" ht="13">
      <c r="B726" s="121"/>
      <c r="C726" s="117"/>
      <c r="D726" s="123"/>
      <c r="E726" s="119"/>
      <c r="F726" s="121"/>
      <c r="G726" s="45"/>
      <c r="H726" s="44"/>
      <c r="I726" s="44"/>
    </row>
    <row r="727" spans="2:9" ht="13">
      <c r="B727" s="121"/>
      <c r="C727" s="117"/>
      <c r="D727" s="123"/>
      <c r="E727" s="119"/>
      <c r="F727" s="121"/>
      <c r="G727" s="45"/>
      <c r="H727" s="44"/>
      <c r="I727" s="44"/>
    </row>
    <row r="728" spans="2:9" ht="13">
      <c r="B728" s="121"/>
      <c r="C728" s="117"/>
      <c r="D728" s="123"/>
      <c r="E728" s="119"/>
      <c r="F728" s="121"/>
      <c r="G728" s="45"/>
      <c r="H728" s="44"/>
      <c r="I728" s="44"/>
    </row>
    <row r="729" spans="2:9" ht="13">
      <c r="B729" s="121"/>
      <c r="C729" s="117"/>
      <c r="D729" s="123"/>
      <c r="E729" s="119"/>
      <c r="F729" s="121"/>
      <c r="G729" s="45"/>
      <c r="H729" s="44"/>
      <c r="I729" s="44"/>
    </row>
    <row r="730" spans="2:9" ht="13">
      <c r="B730" s="121"/>
      <c r="C730" s="117"/>
      <c r="D730" s="123"/>
      <c r="E730" s="119"/>
      <c r="F730" s="121"/>
      <c r="G730" s="45"/>
      <c r="H730" s="44"/>
      <c r="I730" s="44"/>
    </row>
    <row r="731" spans="2:9" ht="13">
      <c r="B731" s="121"/>
      <c r="C731" s="117"/>
      <c r="D731" s="123"/>
      <c r="E731" s="119"/>
      <c r="F731" s="121"/>
      <c r="G731" s="45"/>
      <c r="H731" s="44"/>
      <c r="I731" s="44"/>
    </row>
    <row r="732" spans="2:9" ht="13">
      <c r="B732" s="121"/>
      <c r="C732" s="117"/>
      <c r="D732" s="123"/>
      <c r="E732" s="119"/>
      <c r="F732" s="121"/>
      <c r="G732" s="45"/>
      <c r="H732" s="44"/>
      <c r="I732" s="44"/>
    </row>
    <row r="733" spans="2:9" ht="13">
      <c r="B733" s="121"/>
      <c r="C733" s="117"/>
      <c r="D733" s="123"/>
      <c r="E733" s="119"/>
      <c r="F733" s="121"/>
      <c r="G733" s="45"/>
      <c r="H733" s="44"/>
      <c r="I733" s="44"/>
    </row>
    <row r="734" spans="2:9" ht="13">
      <c r="B734" s="121"/>
      <c r="C734" s="117"/>
      <c r="D734" s="123"/>
      <c r="E734" s="119"/>
      <c r="F734" s="121"/>
      <c r="G734" s="45"/>
      <c r="H734" s="44"/>
      <c r="I734" s="44"/>
    </row>
    <row r="735" spans="2:9" ht="13">
      <c r="B735" s="121"/>
      <c r="C735" s="117"/>
      <c r="D735" s="123"/>
      <c r="E735" s="119"/>
      <c r="F735" s="121"/>
      <c r="G735" s="45"/>
      <c r="H735" s="44"/>
      <c r="I735" s="44"/>
    </row>
    <row r="736" spans="2:9" ht="13">
      <c r="B736" s="121"/>
      <c r="C736" s="117"/>
      <c r="D736" s="123"/>
      <c r="E736" s="119"/>
      <c r="F736" s="121"/>
      <c r="G736" s="45"/>
      <c r="H736" s="44"/>
      <c r="I736" s="44"/>
    </row>
    <row r="737" spans="2:9" ht="13">
      <c r="B737" s="121"/>
      <c r="C737" s="117"/>
      <c r="D737" s="123"/>
      <c r="E737" s="119"/>
      <c r="F737" s="121"/>
      <c r="G737" s="45"/>
      <c r="H737" s="44"/>
      <c r="I737" s="44"/>
    </row>
    <row r="738" spans="2:9" ht="13">
      <c r="B738" s="121"/>
      <c r="C738" s="117"/>
      <c r="D738" s="123"/>
      <c r="E738" s="119"/>
      <c r="F738" s="121"/>
      <c r="G738" s="45"/>
      <c r="H738" s="44"/>
      <c r="I738" s="44"/>
    </row>
    <row r="739" spans="2:9" ht="13">
      <c r="B739" s="121"/>
      <c r="C739" s="117"/>
      <c r="D739" s="123"/>
      <c r="E739" s="119"/>
      <c r="F739" s="121"/>
      <c r="G739" s="45"/>
      <c r="H739" s="44"/>
      <c r="I739" s="44"/>
    </row>
    <row r="740" spans="2:9" ht="13">
      <c r="B740" s="121"/>
      <c r="C740" s="117"/>
      <c r="D740" s="123"/>
      <c r="E740" s="119"/>
      <c r="F740" s="121"/>
      <c r="G740" s="45"/>
      <c r="H740" s="44"/>
      <c r="I740" s="44"/>
    </row>
    <row r="741" spans="2:9" ht="13">
      <c r="B741" s="121"/>
      <c r="C741" s="117"/>
      <c r="D741" s="123"/>
      <c r="E741" s="119"/>
      <c r="F741" s="121"/>
      <c r="G741" s="45"/>
      <c r="H741" s="44"/>
      <c r="I741" s="44"/>
    </row>
    <row r="742" spans="2:9" ht="13">
      <c r="B742" s="121"/>
      <c r="C742" s="117"/>
      <c r="D742" s="123"/>
      <c r="E742" s="119"/>
      <c r="F742" s="121"/>
      <c r="G742" s="45"/>
      <c r="H742" s="44"/>
      <c r="I742" s="44"/>
    </row>
    <row r="743" spans="2:9" ht="13">
      <c r="B743" s="121"/>
      <c r="C743" s="117"/>
      <c r="D743" s="123"/>
      <c r="E743" s="119"/>
      <c r="F743" s="121"/>
      <c r="G743" s="45"/>
      <c r="H743" s="44"/>
      <c r="I743" s="44"/>
    </row>
    <row r="744" spans="2:9" ht="13">
      <c r="B744" s="121"/>
      <c r="C744" s="117"/>
      <c r="D744" s="123"/>
      <c r="E744" s="119"/>
      <c r="F744" s="121"/>
      <c r="G744" s="45"/>
      <c r="H744" s="44"/>
      <c r="I744" s="44"/>
    </row>
    <row r="745" spans="2:9" ht="13">
      <c r="B745" s="121"/>
      <c r="C745" s="117"/>
      <c r="D745" s="123"/>
      <c r="E745" s="119"/>
      <c r="F745" s="121"/>
      <c r="G745" s="45"/>
      <c r="H745" s="44"/>
      <c r="I745" s="44"/>
    </row>
    <row r="746" spans="2:9" ht="13">
      <c r="B746" s="121"/>
      <c r="C746" s="117"/>
      <c r="D746" s="123"/>
      <c r="E746" s="119"/>
      <c r="F746" s="121"/>
      <c r="G746" s="45"/>
      <c r="H746" s="44"/>
      <c r="I746" s="44"/>
    </row>
    <row r="747" spans="2:9" ht="13">
      <c r="B747" s="121"/>
      <c r="C747" s="117"/>
      <c r="D747" s="123"/>
      <c r="E747" s="119"/>
      <c r="F747" s="121"/>
      <c r="G747" s="45"/>
      <c r="H747" s="44"/>
      <c r="I747" s="44"/>
    </row>
    <row r="748" spans="2:9" ht="13">
      <c r="B748" s="121"/>
      <c r="C748" s="117"/>
      <c r="D748" s="123"/>
      <c r="E748" s="119"/>
      <c r="F748" s="121"/>
      <c r="G748" s="45"/>
      <c r="H748" s="44"/>
      <c r="I748" s="44"/>
    </row>
    <row r="749" spans="2:9" ht="13">
      <c r="B749" s="121"/>
      <c r="C749" s="117"/>
      <c r="D749" s="123"/>
      <c r="E749" s="119"/>
      <c r="F749" s="121"/>
      <c r="G749" s="45"/>
      <c r="H749" s="44"/>
      <c r="I749" s="44"/>
    </row>
    <row r="750" spans="2:9" ht="13">
      <c r="B750" s="121"/>
      <c r="C750" s="117"/>
      <c r="D750" s="123"/>
      <c r="E750" s="119"/>
      <c r="F750" s="121"/>
      <c r="G750" s="45"/>
      <c r="H750" s="44"/>
      <c r="I750" s="44"/>
    </row>
    <row r="751" spans="2:9" ht="13">
      <c r="B751" s="121"/>
      <c r="C751" s="117"/>
      <c r="D751" s="123"/>
      <c r="E751" s="119"/>
      <c r="F751" s="121"/>
      <c r="G751" s="45"/>
      <c r="H751" s="44"/>
      <c r="I751" s="44"/>
    </row>
    <row r="752" spans="2:9" ht="13">
      <c r="B752" s="121"/>
      <c r="C752" s="117"/>
      <c r="D752" s="123"/>
      <c r="E752" s="119"/>
      <c r="F752" s="121"/>
      <c r="G752" s="45"/>
      <c r="H752" s="44"/>
      <c r="I752" s="44"/>
    </row>
    <row r="753" spans="2:9" ht="13">
      <c r="B753" s="121"/>
      <c r="C753" s="117"/>
      <c r="D753" s="123"/>
      <c r="E753" s="119"/>
      <c r="F753" s="121"/>
      <c r="G753" s="45"/>
      <c r="H753" s="44"/>
      <c r="I753" s="44"/>
    </row>
    <row r="754" spans="2:9" ht="13">
      <c r="B754" s="121"/>
      <c r="C754" s="117"/>
      <c r="D754" s="123"/>
      <c r="E754" s="119"/>
      <c r="F754" s="121"/>
      <c r="G754" s="45"/>
      <c r="H754" s="44"/>
      <c r="I754" s="44"/>
    </row>
    <row r="755" spans="2:9" ht="13">
      <c r="B755" s="121"/>
      <c r="C755" s="117"/>
      <c r="D755" s="123"/>
      <c r="E755" s="119"/>
      <c r="F755" s="121"/>
      <c r="G755" s="45"/>
      <c r="H755" s="44"/>
      <c r="I755" s="44"/>
    </row>
    <row r="756" spans="2:9" ht="13">
      <c r="B756" s="121"/>
      <c r="C756" s="117"/>
      <c r="D756" s="123"/>
      <c r="E756" s="119"/>
      <c r="F756" s="121"/>
      <c r="G756" s="45"/>
      <c r="H756" s="44"/>
      <c r="I756" s="44"/>
    </row>
    <row r="757" spans="2:9" ht="13">
      <c r="B757" s="121"/>
      <c r="C757" s="117"/>
      <c r="D757" s="123"/>
      <c r="E757" s="119"/>
      <c r="F757" s="121"/>
      <c r="G757" s="45"/>
      <c r="H757" s="44"/>
      <c r="I757" s="44"/>
    </row>
    <row r="758" spans="2:9" ht="13">
      <c r="B758" s="121"/>
      <c r="C758" s="117"/>
      <c r="D758" s="123"/>
      <c r="E758" s="119"/>
      <c r="F758" s="121"/>
      <c r="G758" s="45"/>
      <c r="H758" s="44"/>
      <c r="I758" s="44"/>
    </row>
    <row r="759" spans="2:9" ht="13">
      <c r="B759" s="121"/>
      <c r="C759" s="117"/>
      <c r="D759" s="123"/>
      <c r="E759" s="119"/>
      <c r="F759" s="121"/>
      <c r="G759" s="45"/>
      <c r="H759" s="44"/>
      <c r="I759" s="44"/>
    </row>
    <row r="760" spans="2:9" ht="13">
      <c r="B760" s="121"/>
      <c r="C760" s="117"/>
      <c r="D760" s="123"/>
      <c r="E760" s="119"/>
      <c r="F760" s="121"/>
      <c r="G760" s="45"/>
      <c r="H760" s="44"/>
      <c r="I760" s="44"/>
    </row>
    <row r="761" spans="2:9" ht="13">
      <c r="B761" s="121"/>
      <c r="C761" s="117"/>
      <c r="D761" s="123"/>
      <c r="E761" s="119"/>
      <c r="F761" s="121"/>
      <c r="G761" s="45"/>
      <c r="H761" s="44"/>
      <c r="I761" s="44"/>
    </row>
    <row r="762" spans="2:9" ht="13">
      <c r="B762" s="121"/>
      <c r="C762" s="117"/>
      <c r="D762" s="123"/>
      <c r="E762" s="119"/>
      <c r="F762" s="121"/>
      <c r="G762" s="45"/>
      <c r="H762" s="44"/>
      <c r="I762" s="44"/>
    </row>
    <row r="763" spans="2:9" ht="13">
      <c r="B763" s="121"/>
      <c r="C763" s="117"/>
      <c r="D763" s="123"/>
      <c r="E763" s="119"/>
      <c r="F763" s="121"/>
      <c r="G763" s="45"/>
      <c r="H763" s="44"/>
      <c r="I763" s="44"/>
    </row>
    <row r="764" spans="2:9" ht="13">
      <c r="B764" s="121"/>
      <c r="C764" s="117"/>
      <c r="D764" s="123"/>
      <c r="E764" s="119"/>
      <c r="F764" s="121"/>
      <c r="G764" s="45"/>
      <c r="H764" s="44"/>
      <c r="I764" s="44"/>
    </row>
    <row r="765" spans="2:9" ht="13">
      <c r="B765" s="121"/>
      <c r="C765" s="117"/>
      <c r="D765" s="123"/>
      <c r="E765" s="119"/>
      <c r="F765" s="121"/>
      <c r="G765" s="45"/>
      <c r="H765" s="44"/>
      <c r="I765" s="44"/>
    </row>
    <row r="766" spans="2:9" ht="13">
      <c r="B766" s="121"/>
      <c r="C766" s="117"/>
      <c r="D766" s="123"/>
      <c r="E766" s="119"/>
      <c r="F766" s="121"/>
      <c r="G766" s="45"/>
      <c r="H766" s="44"/>
      <c r="I766" s="44"/>
    </row>
    <row r="767" spans="2:9" ht="13">
      <c r="B767" s="121"/>
      <c r="C767" s="117"/>
      <c r="D767" s="123"/>
      <c r="E767" s="119"/>
      <c r="F767" s="121"/>
      <c r="G767" s="45"/>
      <c r="H767" s="44"/>
      <c r="I767" s="44"/>
    </row>
    <row r="768" spans="2:9" ht="13">
      <c r="B768" s="121"/>
      <c r="C768" s="117"/>
      <c r="D768" s="123"/>
      <c r="E768" s="119"/>
      <c r="F768" s="121"/>
      <c r="G768" s="45"/>
      <c r="H768" s="44"/>
      <c r="I768" s="44"/>
    </row>
    <row r="769" spans="2:9" ht="13">
      <c r="B769" s="121"/>
      <c r="C769" s="117"/>
      <c r="D769" s="123"/>
      <c r="E769" s="119"/>
      <c r="F769" s="121"/>
      <c r="G769" s="45"/>
      <c r="H769" s="44"/>
      <c r="I769" s="44"/>
    </row>
    <row r="770" spans="2:9" ht="13">
      <c r="B770" s="121"/>
      <c r="C770" s="117"/>
      <c r="D770" s="123"/>
      <c r="E770" s="119"/>
      <c r="F770" s="121"/>
      <c r="G770" s="45"/>
      <c r="H770" s="44"/>
      <c r="I770" s="44"/>
    </row>
    <row r="771" spans="2:9" ht="13">
      <c r="B771" s="121"/>
      <c r="C771" s="117"/>
      <c r="D771" s="123"/>
      <c r="E771" s="119"/>
      <c r="F771" s="121"/>
      <c r="G771" s="45"/>
      <c r="H771" s="44"/>
      <c r="I771" s="44"/>
    </row>
    <row r="772" spans="2:9" ht="13">
      <c r="B772" s="121"/>
      <c r="C772" s="117"/>
      <c r="D772" s="123"/>
      <c r="E772" s="119"/>
      <c r="F772" s="121"/>
      <c r="G772" s="45"/>
      <c r="H772" s="44"/>
      <c r="I772" s="44"/>
    </row>
    <row r="773" spans="2:9" ht="13">
      <c r="B773" s="121"/>
      <c r="C773" s="117"/>
      <c r="D773" s="123"/>
      <c r="E773" s="119"/>
      <c r="F773" s="121"/>
      <c r="G773" s="45"/>
      <c r="H773" s="44"/>
      <c r="I773" s="44"/>
    </row>
    <row r="774" spans="2:9" ht="13">
      <c r="B774" s="121"/>
      <c r="C774" s="117"/>
      <c r="D774" s="123"/>
      <c r="E774" s="119"/>
      <c r="F774" s="121"/>
      <c r="G774" s="45"/>
      <c r="H774" s="44"/>
      <c r="I774" s="44"/>
    </row>
    <row r="775" spans="2:9" ht="13">
      <c r="B775" s="121"/>
      <c r="C775" s="117"/>
      <c r="D775" s="123"/>
      <c r="E775" s="119"/>
      <c r="F775" s="121"/>
      <c r="G775" s="45"/>
      <c r="H775" s="44"/>
      <c r="I775" s="44"/>
    </row>
    <row r="776" spans="2:9" ht="13">
      <c r="B776" s="121"/>
      <c r="C776" s="117"/>
      <c r="D776" s="123"/>
      <c r="E776" s="119"/>
      <c r="F776" s="121"/>
      <c r="G776" s="45"/>
      <c r="H776" s="44"/>
      <c r="I776" s="44"/>
    </row>
    <row r="777" spans="2:9" ht="13">
      <c r="B777" s="121"/>
      <c r="C777" s="117"/>
      <c r="D777" s="123"/>
      <c r="E777" s="119"/>
      <c r="F777" s="121"/>
      <c r="G777" s="45"/>
      <c r="H777" s="44"/>
      <c r="I777" s="44"/>
    </row>
    <row r="778" spans="2:9" ht="13">
      <c r="B778" s="121"/>
      <c r="C778" s="117"/>
      <c r="D778" s="123"/>
      <c r="E778" s="119"/>
      <c r="F778" s="121"/>
      <c r="G778" s="45"/>
      <c r="H778" s="44"/>
      <c r="I778" s="44"/>
    </row>
    <row r="779" spans="2:9" ht="13">
      <c r="B779" s="121"/>
      <c r="C779" s="117"/>
      <c r="D779" s="123"/>
      <c r="E779" s="119"/>
      <c r="F779" s="121"/>
      <c r="G779" s="45"/>
      <c r="H779" s="44"/>
      <c r="I779" s="44"/>
    </row>
    <row r="780" spans="2:9" ht="13">
      <c r="B780" s="121"/>
      <c r="C780" s="117"/>
      <c r="D780" s="123"/>
      <c r="E780" s="119"/>
      <c r="F780" s="121"/>
      <c r="G780" s="45"/>
      <c r="H780" s="44"/>
      <c r="I780" s="44"/>
    </row>
    <row r="781" spans="2:9" ht="13">
      <c r="B781" s="121"/>
      <c r="C781" s="117"/>
      <c r="D781" s="123"/>
      <c r="E781" s="119"/>
      <c r="F781" s="121"/>
      <c r="G781" s="45"/>
      <c r="H781" s="44"/>
      <c r="I781" s="44"/>
    </row>
    <row r="782" spans="2:9" ht="13">
      <c r="B782" s="121"/>
      <c r="C782" s="117"/>
      <c r="D782" s="123"/>
      <c r="E782" s="119"/>
      <c r="F782" s="121"/>
      <c r="G782" s="45"/>
      <c r="H782" s="44"/>
      <c r="I782" s="44"/>
    </row>
    <row r="783" spans="2:9" ht="13">
      <c r="B783" s="121"/>
      <c r="C783" s="117"/>
      <c r="D783" s="123"/>
      <c r="E783" s="119"/>
      <c r="F783" s="121"/>
      <c r="G783" s="45"/>
      <c r="H783" s="44"/>
      <c r="I783" s="44"/>
    </row>
    <row r="784" spans="2:9" ht="13">
      <c r="B784" s="121"/>
      <c r="C784" s="117"/>
      <c r="D784" s="123"/>
      <c r="E784" s="119"/>
      <c r="F784" s="121"/>
      <c r="G784" s="45"/>
      <c r="H784" s="44"/>
      <c r="I784" s="44"/>
    </row>
    <row r="785" spans="2:9" ht="13">
      <c r="B785" s="121"/>
      <c r="C785" s="117"/>
      <c r="D785" s="123"/>
      <c r="E785" s="119"/>
      <c r="F785" s="121"/>
      <c r="G785" s="45"/>
      <c r="H785" s="44"/>
      <c r="I785" s="44"/>
    </row>
    <row r="786" spans="2:9" ht="13">
      <c r="B786" s="121"/>
      <c r="C786" s="117"/>
      <c r="D786" s="123"/>
      <c r="E786" s="119"/>
      <c r="F786" s="121"/>
      <c r="G786" s="45"/>
      <c r="H786" s="44"/>
      <c r="I786" s="44"/>
    </row>
    <row r="787" spans="2:9" ht="13">
      <c r="B787" s="121"/>
      <c r="C787" s="117"/>
      <c r="D787" s="123"/>
      <c r="E787" s="119"/>
      <c r="F787" s="121"/>
      <c r="G787" s="45"/>
      <c r="H787" s="44"/>
      <c r="I787" s="44"/>
    </row>
    <row r="788" spans="2:9" ht="13">
      <c r="B788" s="121"/>
      <c r="C788" s="117"/>
      <c r="D788" s="123"/>
      <c r="E788" s="119"/>
      <c r="F788" s="121"/>
      <c r="G788" s="45"/>
      <c r="H788" s="44"/>
      <c r="I788" s="44"/>
    </row>
    <row r="789" spans="2:9" ht="13">
      <c r="B789" s="121"/>
      <c r="C789" s="117"/>
      <c r="D789" s="123"/>
      <c r="E789" s="119"/>
      <c r="F789" s="121"/>
      <c r="G789" s="45"/>
      <c r="H789" s="44"/>
      <c r="I789" s="44"/>
    </row>
    <row r="790" spans="2:9" ht="13">
      <c r="B790" s="121"/>
      <c r="C790" s="117"/>
      <c r="D790" s="123"/>
      <c r="E790" s="119"/>
      <c r="F790" s="121"/>
      <c r="G790" s="45"/>
      <c r="H790" s="44"/>
      <c r="I790" s="44"/>
    </row>
    <row r="791" spans="2:9" ht="13">
      <c r="B791" s="121"/>
      <c r="C791" s="117"/>
      <c r="D791" s="123"/>
      <c r="E791" s="119"/>
      <c r="F791" s="121"/>
      <c r="G791" s="45"/>
      <c r="H791" s="44"/>
      <c r="I791" s="44"/>
    </row>
    <row r="792" spans="2:9" ht="13">
      <c r="B792" s="121"/>
      <c r="C792" s="117"/>
      <c r="D792" s="123"/>
      <c r="E792" s="119"/>
      <c r="F792" s="121"/>
      <c r="G792" s="45"/>
      <c r="H792" s="44"/>
      <c r="I792" s="44"/>
    </row>
    <row r="793" spans="2:9" ht="13">
      <c r="B793" s="121"/>
      <c r="C793" s="117"/>
      <c r="D793" s="123"/>
      <c r="E793" s="119"/>
      <c r="F793" s="121"/>
      <c r="G793" s="45"/>
      <c r="H793" s="44"/>
      <c r="I793" s="44"/>
    </row>
    <row r="794" spans="2:9" ht="13">
      <c r="B794" s="121"/>
      <c r="C794" s="117"/>
      <c r="D794" s="123"/>
      <c r="E794" s="119"/>
      <c r="F794" s="121"/>
      <c r="G794" s="45"/>
      <c r="H794" s="44"/>
      <c r="I794" s="44"/>
    </row>
    <row r="795" spans="2:9" ht="13">
      <c r="B795" s="121"/>
      <c r="C795" s="117"/>
      <c r="D795" s="123"/>
      <c r="E795" s="119"/>
      <c r="F795" s="121"/>
      <c r="G795" s="45"/>
      <c r="H795" s="44"/>
      <c r="I795" s="44"/>
    </row>
    <row r="796" spans="2:9" ht="13">
      <c r="B796" s="121"/>
      <c r="C796" s="117"/>
      <c r="D796" s="123"/>
      <c r="E796" s="119"/>
      <c r="F796" s="121"/>
      <c r="G796" s="45"/>
      <c r="H796" s="44"/>
      <c r="I796" s="44"/>
    </row>
    <row r="797" spans="2:9" ht="13">
      <c r="B797" s="121"/>
      <c r="C797" s="117"/>
      <c r="D797" s="123"/>
      <c r="E797" s="119"/>
      <c r="F797" s="121"/>
      <c r="G797" s="45"/>
      <c r="H797" s="44"/>
      <c r="I797" s="44"/>
    </row>
    <row r="798" spans="2:9" ht="13">
      <c r="B798" s="121"/>
      <c r="C798" s="117"/>
      <c r="D798" s="123"/>
      <c r="E798" s="119"/>
      <c r="F798" s="121"/>
      <c r="G798" s="45"/>
      <c r="H798" s="44"/>
      <c r="I798" s="44"/>
    </row>
    <row r="799" spans="2:9" ht="13">
      <c r="B799" s="121"/>
      <c r="C799" s="117"/>
      <c r="D799" s="123"/>
      <c r="E799" s="119"/>
      <c r="F799" s="121"/>
      <c r="G799" s="45"/>
      <c r="H799" s="44"/>
      <c r="I799" s="44"/>
    </row>
    <row r="800" spans="2:9" ht="13">
      <c r="B800" s="121"/>
      <c r="C800" s="117"/>
      <c r="D800" s="123"/>
      <c r="E800" s="119"/>
      <c r="F800" s="121"/>
      <c r="G800" s="45"/>
      <c r="H800" s="44"/>
      <c r="I800" s="44"/>
    </row>
    <row r="801" spans="2:9" ht="13">
      <c r="B801" s="121"/>
      <c r="C801" s="117"/>
      <c r="D801" s="123"/>
      <c r="E801" s="119"/>
      <c r="F801" s="121"/>
      <c r="G801" s="45"/>
      <c r="H801" s="44"/>
      <c r="I801" s="44"/>
    </row>
    <row r="802" spans="2:9" ht="13">
      <c r="B802" s="121"/>
      <c r="C802" s="117"/>
      <c r="D802" s="123"/>
      <c r="E802" s="119"/>
      <c r="F802" s="121"/>
      <c r="G802" s="45"/>
      <c r="H802" s="44"/>
      <c r="I802" s="44"/>
    </row>
    <row r="803" spans="2:9" ht="13">
      <c r="B803" s="121"/>
      <c r="C803" s="117"/>
      <c r="D803" s="123"/>
      <c r="E803" s="119"/>
      <c r="F803" s="121"/>
      <c r="G803" s="45"/>
      <c r="H803" s="44"/>
      <c r="I803" s="44"/>
    </row>
    <row r="804" spans="2:9" ht="13">
      <c r="B804" s="121"/>
      <c r="C804" s="117"/>
      <c r="D804" s="123"/>
      <c r="E804" s="119"/>
      <c r="F804" s="121"/>
      <c r="G804" s="45"/>
      <c r="H804" s="44"/>
      <c r="I804" s="44"/>
    </row>
    <row r="805" spans="2:9" ht="13">
      <c r="B805" s="121"/>
      <c r="C805" s="117"/>
      <c r="D805" s="123"/>
      <c r="E805" s="119"/>
      <c r="F805" s="121"/>
      <c r="G805" s="45"/>
      <c r="H805" s="44"/>
      <c r="I805" s="44"/>
    </row>
    <row r="806" spans="2:9" ht="13">
      <c r="B806" s="121"/>
      <c r="C806" s="117"/>
      <c r="D806" s="123"/>
      <c r="E806" s="119"/>
      <c r="F806" s="121"/>
      <c r="G806" s="45"/>
      <c r="H806" s="44"/>
      <c r="I806" s="44"/>
    </row>
    <row r="807" spans="2:9" ht="13">
      <c r="B807" s="121"/>
      <c r="C807" s="117"/>
      <c r="D807" s="123"/>
      <c r="E807" s="119"/>
      <c r="F807" s="121"/>
      <c r="G807" s="45"/>
      <c r="H807" s="44"/>
      <c r="I807" s="44"/>
    </row>
    <row r="808" spans="2:9" ht="13">
      <c r="B808" s="121"/>
      <c r="C808" s="117"/>
      <c r="D808" s="123"/>
      <c r="E808" s="119"/>
      <c r="F808" s="121"/>
      <c r="G808" s="45"/>
      <c r="H808" s="44"/>
      <c r="I808" s="44"/>
    </row>
    <row r="809" spans="2:9" ht="13">
      <c r="B809" s="121"/>
      <c r="C809" s="117"/>
      <c r="D809" s="123"/>
      <c r="E809" s="119"/>
      <c r="F809" s="121"/>
      <c r="G809" s="45"/>
      <c r="H809" s="44"/>
      <c r="I809" s="44"/>
    </row>
    <row r="810" spans="2:9" ht="13">
      <c r="B810" s="121"/>
      <c r="C810" s="117"/>
      <c r="D810" s="123"/>
      <c r="E810" s="119"/>
      <c r="F810" s="121"/>
      <c r="G810" s="45"/>
      <c r="H810" s="44"/>
      <c r="I810" s="44"/>
    </row>
    <row r="811" spans="2:9" ht="13">
      <c r="B811" s="121"/>
      <c r="C811" s="117"/>
      <c r="D811" s="123"/>
      <c r="E811" s="119"/>
      <c r="F811" s="121"/>
      <c r="G811" s="45"/>
      <c r="H811" s="44"/>
      <c r="I811" s="44"/>
    </row>
    <row r="812" spans="2:9" ht="13">
      <c r="B812" s="121"/>
      <c r="C812" s="117"/>
      <c r="D812" s="123"/>
      <c r="E812" s="119"/>
      <c r="F812" s="121"/>
      <c r="G812" s="45"/>
      <c r="H812" s="44"/>
      <c r="I812" s="44"/>
    </row>
    <row r="813" spans="2:9" ht="13">
      <c r="B813" s="121"/>
      <c r="C813" s="117"/>
      <c r="D813" s="123"/>
      <c r="E813" s="119"/>
      <c r="F813" s="121"/>
      <c r="G813" s="45"/>
      <c r="H813" s="44"/>
      <c r="I813" s="44"/>
    </row>
    <row r="814" spans="2:9" ht="13">
      <c r="B814" s="121"/>
      <c r="C814" s="117"/>
      <c r="D814" s="123"/>
      <c r="E814" s="119"/>
      <c r="F814" s="121"/>
      <c r="G814" s="45"/>
      <c r="H814" s="44"/>
      <c r="I814" s="44"/>
    </row>
    <row r="815" spans="2:9" ht="13">
      <c r="B815" s="121"/>
      <c r="C815" s="117"/>
      <c r="D815" s="123"/>
      <c r="E815" s="119"/>
      <c r="F815" s="121"/>
      <c r="G815" s="45"/>
      <c r="H815" s="44"/>
      <c r="I815" s="44"/>
    </row>
    <row r="816" spans="2:9" ht="13">
      <c r="B816" s="121"/>
      <c r="C816" s="117"/>
      <c r="D816" s="123"/>
      <c r="E816" s="119"/>
      <c r="F816" s="121"/>
      <c r="G816" s="45"/>
      <c r="H816" s="44"/>
      <c r="I816" s="44"/>
    </row>
    <row r="817" spans="2:9" ht="13">
      <c r="B817" s="121"/>
      <c r="C817" s="117"/>
      <c r="D817" s="123"/>
      <c r="E817" s="119"/>
      <c r="F817" s="121"/>
      <c r="G817" s="45"/>
      <c r="H817" s="44"/>
      <c r="I817" s="44"/>
    </row>
    <row r="818" spans="2:9" ht="13">
      <c r="B818" s="121"/>
      <c r="C818" s="117"/>
      <c r="D818" s="123"/>
      <c r="E818" s="119"/>
      <c r="F818" s="121"/>
      <c r="G818" s="45"/>
      <c r="H818" s="44"/>
      <c r="I818" s="44"/>
    </row>
    <row r="819" spans="2:9" ht="13">
      <c r="B819" s="121"/>
      <c r="C819" s="117"/>
      <c r="D819" s="123"/>
      <c r="E819" s="119"/>
      <c r="F819" s="121"/>
      <c r="G819" s="45"/>
      <c r="H819" s="44"/>
      <c r="I819" s="44"/>
    </row>
    <row r="820" spans="2:9" ht="13">
      <c r="B820" s="121"/>
      <c r="C820" s="117"/>
      <c r="D820" s="123"/>
      <c r="E820" s="119"/>
      <c r="F820" s="121"/>
      <c r="G820" s="45"/>
      <c r="H820" s="44"/>
      <c r="I820" s="44"/>
    </row>
    <row r="821" spans="2:9" ht="13">
      <c r="B821" s="121"/>
      <c r="C821" s="117"/>
      <c r="D821" s="123"/>
      <c r="E821" s="119"/>
      <c r="F821" s="121"/>
      <c r="G821" s="45"/>
      <c r="H821" s="44"/>
      <c r="I821" s="44"/>
    </row>
    <row r="822" spans="2:9" ht="13">
      <c r="B822" s="121"/>
      <c r="C822" s="117"/>
      <c r="D822" s="123"/>
      <c r="E822" s="119"/>
      <c r="F822" s="121"/>
      <c r="G822" s="45"/>
      <c r="H822" s="44"/>
      <c r="I822" s="44"/>
    </row>
    <row r="823" spans="2:9" ht="13">
      <c r="B823" s="121"/>
      <c r="C823" s="117"/>
      <c r="D823" s="123"/>
      <c r="E823" s="119"/>
      <c r="F823" s="121"/>
      <c r="G823" s="45"/>
      <c r="H823" s="44"/>
      <c r="I823" s="44"/>
    </row>
    <row r="824" spans="2:9" ht="13">
      <c r="B824" s="121"/>
      <c r="C824" s="117"/>
      <c r="D824" s="123"/>
      <c r="E824" s="119"/>
      <c r="F824" s="121"/>
      <c r="G824" s="45"/>
      <c r="H824" s="44"/>
      <c r="I824" s="44"/>
    </row>
    <row r="825" spans="2:9" ht="13">
      <c r="B825" s="121"/>
      <c r="C825" s="117"/>
      <c r="D825" s="123"/>
      <c r="E825" s="119"/>
      <c r="F825" s="121"/>
      <c r="G825" s="45"/>
      <c r="H825" s="44"/>
      <c r="I825" s="44"/>
    </row>
    <row r="826" spans="2:9" ht="13">
      <c r="B826" s="121"/>
      <c r="C826" s="117"/>
      <c r="D826" s="123"/>
      <c r="E826" s="119"/>
      <c r="F826" s="121"/>
      <c r="G826" s="45"/>
      <c r="H826" s="44"/>
      <c r="I826" s="44"/>
    </row>
    <row r="827" spans="2:9" ht="13">
      <c r="B827" s="121"/>
      <c r="C827" s="117"/>
      <c r="D827" s="123"/>
      <c r="E827" s="119"/>
      <c r="F827" s="121"/>
      <c r="G827" s="45"/>
      <c r="H827" s="44"/>
      <c r="I827" s="44"/>
    </row>
    <row r="828" spans="2:9" ht="13">
      <c r="B828" s="121"/>
      <c r="C828" s="117"/>
      <c r="D828" s="123"/>
      <c r="E828" s="119"/>
      <c r="F828" s="121"/>
      <c r="G828" s="45"/>
      <c r="H828" s="44"/>
      <c r="I828" s="44"/>
    </row>
    <row r="829" spans="2:9" ht="13">
      <c r="B829" s="121"/>
      <c r="C829" s="117"/>
      <c r="D829" s="123"/>
      <c r="E829" s="119"/>
      <c r="F829" s="121"/>
      <c r="G829" s="45"/>
      <c r="H829" s="44"/>
      <c r="I829" s="44"/>
    </row>
    <row r="830" spans="2:9" ht="13">
      <c r="B830" s="121"/>
      <c r="C830" s="117"/>
      <c r="D830" s="123"/>
      <c r="E830" s="119"/>
      <c r="F830" s="121"/>
      <c r="G830" s="45"/>
      <c r="H830" s="44"/>
      <c r="I830" s="44"/>
    </row>
    <row r="831" spans="2:9" ht="13">
      <c r="B831" s="121"/>
      <c r="C831" s="117"/>
      <c r="D831" s="123"/>
      <c r="E831" s="119"/>
      <c r="F831" s="121"/>
      <c r="G831" s="45"/>
      <c r="H831" s="44"/>
      <c r="I831" s="44"/>
    </row>
    <row r="832" spans="2:9" ht="13">
      <c r="B832" s="121"/>
      <c r="C832" s="117"/>
      <c r="D832" s="123"/>
      <c r="E832" s="119"/>
      <c r="F832" s="121"/>
      <c r="G832" s="45"/>
      <c r="H832" s="44"/>
      <c r="I832" s="44"/>
    </row>
    <row r="833" spans="2:9" ht="13">
      <c r="B833" s="121"/>
      <c r="C833" s="117"/>
      <c r="D833" s="123"/>
      <c r="E833" s="119"/>
      <c r="F833" s="121"/>
      <c r="G833" s="45"/>
      <c r="H833" s="44"/>
      <c r="I833" s="44"/>
    </row>
    <row r="834" spans="2:9" ht="13">
      <c r="B834" s="121"/>
      <c r="C834" s="117"/>
      <c r="D834" s="123"/>
      <c r="E834" s="119"/>
      <c r="F834" s="121"/>
      <c r="G834" s="45"/>
      <c r="H834" s="44"/>
      <c r="I834" s="44"/>
    </row>
    <row r="835" spans="2:9" ht="13">
      <c r="B835" s="121"/>
      <c r="C835" s="117"/>
      <c r="D835" s="123"/>
      <c r="E835" s="119"/>
      <c r="F835" s="121"/>
      <c r="G835" s="45"/>
      <c r="H835" s="44"/>
      <c r="I835" s="44"/>
    </row>
    <row r="836" spans="2:9" ht="13">
      <c r="B836" s="121"/>
      <c r="C836" s="117"/>
      <c r="D836" s="123"/>
      <c r="E836" s="119"/>
      <c r="F836" s="121"/>
      <c r="G836" s="45"/>
      <c r="H836" s="44"/>
      <c r="I836" s="44"/>
    </row>
    <row r="837" spans="2:9" ht="13">
      <c r="B837" s="121"/>
      <c r="C837" s="117"/>
      <c r="D837" s="123"/>
      <c r="E837" s="119"/>
      <c r="F837" s="121"/>
      <c r="G837" s="45"/>
      <c r="H837" s="44"/>
      <c r="I837" s="44"/>
    </row>
    <row r="838" spans="2:9" ht="13">
      <c r="B838" s="121"/>
      <c r="C838" s="117"/>
      <c r="D838" s="123"/>
      <c r="E838" s="119"/>
      <c r="F838" s="121"/>
      <c r="G838" s="45"/>
      <c r="H838" s="44"/>
      <c r="I838" s="44"/>
    </row>
    <row r="839" spans="2:9" ht="13">
      <c r="B839" s="121"/>
      <c r="C839" s="117"/>
      <c r="D839" s="123"/>
      <c r="E839" s="119"/>
      <c r="F839" s="121"/>
      <c r="G839" s="45"/>
      <c r="H839" s="44"/>
      <c r="I839" s="44"/>
    </row>
    <row r="840" spans="2:9" ht="13">
      <c r="B840" s="121"/>
      <c r="C840" s="117"/>
      <c r="D840" s="123"/>
      <c r="E840" s="119"/>
      <c r="F840" s="121"/>
      <c r="G840" s="45"/>
      <c r="H840" s="44"/>
      <c r="I840" s="44"/>
    </row>
    <row r="841" spans="2:9" ht="13">
      <c r="B841" s="121"/>
      <c r="C841" s="117"/>
      <c r="D841" s="123"/>
      <c r="E841" s="119"/>
      <c r="F841" s="121"/>
      <c r="G841" s="45"/>
      <c r="H841" s="44"/>
      <c r="I841" s="44"/>
    </row>
    <row r="842" spans="2:9" ht="13">
      <c r="B842" s="121"/>
      <c r="C842" s="117"/>
      <c r="D842" s="123"/>
      <c r="E842" s="119"/>
      <c r="F842" s="121"/>
      <c r="G842" s="45"/>
      <c r="H842" s="44"/>
      <c r="I842" s="44"/>
    </row>
    <row r="843" spans="2:9" ht="13">
      <c r="B843" s="121"/>
      <c r="C843" s="117"/>
      <c r="D843" s="123"/>
      <c r="E843" s="119"/>
      <c r="F843" s="121"/>
      <c r="G843" s="45"/>
      <c r="H843" s="44"/>
      <c r="I843" s="44"/>
    </row>
    <row r="844" spans="2:9" ht="13">
      <c r="B844" s="121"/>
      <c r="C844" s="117"/>
      <c r="D844" s="123"/>
      <c r="E844" s="119"/>
      <c r="F844" s="121"/>
      <c r="G844" s="45"/>
      <c r="H844" s="44"/>
      <c r="I844" s="44"/>
    </row>
    <row r="845" spans="2:9" ht="13">
      <c r="B845" s="121"/>
      <c r="C845" s="117"/>
      <c r="D845" s="123"/>
      <c r="E845" s="119"/>
      <c r="F845" s="121"/>
      <c r="G845" s="45"/>
      <c r="H845" s="44"/>
      <c r="I845" s="44"/>
    </row>
    <row r="846" spans="2:9" ht="13">
      <c r="B846" s="121"/>
      <c r="C846" s="117"/>
      <c r="D846" s="123"/>
      <c r="E846" s="119"/>
      <c r="F846" s="121"/>
      <c r="G846" s="45"/>
      <c r="H846" s="44"/>
      <c r="I846" s="44"/>
    </row>
    <row r="847" spans="2:9" ht="13">
      <c r="B847" s="121"/>
      <c r="C847" s="117"/>
      <c r="D847" s="123"/>
      <c r="E847" s="119"/>
      <c r="F847" s="121"/>
      <c r="G847" s="45"/>
      <c r="H847" s="44"/>
      <c r="I847" s="44"/>
    </row>
    <row r="848" spans="2:9" ht="13">
      <c r="B848" s="121"/>
      <c r="C848" s="117"/>
      <c r="D848" s="123"/>
      <c r="E848" s="119"/>
      <c r="F848" s="121"/>
      <c r="G848" s="45"/>
      <c r="H848" s="44"/>
      <c r="I848" s="44"/>
    </row>
    <row r="849" spans="2:9" ht="13">
      <c r="B849" s="121"/>
      <c r="C849" s="117"/>
      <c r="D849" s="123"/>
      <c r="E849" s="119"/>
      <c r="F849" s="121"/>
      <c r="G849" s="45"/>
      <c r="H849" s="44"/>
      <c r="I849" s="44"/>
    </row>
    <row r="850" spans="2:9" ht="13">
      <c r="B850" s="121"/>
      <c r="C850" s="117"/>
      <c r="D850" s="123"/>
      <c r="E850" s="119"/>
      <c r="F850" s="121"/>
      <c r="G850" s="45"/>
      <c r="H850" s="44"/>
      <c r="I850" s="44"/>
    </row>
    <row r="851" spans="2:9" ht="13">
      <c r="B851" s="121"/>
      <c r="C851" s="117"/>
      <c r="D851" s="123"/>
      <c r="E851" s="119"/>
      <c r="F851" s="121"/>
      <c r="G851" s="45"/>
      <c r="H851" s="44"/>
      <c r="I851" s="44"/>
    </row>
    <row r="852" spans="2:9" ht="13">
      <c r="B852" s="121"/>
      <c r="C852" s="117"/>
      <c r="D852" s="123"/>
      <c r="E852" s="119"/>
      <c r="F852" s="121"/>
      <c r="G852" s="45"/>
      <c r="H852" s="44"/>
      <c r="I852" s="44"/>
    </row>
    <row r="853" spans="2:9" ht="13">
      <c r="B853" s="121"/>
      <c r="C853" s="117"/>
      <c r="D853" s="123"/>
      <c r="E853" s="119"/>
      <c r="F853" s="121"/>
      <c r="G853" s="45"/>
      <c r="H853" s="44"/>
      <c r="I853" s="44"/>
    </row>
    <row r="854" spans="2:9" ht="13">
      <c r="B854" s="121"/>
      <c r="C854" s="117"/>
      <c r="D854" s="123"/>
      <c r="E854" s="119"/>
      <c r="F854" s="121"/>
      <c r="G854" s="45"/>
      <c r="H854" s="44"/>
      <c r="I854" s="44"/>
    </row>
    <row r="855" spans="2:9" ht="13">
      <c r="B855" s="121"/>
      <c r="C855" s="117"/>
      <c r="D855" s="123"/>
      <c r="E855" s="119"/>
      <c r="F855" s="121"/>
      <c r="G855" s="45"/>
      <c r="H855" s="44"/>
      <c r="I855" s="44"/>
    </row>
    <row r="856" spans="2:9" ht="13">
      <c r="B856" s="121"/>
      <c r="C856" s="117"/>
      <c r="D856" s="123"/>
      <c r="E856" s="119"/>
      <c r="F856" s="121"/>
      <c r="G856" s="45"/>
      <c r="H856" s="44"/>
      <c r="I856" s="44"/>
    </row>
    <row r="857" spans="2:9" ht="13">
      <c r="B857" s="121"/>
      <c r="C857" s="117"/>
      <c r="D857" s="123"/>
      <c r="E857" s="119"/>
      <c r="F857" s="121"/>
      <c r="G857" s="45"/>
      <c r="H857" s="44"/>
      <c r="I857" s="44"/>
    </row>
    <row r="858" spans="2:9" ht="13">
      <c r="B858" s="121"/>
      <c r="C858" s="117"/>
      <c r="D858" s="123"/>
      <c r="E858" s="119"/>
      <c r="F858" s="121"/>
      <c r="G858" s="45"/>
      <c r="H858" s="44"/>
      <c r="I858" s="44"/>
    </row>
    <row r="859" spans="2:9" ht="13">
      <c r="B859" s="121"/>
      <c r="C859" s="117"/>
      <c r="D859" s="123"/>
      <c r="E859" s="119"/>
      <c r="F859" s="121"/>
      <c r="G859" s="45"/>
      <c r="H859" s="44"/>
      <c r="I859" s="44"/>
    </row>
    <row r="860" spans="2:9" ht="13">
      <c r="B860" s="121"/>
      <c r="C860" s="117"/>
      <c r="D860" s="123"/>
      <c r="E860" s="119"/>
      <c r="F860" s="121"/>
      <c r="G860" s="45"/>
      <c r="H860" s="44"/>
      <c r="I860" s="44"/>
    </row>
    <row r="861" spans="2:9" ht="13">
      <c r="B861" s="121"/>
      <c r="C861" s="117"/>
      <c r="D861" s="123"/>
      <c r="E861" s="119"/>
      <c r="F861" s="121"/>
      <c r="G861" s="45"/>
      <c r="H861" s="44"/>
      <c r="I861" s="44"/>
    </row>
    <row r="862" spans="2:9" ht="13">
      <c r="B862" s="121"/>
      <c r="C862" s="117"/>
      <c r="D862" s="123"/>
      <c r="E862" s="119"/>
      <c r="F862" s="121"/>
      <c r="G862" s="45"/>
      <c r="H862" s="44"/>
      <c r="I862" s="44"/>
    </row>
    <row r="863" spans="2:9" ht="13">
      <c r="B863" s="121"/>
      <c r="C863" s="117"/>
      <c r="D863" s="123"/>
      <c r="E863" s="119"/>
      <c r="F863" s="121"/>
      <c r="G863" s="45"/>
      <c r="H863" s="44"/>
      <c r="I863" s="44"/>
    </row>
    <row r="864" spans="2:9" ht="13">
      <c r="B864" s="121"/>
      <c r="C864" s="117"/>
      <c r="D864" s="123"/>
      <c r="E864" s="119"/>
      <c r="F864" s="121"/>
      <c r="G864" s="45"/>
      <c r="H864" s="44"/>
      <c r="I864" s="44"/>
    </row>
    <row r="865" spans="2:9" ht="13">
      <c r="B865" s="121"/>
      <c r="C865" s="117"/>
      <c r="D865" s="123"/>
      <c r="E865" s="119"/>
      <c r="F865" s="121"/>
      <c r="G865" s="45"/>
      <c r="H865" s="44"/>
      <c r="I865" s="44"/>
    </row>
    <row r="866" spans="2:9" ht="13">
      <c r="B866" s="121"/>
      <c r="C866" s="117"/>
      <c r="D866" s="123"/>
      <c r="E866" s="119"/>
      <c r="F866" s="121"/>
      <c r="G866" s="45"/>
      <c r="H866" s="44"/>
      <c r="I866" s="44"/>
    </row>
    <row r="867" spans="2:9" ht="13">
      <c r="B867" s="121"/>
      <c r="C867" s="117"/>
      <c r="D867" s="123"/>
      <c r="E867" s="119"/>
      <c r="F867" s="121"/>
      <c r="G867" s="45"/>
      <c r="H867" s="44"/>
      <c r="I867" s="44"/>
    </row>
    <row r="868" spans="2:9" ht="13">
      <c r="B868" s="121"/>
      <c r="C868" s="117"/>
      <c r="D868" s="123"/>
      <c r="E868" s="119"/>
      <c r="F868" s="121"/>
      <c r="G868" s="45"/>
      <c r="H868" s="44"/>
      <c r="I868" s="44"/>
    </row>
    <row r="869" spans="2:9" ht="13">
      <c r="B869" s="121"/>
      <c r="C869" s="117"/>
      <c r="D869" s="123"/>
      <c r="E869" s="119"/>
      <c r="F869" s="121"/>
      <c r="G869" s="45"/>
      <c r="H869" s="44"/>
      <c r="I869" s="44"/>
    </row>
    <row r="870" spans="2:9" ht="13">
      <c r="B870" s="121"/>
      <c r="C870" s="117"/>
      <c r="D870" s="123"/>
      <c r="E870" s="119"/>
      <c r="F870" s="121"/>
      <c r="G870" s="45"/>
      <c r="H870" s="44"/>
      <c r="I870" s="44"/>
    </row>
    <row r="871" spans="2:9" ht="13">
      <c r="B871" s="121"/>
      <c r="C871" s="117"/>
      <c r="D871" s="123"/>
      <c r="E871" s="119"/>
      <c r="F871" s="121"/>
      <c r="G871" s="45"/>
      <c r="H871" s="44"/>
      <c r="I871" s="44"/>
    </row>
    <row r="872" spans="2:9" ht="13">
      <c r="B872" s="121"/>
      <c r="C872" s="117"/>
      <c r="D872" s="123"/>
      <c r="E872" s="119"/>
      <c r="F872" s="121"/>
      <c r="G872" s="45"/>
      <c r="H872" s="44"/>
      <c r="I872" s="44"/>
    </row>
    <row r="873" spans="2:9" ht="13">
      <c r="B873" s="121"/>
      <c r="C873" s="117"/>
      <c r="D873" s="123"/>
      <c r="E873" s="119"/>
      <c r="F873" s="121"/>
      <c r="G873" s="45"/>
      <c r="H873" s="44"/>
      <c r="I873" s="44"/>
    </row>
    <row r="874" spans="2:9" ht="13">
      <c r="B874" s="121"/>
      <c r="C874" s="117"/>
      <c r="D874" s="123"/>
      <c r="E874" s="119"/>
      <c r="F874" s="121"/>
      <c r="G874" s="45"/>
      <c r="H874" s="44"/>
      <c r="I874" s="44"/>
    </row>
    <row r="875" spans="2:9" ht="13">
      <c r="B875" s="121"/>
      <c r="C875" s="117"/>
      <c r="D875" s="123"/>
      <c r="E875" s="119"/>
      <c r="F875" s="121"/>
      <c r="G875" s="45"/>
      <c r="H875" s="44"/>
      <c r="I875" s="44"/>
    </row>
    <row r="876" spans="2:9" ht="13">
      <c r="B876" s="121"/>
      <c r="C876" s="117"/>
      <c r="D876" s="123"/>
      <c r="E876" s="119"/>
      <c r="F876" s="121"/>
      <c r="G876" s="45"/>
      <c r="H876" s="44"/>
      <c r="I876" s="44"/>
    </row>
    <row r="877" spans="2:9" ht="13">
      <c r="B877" s="121"/>
      <c r="C877" s="117"/>
      <c r="D877" s="123"/>
      <c r="E877" s="119"/>
      <c r="F877" s="121"/>
      <c r="G877" s="45"/>
      <c r="H877" s="44"/>
      <c r="I877" s="44"/>
    </row>
    <row r="878" spans="2:9" ht="13">
      <c r="B878" s="121"/>
      <c r="C878" s="117"/>
      <c r="D878" s="123"/>
      <c r="E878" s="119"/>
      <c r="F878" s="121"/>
      <c r="G878" s="45"/>
      <c r="H878" s="44"/>
      <c r="I878" s="44"/>
    </row>
    <row r="879" spans="2:9" ht="13">
      <c r="B879" s="121"/>
      <c r="C879" s="117"/>
      <c r="D879" s="123"/>
      <c r="E879" s="119"/>
      <c r="F879" s="121"/>
      <c r="G879" s="45"/>
      <c r="H879" s="44"/>
      <c r="I879" s="44"/>
    </row>
    <row r="880" spans="2:9" ht="13">
      <c r="B880" s="121"/>
      <c r="C880" s="117"/>
      <c r="D880" s="123"/>
      <c r="E880" s="119"/>
      <c r="F880" s="121"/>
      <c r="G880" s="45"/>
      <c r="H880" s="44"/>
      <c r="I880" s="44"/>
    </row>
    <row r="881" spans="2:9" ht="13">
      <c r="B881" s="121"/>
      <c r="C881" s="117"/>
      <c r="D881" s="123"/>
      <c r="E881" s="119"/>
      <c r="F881" s="121"/>
      <c r="G881" s="45"/>
      <c r="H881" s="44"/>
      <c r="I881" s="44"/>
    </row>
    <row r="882" spans="2:9" ht="13">
      <c r="B882" s="121"/>
      <c r="C882" s="117"/>
      <c r="D882" s="123"/>
      <c r="E882" s="119"/>
      <c r="F882" s="121"/>
      <c r="G882" s="45"/>
      <c r="H882" s="44"/>
      <c r="I882" s="44"/>
    </row>
    <row r="883" spans="2:9" ht="13">
      <c r="B883" s="121"/>
      <c r="C883" s="117"/>
      <c r="D883" s="123"/>
      <c r="E883" s="119"/>
      <c r="F883" s="121"/>
      <c r="G883" s="45"/>
      <c r="H883" s="44"/>
      <c r="I883" s="44"/>
    </row>
    <row r="884" spans="2:9" ht="13">
      <c r="B884" s="121"/>
      <c r="C884" s="117"/>
      <c r="D884" s="123"/>
      <c r="E884" s="119"/>
      <c r="F884" s="121"/>
      <c r="G884" s="45"/>
      <c r="H884" s="44"/>
      <c r="I884" s="44"/>
    </row>
    <row r="885" spans="2:9" ht="13">
      <c r="B885" s="121"/>
      <c r="C885" s="117"/>
      <c r="D885" s="123"/>
      <c r="E885" s="119"/>
      <c r="F885" s="121"/>
      <c r="G885" s="45"/>
      <c r="H885" s="44"/>
      <c r="I885" s="44"/>
    </row>
    <row r="886" spans="2:9" ht="13">
      <c r="B886" s="121"/>
      <c r="C886" s="117"/>
      <c r="D886" s="123"/>
      <c r="E886" s="119"/>
      <c r="F886" s="121"/>
      <c r="G886" s="45"/>
      <c r="H886" s="44"/>
      <c r="I886" s="44"/>
    </row>
    <row r="887" spans="2:9" ht="13">
      <c r="B887" s="121"/>
      <c r="C887" s="117"/>
      <c r="D887" s="123"/>
      <c r="E887" s="119"/>
      <c r="F887" s="121"/>
      <c r="G887" s="45"/>
      <c r="H887" s="44"/>
      <c r="I887" s="44"/>
    </row>
    <row r="888" spans="2:9" ht="13">
      <c r="B888" s="121"/>
      <c r="C888" s="117"/>
      <c r="D888" s="123"/>
      <c r="E888" s="119"/>
      <c r="F888" s="121"/>
      <c r="G888" s="45"/>
      <c r="H888" s="44"/>
      <c r="I888" s="44"/>
    </row>
    <row r="889" spans="2:9" ht="13">
      <c r="B889" s="121"/>
      <c r="C889" s="117"/>
      <c r="D889" s="123"/>
      <c r="E889" s="119"/>
      <c r="F889" s="121"/>
      <c r="G889" s="45"/>
      <c r="H889" s="44"/>
      <c r="I889" s="44"/>
    </row>
    <row r="890" spans="2:9" ht="13">
      <c r="B890" s="121"/>
      <c r="C890" s="117"/>
      <c r="D890" s="123"/>
      <c r="E890" s="119"/>
      <c r="F890" s="121"/>
      <c r="G890" s="45"/>
      <c r="H890" s="44"/>
      <c r="I890" s="44"/>
    </row>
    <row r="891" spans="2:9" ht="13">
      <c r="B891" s="121"/>
      <c r="C891" s="117"/>
      <c r="D891" s="123"/>
      <c r="E891" s="119"/>
      <c r="F891" s="121"/>
      <c r="G891" s="45"/>
      <c r="H891" s="44"/>
      <c r="I891" s="44"/>
    </row>
    <row r="892" spans="2:9" ht="13">
      <c r="B892" s="121"/>
      <c r="C892" s="117"/>
      <c r="D892" s="123"/>
      <c r="E892" s="119"/>
      <c r="F892" s="121"/>
      <c r="G892" s="45"/>
      <c r="H892" s="44"/>
      <c r="I892" s="44"/>
    </row>
    <row r="893" spans="2:9" ht="13">
      <c r="B893" s="121"/>
      <c r="C893" s="117"/>
      <c r="D893" s="123"/>
      <c r="E893" s="119"/>
      <c r="F893" s="121"/>
      <c r="G893" s="45"/>
      <c r="H893" s="44"/>
      <c r="I893" s="44"/>
    </row>
    <row r="894" spans="2:9" ht="13">
      <c r="B894" s="121"/>
      <c r="C894" s="117"/>
      <c r="D894" s="123"/>
      <c r="E894" s="119"/>
      <c r="F894" s="121"/>
      <c r="G894" s="45"/>
      <c r="H894" s="44"/>
      <c r="I894" s="44"/>
    </row>
    <row r="895" spans="2:9" ht="13">
      <c r="B895" s="121"/>
      <c r="C895" s="117"/>
      <c r="D895" s="123"/>
      <c r="E895" s="119"/>
      <c r="F895" s="121"/>
      <c r="G895" s="45"/>
      <c r="H895" s="44"/>
      <c r="I895" s="44"/>
    </row>
    <row r="896" spans="2:9" ht="13">
      <c r="B896" s="121"/>
      <c r="C896" s="117"/>
      <c r="D896" s="123"/>
      <c r="E896" s="119"/>
      <c r="F896" s="121"/>
      <c r="G896" s="45"/>
      <c r="H896" s="44"/>
      <c r="I896" s="44"/>
    </row>
    <row r="897" spans="2:9" ht="13">
      <c r="B897" s="121"/>
      <c r="C897" s="117"/>
      <c r="D897" s="123"/>
      <c r="E897" s="119"/>
      <c r="F897" s="121"/>
      <c r="G897" s="45"/>
      <c r="H897" s="44"/>
      <c r="I897" s="44"/>
    </row>
    <row r="898" spans="2:9" ht="13">
      <c r="B898" s="121"/>
      <c r="C898" s="117"/>
      <c r="D898" s="123"/>
      <c r="E898" s="119"/>
      <c r="F898" s="121"/>
      <c r="G898" s="45"/>
      <c r="H898" s="44"/>
      <c r="I898" s="44"/>
    </row>
    <row r="899" spans="2:9" ht="13">
      <c r="B899" s="121"/>
      <c r="C899" s="117"/>
      <c r="D899" s="123"/>
      <c r="E899" s="119"/>
      <c r="F899" s="121"/>
      <c r="G899" s="45"/>
      <c r="H899" s="44"/>
      <c r="I899" s="44"/>
    </row>
    <row r="900" spans="2:9" ht="13">
      <c r="B900" s="121"/>
      <c r="C900" s="117"/>
      <c r="D900" s="123"/>
      <c r="E900" s="119"/>
      <c r="F900" s="121"/>
      <c r="G900" s="45"/>
      <c r="H900" s="44"/>
      <c r="I900" s="44"/>
    </row>
    <row r="901" spans="2:9" ht="13">
      <c r="B901" s="121"/>
      <c r="C901" s="117"/>
      <c r="D901" s="123"/>
      <c r="E901" s="119"/>
      <c r="F901" s="121"/>
      <c r="G901" s="45"/>
      <c r="H901" s="44"/>
      <c r="I901" s="44"/>
    </row>
    <row r="902" spans="2:9" ht="13">
      <c r="B902" s="121"/>
      <c r="C902" s="117"/>
      <c r="D902" s="123"/>
      <c r="E902" s="119"/>
      <c r="F902" s="121"/>
      <c r="G902" s="45"/>
      <c r="H902" s="44"/>
      <c r="I902" s="44"/>
    </row>
    <row r="903" spans="2:9" ht="13">
      <c r="B903" s="121"/>
      <c r="C903" s="117"/>
      <c r="D903" s="123"/>
      <c r="E903" s="119"/>
      <c r="F903" s="121"/>
      <c r="G903" s="45"/>
      <c r="H903" s="44"/>
      <c r="I903" s="44"/>
    </row>
    <row r="904" spans="2:9" ht="13">
      <c r="B904" s="121"/>
      <c r="C904" s="117"/>
      <c r="D904" s="123"/>
      <c r="E904" s="119"/>
      <c r="F904" s="121"/>
      <c r="G904" s="45"/>
      <c r="H904" s="44"/>
      <c r="I904" s="44"/>
    </row>
    <row r="905" spans="2:9" ht="13">
      <c r="B905" s="121"/>
      <c r="C905" s="117"/>
      <c r="D905" s="123"/>
      <c r="E905" s="119"/>
      <c r="F905" s="121"/>
      <c r="G905" s="45"/>
      <c r="H905" s="44"/>
      <c r="I905" s="44"/>
    </row>
    <row r="906" spans="2:9" ht="13">
      <c r="B906" s="121"/>
      <c r="C906" s="117"/>
      <c r="D906" s="123"/>
      <c r="E906" s="119"/>
      <c r="F906" s="121"/>
      <c r="G906" s="45"/>
      <c r="H906" s="44"/>
      <c r="I906" s="44"/>
    </row>
    <row r="907" spans="2:9" ht="13">
      <c r="B907" s="121"/>
      <c r="C907" s="117"/>
      <c r="D907" s="123"/>
      <c r="E907" s="119"/>
      <c r="F907" s="121"/>
      <c r="G907" s="45"/>
      <c r="H907" s="44"/>
      <c r="I907" s="44"/>
    </row>
    <row r="908" spans="2:9" ht="13">
      <c r="B908" s="121"/>
      <c r="C908" s="117"/>
      <c r="D908" s="123"/>
      <c r="E908" s="119"/>
      <c r="F908" s="121"/>
      <c r="G908" s="45"/>
      <c r="H908" s="44"/>
      <c r="I908" s="44"/>
    </row>
    <row r="909" spans="2:9" ht="13">
      <c r="B909" s="121"/>
      <c r="C909" s="117"/>
      <c r="D909" s="123"/>
      <c r="E909" s="119"/>
      <c r="F909" s="121"/>
      <c r="G909" s="45"/>
      <c r="H909" s="44"/>
      <c r="I909" s="44"/>
    </row>
    <row r="910" spans="2:9" ht="13">
      <c r="B910" s="121"/>
      <c r="C910" s="117"/>
      <c r="D910" s="123"/>
      <c r="E910" s="119"/>
      <c r="F910" s="121"/>
      <c r="G910" s="45"/>
      <c r="H910" s="44"/>
      <c r="I910" s="44"/>
    </row>
    <row r="911" spans="2:9" ht="13">
      <c r="B911" s="121"/>
      <c r="C911" s="117"/>
      <c r="D911" s="123"/>
      <c r="E911" s="119"/>
      <c r="F911" s="121"/>
      <c r="G911" s="45"/>
      <c r="H911" s="44"/>
      <c r="I911" s="44"/>
    </row>
    <row r="912" spans="2:9" ht="13">
      <c r="B912" s="121"/>
      <c r="C912" s="117"/>
      <c r="D912" s="123"/>
      <c r="E912" s="119"/>
      <c r="F912" s="121"/>
      <c r="G912" s="45"/>
      <c r="H912" s="44"/>
      <c r="I912" s="44"/>
    </row>
    <row r="913" spans="2:9" ht="13">
      <c r="B913" s="121"/>
      <c r="C913" s="117"/>
      <c r="D913" s="123"/>
      <c r="E913" s="119"/>
      <c r="F913" s="121"/>
      <c r="G913" s="45"/>
      <c r="H913" s="44"/>
      <c r="I913" s="44"/>
    </row>
    <row r="914" spans="2:9" ht="13">
      <c r="B914" s="121"/>
      <c r="C914" s="117"/>
      <c r="D914" s="123"/>
      <c r="E914" s="119"/>
      <c r="F914" s="121"/>
      <c r="G914" s="45"/>
      <c r="H914" s="44"/>
      <c r="I914" s="44"/>
    </row>
    <row r="915" spans="2:9" ht="13">
      <c r="B915" s="121"/>
      <c r="C915" s="117"/>
      <c r="D915" s="123"/>
      <c r="E915" s="119"/>
      <c r="F915" s="121"/>
      <c r="G915" s="45"/>
      <c r="H915" s="44"/>
      <c r="I915" s="44"/>
    </row>
    <row r="916" spans="2:9" ht="13">
      <c r="B916" s="121"/>
      <c r="C916" s="117"/>
      <c r="D916" s="123"/>
      <c r="E916" s="119"/>
      <c r="F916" s="121"/>
      <c r="G916" s="45"/>
      <c r="H916" s="44"/>
      <c r="I916" s="44"/>
    </row>
    <row r="917" spans="2:9" ht="13">
      <c r="B917" s="121"/>
      <c r="C917" s="117"/>
      <c r="D917" s="123"/>
      <c r="E917" s="119"/>
      <c r="F917" s="121"/>
      <c r="G917" s="45"/>
      <c r="H917" s="44"/>
      <c r="I917" s="44"/>
    </row>
    <row r="918" spans="2:9" ht="13">
      <c r="B918" s="121"/>
      <c r="C918" s="117"/>
      <c r="D918" s="123"/>
      <c r="E918" s="119"/>
      <c r="F918" s="121"/>
      <c r="G918" s="45"/>
      <c r="H918" s="44"/>
      <c r="I918" s="44"/>
    </row>
    <row r="919" spans="2:9" ht="13">
      <c r="B919" s="121"/>
      <c r="C919" s="117"/>
      <c r="D919" s="123"/>
      <c r="E919" s="119"/>
      <c r="F919" s="121"/>
      <c r="G919" s="45"/>
      <c r="H919" s="44"/>
      <c r="I919" s="44"/>
    </row>
    <row r="920" spans="2:9" ht="13">
      <c r="B920" s="121"/>
      <c r="C920" s="117"/>
      <c r="D920" s="123"/>
      <c r="E920" s="119"/>
      <c r="F920" s="121"/>
      <c r="G920" s="45"/>
      <c r="H920" s="44"/>
      <c r="I920" s="44"/>
    </row>
    <row r="921" spans="2:9" ht="13">
      <c r="B921" s="121"/>
      <c r="C921" s="117"/>
      <c r="D921" s="123"/>
      <c r="E921" s="119"/>
      <c r="F921" s="121"/>
      <c r="G921" s="45"/>
      <c r="H921" s="44"/>
      <c r="I921" s="44"/>
    </row>
    <row r="922" spans="2:9" ht="13">
      <c r="B922" s="121"/>
      <c r="C922" s="117"/>
      <c r="D922" s="123"/>
      <c r="E922" s="119"/>
      <c r="F922" s="121"/>
      <c r="G922" s="45"/>
      <c r="H922" s="44"/>
      <c r="I922" s="44"/>
    </row>
    <row r="923" spans="2:9" ht="13">
      <c r="B923" s="121"/>
      <c r="C923" s="117"/>
      <c r="D923" s="123"/>
      <c r="E923" s="119"/>
      <c r="F923" s="121"/>
      <c r="G923" s="45"/>
      <c r="H923" s="44"/>
      <c r="I923" s="44"/>
    </row>
    <row r="924" spans="2:9" ht="13">
      <c r="B924" s="121"/>
      <c r="C924" s="117"/>
      <c r="D924" s="123"/>
      <c r="E924" s="119"/>
      <c r="F924" s="121"/>
      <c r="G924" s="45"/>
      <c r="H924" s="44"/>
      <c r="I924" s="44"/>
    </row>
    <row r="925" spans="2:9" ht="13">
      <c r="B925" s="121"/>
      <c r="C925" s="117"/>
      <c r="D925" s="123"/>
      <c r="E925" s="119"/>
      <c r="F925" s="121"/>
      <c r="G925" s="45"/>
      <c r="H925" s="44"/>
      <c r="I925" s="44"/>
    </row>
    <row r="926" spans="2:9" ht="13">
      <c r="B926" s="121"/>
      <c r="C926" s="117"/>
      <c r="D926" s="123"/>
      <c r="E926" s="119"/>
      <c r="F926" s="121"/>
      <c r="G926" s="45"/>
      <c r="H926" s="44"/>
      <c r="I926" s="44"/>
    </row>
    <row r="927" spans="2:9" ht="13">
      <c r="B927" s="121"/>
      <c r="C927" s="117"/>
      <c r="D927" s="123"/>
      <c r="E927" s="119"/>
      <c r="F927" s="121"/>
      <c r="G927" s="45"/>
      <c r="H927" s="44"/>
      <c r="I927" s="44"/>
    </row>
    <row r="928" spans="2:9" ht="13">
      <c r="B928" s="121"/>
      <c r="C928" s="117"/>
      <c r="D928" s="123"/>
      <c r="E928" s="119"/>
      <c r="F928" s="121"/>
      <c r="G928" s="45"/>
      <c r="H928" s="44"/>
      <c r="I928" s="44"/>
    </row>
    <row r="929" spans="2:9" ht="13">
      <c r="B929" s="121"/>
      <c r="C929" s="117"/>
      <c r="D929" s="123"/>
      <c r="E929" s="119"/>
      <c r="F929" s="121"/>
      <c r="G929" s="45"/>
      <c r="H929" s="44"/>
      <c r="I929" s="44"/>
    </row>
    <row r="930" spans="2:9" ht="13">
      <c r="B930" s="121"/>
      <c r="C930" s="117"/>
      <c r="D930" s="123"/>
      <c r="E930" s="119"/>
      <c r="F930" s="121"/>
      <c r="G930" s="45"/>
      <c r="H930" s="44"/>
      <c r="I930" s="44"/>
    </row>
    <row r="931" spans="2:9" ht="13">
      <c r="B931" s="121"/>
      <c r="C931" s="117"/>
      <c r="D931" s="123"/>
      <c r="E931" s="119"/>
      <c r="F931" s="121"/>
      <c r="G931" s="45"/>
      <c r="H931" s="44"/>
      <c r="I931" s="44"/>
    </row>
    <row r="932" spans="2:9" ht="13">
      <c r="B932" s="121"/>
      <c r="C932" s="117"/>
      <c r="D932" s="123"/>
      <c r="E932" s="119"/>
      <c r="F932" s="121"/>
      <c r="G932" s="45"/>
      <c r="H932" s="44"/>
      <c r="I932" s="44"/>
    </row>
    <row r="933" spans="2:9" ht="13">
      <c r="B933" s="121"/>
      <c r="C933" s="117"/>
      <c r="D933" s="123"/>
      <c r="E933" s="119"/>
      <c r="F933" s="121"/>
      <c r="G933" s="45"/>
      <c r="H933" s="44"/>
      <c r="I933" s="44"/>
    </row>
    <row r="934" spans="2:9" ht="13">
      <c r="B934" s="121"/>
      <c r="C934" s="117"/>
      <c r="D934" s="123"/>
      <c r="E934" s="119"/>
      <c r="F934" s="121"/>
      <c r="G934" s="45"/>
      <c r="H934" s="44"/>
      <c r="I934" s="44"/>
    </row>
    <row r="935" spans="2:9" ht="13">
      <c r="B935" s="121"/>
      <c r="C935" s="117"/>
      <c r="D935" s="123"/>
      <c r="E935" s="119"/>
      <c r="F935" s="121"/>
      <c r="G935" s="45"/>
      <c r="H935" s="44"/>
      <c r="I935" s="44"/>
    </row>
    <row r="936" spans="2:9" ht="13">
      <c r="B936" s="121"/>
      <c r="C936" s="117"/>
      <c r="D936" s="123"/>
      <c r="E936" s="119"/>
      <c r="F936" s="121"/>
      <c r="G936" s="45"/>
      <c r="H936" s="44"/>
      <c r="I936" s="44"/>
    </row>
    <row r="937" spans="2:9" ht="13">
      <c r="B937" s="121"/>
      <c r="C937" s="117"/>
      <c r="D937" s="123"/>
      <c r="E937" s="119"/>
      <c r="F937" s="121"/>
      <c r="G937" s="45"/>
      <c r="H937" s="44"/>
      <c r="I937" s="44"/>
    </row>
    <row r="938" spans="2:9" ht="13">
      <c r="B938" s="121"/>
      <c r="C938" s="117"/>
      <c r="D938" s="123"/>
      <c r="E938" s="119"/>
      <c r="F938" s="121"/>
      <c r="G938" s="45"/>
      <c r="H938" s="44"/>
      <c r="I938" s="44"/>
    </row>
    <row r="939" spans="2:9" ht="13">
      <c r="B939" s="121"/>
      <c r="C939" s="117"/>
      <c r="D939" s="123"/>
      <c r="E939" s="119"/>
      <c r="F939" s="121"/>
      <c r="G939" s="45"/>
      <c r="H939" s="44"/>
      <c r="I939" s="44"/>
    </row>
    <row r="940" spans="2:9" ht="13">
      <c r="B940" s="121"/>
      <c r="C940" s="117"/>
      <c r="D940" s="123"/>
      <c r="E940" s="119"/>
      <c r="F940" s="121"/>
      <c r="G940" s="45"/>
      <c r="H940" s="44"/>
      <c r="I940" s="44"/>
    </row>
    <row r="941" spans="2:9" ht="13">
      <c r="B941" s="121"/>
      <c r="C941" s="117"/>
      <c r="D941" s="123"/>
      <c r="E941" s="119"/>
      <c r="F941" s="121"/>
      <c r="G941" s="45"/>
      <c r="H941" s="44"/>
      <c r="I941" s="44"/>
    </row>
    <row r="942" spans="2:9" ht="13">
      <c r="B942" s="121"/>
      <c r="C942" s="117"/>
      <c r="D942" s="123"/>
      <c r="E942" s="119"/>
      <c r="F942" s="121"/>
      <c r="G942" s="45"/>
      <c r="H942" s="44"/>
      <c r="I942" s="44"/>
    </row>
    <row r="943" spans="2:9" ht="13">
      <c r="B943" s="121"/>
      <c r="C943" s="117"/>
      <c r="D943" s="123"/>
      <c r="E943" s="119"/>
      <c r="F943" s="121"/>
      <c r="G943" s="45"/>
      <c r="H943" s="44"/>
      <c r="I943" s="44"/>
    </row>
    <row r="944" spans="2:9" ht="13">
      <c r="B944" s="121"/>
      <c r="C944" s="117"/>
      <c r="D944" s="123"/>
      <c r="E944" s="119"/>
      <c r="F944" s="121"/>
      <c r="G944" s="45"/>
      <c r="H944" s="44"/>
      <c r="I944" s="44"/>
    </row>
    <row r="945" spans="2:9" ht="13">
      <c r="B945" s="121"/>
      <c r="C945" s="117"/>
      <c r="D945" s="123"/>
      <c r="E945" s="119"/>
      <c r="F945" s="121"/>
      <c r="G945" s="45"/>
      <c r="H945" s="44"/>
      <c r="I945" s="44"/>
    </row>
    <row r="946" spans="2:9" ht="13">
      <c r="B946" s="121"/>
      <c r="C946" s="117"/>
      <c r="D946" s="123"/>
      <c r="E946" s="119"/>
      <c r="F946" s="121"/>
      <c r="G946" s="45"/>
      <c r="H946" s="44"/>
      <c r="I946" s="44"/>
    </row>
    <row r="947" spans="2:9" ht="13">
      <c r="B947" s="121"/>
      <c r="C947" s="117"/>
      <c r="D947" s="123"/>
      <c r="E947" s="119"/>
      <c r="F947" s="121"/>
      <c r="G947" s="45"/>
      <c r="H947" s="44"/>
      <c r="I947" s="44"/>
    </row>
    <row r="948" spans="2:9" ht="13">
      <c r="B948" s="121"/>
      <c r="C948" s="117"/>
      <c r="D948" s="123"/>
      <c r="E948" s="119"/>
      <c r="F948" s="121"/>
      <c r="G948" s="45"/>
      <c r="H948" s="44"/>
      <c r="I948" s="44"/>
    </row>
    <row r="949" spans="2:9" ht="13">
      <c r="B949" s="121"/>
      <c r="C949" s="117"/>
      <c r="D949" s="123"/>
      <c r="E949" s="119"/>
      <c r="F949" s="121"/>
      <c r="G949" s="45"/>
      <c r="H949" s="44"/>
      <c r="I949" s="44"/>
    </row>
    <row r="950" spans="2:9" ht="13">
      <c r="B950" s="121"/>
      <c r="C950" s="117"/>
      <c r="D950" s="123"/>
      <c r="E950" s="119"/>
      <c r="F950" s="121"/>
      <c r="G950" s="45"/>
      <c r="H950" s="44"/>
      <c r="I950" s="44"/>
    </row>
    <row r="951" spans="2:9" ht="13">
      <c r="B951" s="121"/>
      <c r="C951" s="117"/>
      <c r="D951" s="123"/>
      <c r="E951" s="119"/>
      <c r="F951" s="121"/>
      <c r="G951" s="45"/>
      <c r="H951" s="44"/>
      <c r="I951" s="44"/>
    </row>
    <row r="952" spans="2:9" ht="13">
      <c r="B952" s="121"/>
      <c r="C952" s="117"/>
      <c r="D952" s="123"/>
      <c r="E952" s="119"/>
      <c r="F952" s="121"/>
      <c r="G952" s="45"/>
      <c r="H952" s="44"/>
      <c r="I952" s="44"/>
    </row>
    <row r="953" spans="2:9" ht="13">
      <c r="B953" s="121"/>
      <c r="C953" s="117"/>
      <c r="D953" s="123"/>
      <c r="E953" s="119"/>
      <c r="F953" s="121"/>
      <c r="G953" s="45"/>
      <c r="H953" s="44"/>
      <c r="I953" s="44"/>
    </row>
    <row r="954" spans="2:9" ht="13">
      <c r="B954" s="121"/>
      <c r="C954" s="117"/>
      <c r="D954" s="123"/>
      <c r="E954" s="119"/>
      <c r="F954" s="121"/>
      <c r="G954" s="45"/>
      <c r="H954" s="44"/>
      <c r="I954" s="44"/>
    </row>
    <row r="955" spans="2:9" ht="13">
      <c r="B955" s="121"/>
      <c r="C955" s="117"/>
      <c r="D955" s="123"/>
      <c r="E955" s="119"/>
      <c r="F955" s="121"/>
      <c r="G955" s="45"/>
      <c r="H955" s="44"/>
      <c r="I955" s="44"/>
    </row>
    <row r="956" spans="2:9" ht="13">
      <c r="B956" s="121"/>
      <c r="C956" s="117"/>
      <c r="D956" s="123"/>
      <c r="E956" s="119"/>
      <c r="F956" s="121"/>
      <c r="G956" s="45"/>
      <c r="H956" s="44"/>
      <c r="I956" s="44"/>
    </row>
    <row r="957" spans="2:9" ht="13">
      <c r="B957" s="121"/>
      <c r="C957" s="117"/>
      <c r="D957" s="123"/>
      <c r="E957" s="119"/>
      <c r="F957" s="121"/>
      <c r="G957" s="45"/>
      <c r="H957" s="44"/>
      <c r="I957" s="44"/>
    </row>
    <row r="958" spans="2:9" ht="13">
      <c r="B958" s="121"/>
      <c r="C958" s="117"/>
      <c r="D958" s="123"/>
      <c r="E958" s="119"/>
      <c r="F958" s="121"/>
      <c r="G958" s="45"/>
      <c r="H958" s="44"/>
      <c r="I958" s="44"/>
    </row>
    <row r="959" spans="2:9" ht="13">
      <c r="B959" s="121"/>
      <c r="C959" s="117"/>
      <c r="D959" s="123"/>
      <c r="E959" s="119"/>
      <c r="F959" s="121"/>
      <c r="G959" s="45"/>
      <c r="H959" s="44"/>
      <c r="I959" s="44"/>
    </row>
    <row r="960" spans="2:9" ht="13">
      <c r="B960" s="121"/>
      <c r="C960" s="117"/>
      <c r="D960" s="123"/>
      <c r="E960" s="119"/>
      <c r="F960" s="121"/>
      <c r="G960" s="45"/>
      <c r="H960" s="44"/>
      <c r="I960" s="44"/>
    </row>
    <row r="961" spans="2:9" ht="13">
      <c r="B961" s="121"/>
      <c r="C961" s="117"/>
      <c r="D961" s="123"/>
      <c r="E961" s="119"/>
      <c r="F961" s="121"/>
      <c r="G961" s="45"/>
      <c r="H961" s="44"/>
      <c r="I961" s="44"/>
    </row>
    <row r="962" spans="2:9" ht="13">
      <c r="B962" s="121"/>
      <c r="C962" s="117"/>
      <c r="D962" s="123"/>
      <c r="E962" s="119"/>
      <c r="F962" s="121"/>
      <c r="G962" s="45"/>
      <c r="H962" s="44"/>
      <c r="I962" s="44"/>
    </row>
    <row r="963" spans="2:9" ht="13">
      <c r="B963" s="121"/>
      <c r="C963" s="117"/>
      <c r="D963" s="123"/>
      <c r="E963" s="119"/>
      <c r="F963" s="121"/>
      <c r="G963" s="45"/>
      <c r="H963" s="44"/>
      <c r="I963" s="44"/>
    </row>
    <row r="964" spans="2:9" ht="13">
      <c r="B964" s="121"/>
      <c r="C964" s="117"/>
      <c r="D964" s="123"/>
      <c r="E964" s="119"/>
      <c r="F964" s="121"/>
      <c r="G964" s="45"/>
      <c r="H964" s="44"/>
      <c r="I964" s="44"/>
    </row>
    <row r="965" spans="2:9" ht="13">
      <c r="B965" s="121"/>
      <c r="C965" s="117"/>
      <c r="D965" s="123"/>
      <c r="E965" s="119"/>
      <c r="F965" s="121"/>
      <c r="G965" s="45"/>
      <c r="H965" s="44"/>
      <c r="I965" s="44"/>
    </row>
    <row r="966" spans="2:9" ht="13">
      <c r="B966" s="121"/>
      <c r="C966" s="117"/>
      <c r="D966" s="123"/>
      <c r="E966" s="119"/>
      <c r="F966" s="121"/>
      <c r="G966" s="45"/>
      <c r="H966" s="44"/>
      <c r="I966" s="44"/>
    </row>
    <row r="967" spans="2:9" ht="13">
      <c r="B967" s="121"/>
      <c r="C967" s="117"/>
      <c r="D967" s="123"/>
      <c r="E967" s="119"/>
      <c r="F967" s="121"/>
      <c r="G967" s="45"/>
      <c r="H967" s="44"/>
      <c r="I967" s="44"/>
    </row>
    <row r="968" spans="2:9" ht="13">
      <c r="B968" s="121"/>
      <c r="C968" s="117"/>
      <c r="D968" s="123"/>
      <c r="E968" s="119"/>
      <c r="F968" s="121"/>
      <c r="G968" s="45"/>
      <c r="H968" s="44"/>
      <c r="I968" s="44"/>
    </row>
    <row r="969" spans="2:9" ht="13">
      <c r="B969" s="121"/>
      <c r="C969" s="117"/>
      <c r="D969" s="123"/>
      <c r="E969" s="119"/>
      <c r="F969" s="121"/>
      <c r="G969" s="45"/>
      <c r="H969" s="44"/>
      <c r="I969" s="44"/>
    </row>
    <row r="970" spans="2:9" ht="13">
      <c r="B970" s="121"/>
      <c r="C970" s="117"/>
      <c r="D970" s="123"/>
      <c r="E970" s="119"/>
      <c r="F970" s="121"/>
      <c r="G970" s="45"/>
      <c r="H970" s="44"/>
      <c r="I970" s="44"/>
    </row>
    <row r="971" spans="2:9" ht="13">
      <c r="B971" s="121"/>
      <c r="C971" s="117"/>
      <c r="D971" s="123"/>
      <c r="E971" s="119"/>
      <c r="F971" s="121"/>
      <c r="G971" s="45"/>
      <c r="H971" s="44"/>
      <c r="I971" s="44"/>
    </row>
    <row r="972" spans="2:9" ht="13">
      <c r="B972" s="121"/>
      <c r="C972" s="117"/>
      <c r="D972" s="123"/>
      <c r="E972" s="119"/>
      <c r="F972" s="121"/>
      <c r="G972" s="45"/>
      <c r="H972" s="44"/>
      <c r="I972" s="44"/>
    </row>
    <row r="973" spans="2:9" ht="13">
      <c r="B973" s="121"/>
      <c r="C973" s="117"/>
      <c r="D973" s="123"/>
      <c r="E973" s="119"/>
      <c r="F973" s="121"/>
      <c r="G973" s="45"/>
      <c r="H973" s="44"/>
      <c r="I973" s="44"/>
    </row>
    <row r="974" spans="2:9" ht="13">
      <c r="B974" s="121"/>
      <c r="C974" s="117"/>
      <c r="D974" s="123"/>
      <c r="E974" s="119"/>
      <c r="F974" s="121"/>
      <c r="G974" s="45"/>
      <c r="H974" s="44"/>
      <c r="I974" s="44"/>
    </row>
    <row r="975" spans="2:9" ht="13">
      <c r="B975" s="121"/>
      <c r="C975" s="117"/>
      <c r="D975" s="123"/>
      <c r="E975" s="119"/>
      <c r="F975" s="121"/>
      <c r="G975" s="45"/>
      <c r="H975" s="44"/>
      <c r="I975" s="44"/>
    </row>
    <row r="976" spans="2:9" ht="13">
      <c r="B976" s="121"/>
      <c r="C976" s="117"/>
      <c r="D976" s="123"/>
      <c r="E976" s="119"/>
      <c r="F976" s="121"/>
      <c r="G976" s="45"/>
      <c r="H976" s="44"/>
      <c r="I976" s="44"/>
    </row>
    <row r="977" spans="2:9" ht="13">
      <c r="B977" s="121"/>
      <c r="C977" s="117"/>
      <c r="D977" s="123"/>
      <c r="E977" s="119"/>
      <c r="F977" s="121"/>
      <c r="G977" s="45"/>
      <c r="H977" s="44"/>
      <c r="I977" s="44"/>
    </row>
    <row r="978" spans="2:9" ht="13">
      <c r="B978" s="121"/>
      <c r="C978" s="117"/>
      <c r="D978" s="123"/>
      <c r="E978" s="119"/>
      <c r="F978" s="121"/>
      <c r="G978" s="45"/>
      <c r="H978" s="44"/>
      <c r="I978" s="44"/>
    </row>
    <row r="979" spans="2:9" ht="13">
      <c r="B979" s="121"/>
      <c r="C979" s="117"/>
      <c r="D979" s="123"/>
      <c r="E979" s="119"/>
      <c r="F979" s="121"/>
      <c r="G979" s="45"/>
      <c r="H979" s="44"/>
      <c r="I979" s="44"/>
    </row>
    <row r="980" spans="2:9" ht="13">
      <c r="B980" s="121"/>
      <c r="C980" s="117"/>
      <c r="D980" s="123"/>
      <c r="E980" s="119"/>
      <c r="F980" s="121"/>
      <c r="G980" s="45"/>
      <c r="H980" s="44"/>
      <c r="I980" s="44"/>
    </row>
    <row r="981" spans="2:9" ht="13">
      <c r="B981" s="121"/>
      <c r="C981" s="117"/>
      <c r="D981" s="123"/>
      <c r="E981" s="119"/>
      <c r="F981" s="121"/>
      <c r="G981" s="45"/>
      <c r="H981" s="44"/>
      <c r="I981" s="44"/>
    </row>
    <row r="982" spans="2:9" ht="13">
      <c r="B982" s="121"/>
      <c r="C982" s="117"/>
      <c r="D982" s="123"/>
      <c r="E982" s="119"/>
      <c r="F982" s="121"/>
      <c r="G982" s="45"/>
      <c r="H982" s="44"/>
      <c r="I982" s="44"/>
    </row>
    <row r="983" spans="2:9" ht="13">
      <c r="B983" s="121"/>
      <c r="C983" s="117"/>
      <c r="D983" s="123"/>
      <c r="E983" s="119"/>
      <c r="F983" s="121"/>
      <c r="G983" s="45"/>
      <c r="H983" s="44"/>
      <c r="I983" s="44"/>
    </row>
    <row r="984" spans="2:9" ht="13">
      <c r="B984" s="121"/>
      <c r="C984" s="117"/>
      <c r="D984" s="123"/>
      <c r="E984" s="119"/>
      <c r="F984" s="121"/>
      <c r="G984" s="45"/>
      <c r="H984" s="44"/>
      <c r="I984" s="44"/>
    </row>
    <row r="985" spans="2:9" ht="13">
      <c r="B985" s="121"/>
      <c r="C985" s="117"/>
      <c r="D985" s="123"/>
      <c r="E985" s="119"/>
      <c r="F985" s="121"/>
      <c r="G985" s="45"/>
      <c r="H985" s="44"/>
      <c r="I985" s="44"/>
    </row>
    <row r="986" spans="2:9" ht="13">
      <c r="B986" s="121"/>
      <c r="C986" s="117"/>
      <c r="D986" s="123"/>
      <c r="E986" s="119"/>
      <c r="F986" s="121"/>
      <c r="G986" s="45"/>
      <c r="H986" s="44"/>
      <c r="I986" s="44"/>
    </row>
    <row r="987" spans="2:9" ht="13">
      <c r="B987" s="121"/>
      <c r="C987" s="117"/>
      <c r="D987" s="123"/>
      <c r="E987" s="119"/>
      <c r="F987" s="121"/>
      <c r="G987" s="45"/>
      <c r="H987" s="44"/>
      <c r="I987" s="44"/>
    </row>
    <row r="988" spans="2:9" ht="13">
      <c r="B988" s="121"/>
      <c r="C988" s="117"/>
      <c r="D988" s="123"/>
      <c r="E988" s="119"/>
      <c r="F988" s="121"/>
      <c r="G988" s="45"/>
      <c r="H988" s="44"/>
      <c r="I988" s="44"/>
    </row>
    <row r="989" spans="2:9" ht="13">
      <c r="B989" s="121"/>
      <c r="C989" s="117"/>
      <c r="D989" s="123"/>
      <c r="E989" s="119"/>
      <c r="F989" s="121"/>
      <c r="G989" s="45"/>
      <c r="H989" s="44"/>
      <c r="I989" s="44"/>
    </row>
    <row r="990" spans="2:9" ht="13">
      <c r="B990" s="121"/>
      <c r="C990" s="117"/>
      <c r="D990" s="123"/>
      <c r="E990" s="119"/>
      <c r="F990" s="121"/>
      <c r="G990" s="45"/>
      <c r="H990" s="44"/>
      <c r="I990" s="44"/>
    </row>
    <row r="991" spans="2:9" ht="13">
      <c r="B991" s="121"/>
      <c r="C991" s="117"/>
      <c r="D991" s="123"/>
      <c r="E991" s="119"/>
      <c r="F991" s="121"/>
      <c r="G991" s="45"/>
      <c r="H991" s="44"/>
      <c r="I991" s="44"/>
    </row>
    <row r="992" spans="2:9" ht="13">
      <c r="B992" s="121"/>
      <c r="C992" s="117"/>
      <c r="D992" s="123"/>
      <c r="E992" s="119"/>
      <c r="F992" s="121"/>
      <c r="G992" s="45"/>
      <c r="H992" s="44"/>
      <c r="I992" s="44"/>
    </row>
    <row r="993" spans="2:9" ht="13">
      <c r="B993" s="121"/>
      <c r="C993" s="117"/>
      <c r="D993" s="123"/>
      <c r="E993" s="119"/>
      <c r="F993" s="121"/>
      <c r="G993" s="45"/>
      <c r="H993" s="44"/>
      <c r="I993" s="44"/>
    </row>
    <row r="994" spans="2:9" ht="13">
      <c r="B994" s="121"/>
      <c r="C994" s="117"/>
      <c r="D994" s="123"/>
      <c r="E994" s="119"/>
      <c r="F994" s="121"/>
      <c r="G994" s="45"/>
      <c r="H994" s="44"/>
      <c r="I994" s="44"/>
    </row>
    <row r="995" spans="2:9" ht="13">
      <c r="B995" s="121"/>
      <c r="C995" s="117"/>
      <c r="D995" s="123"/>
      <c r="E995" s="119"/>
      <c r="F995" s="121"/>
      <c r="G995" s="45"/>
      <c r="H995" s="44"/>
      <c r="I995" s="44"/>
    </row>
    <row r="996" spans="2:9" ht="13">
      <c r="B996" s="121"/>
      <c r="C996" s="117"/>
      <c r="D996" s="123"/>
      <c r="E996" s="119"/>
      <c r="F996" s="121"/>
      <c r="G996" s="45"/>
      <c r="H996" s="44"/>
      <c r="I996" s="44"/>
    </row>
    <row r="997" spans="2:9" ht="13">
      <c r="B997" s="121"/>
      <c r="C997" s="117"/>
      <c r="D997" s="123"/>
      <c r="E997" s="119"/>
      <c r="F997" s="121"/>
      <c r="G997" s="45"/>
      <c r="H997" s="44"/>
      <c r="I997" s="44"/>
    </row>
    <row r="998" spans="2:9" ht="13">
      <c r="B998" s="121"/>
      <c r="C998" s="117"/>
      <c r="D998" s="123"/>
      <c r="E998" s="119"/>
      <c r="F998" s="121"/>
      <c r="G998" s="45"/>
      <c r="H998" s="44"/>
      <c r="I998" s="44"/>
    </row>
    <row r="999" spans="2:9" ht="13">
      <c r="B999" s="121"/>
      <c r="C999" s="117"/>
      <c r="D999" s="123"/>
      <c r="E999" s="119"/>
      <c r="F999" s="121"/>
      <c r="G999" s="45"/>
      <c r="H999" s="44"/>
      <c r="I999" s="44"/>
    </row>
    <row r="1000" spans="2:9" ht="13">
      <c r="B1000" s="121"/>
      <c r="C1000" s="117"/>
      <c r="D1000" s="123"/>
      <c r="E1000" s="119"/>
      <c r="F1000" s="121"/>
      <c r="G1000" s="45"/>
      <c r="H1000" s="44"/>
      <c r="I1000" s="4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37"/>
  <sheetViews>
    <sheetView workbookViewId="0"/>
  </sheetViews>
  <sheetFormatPr baseColWidth="10" defaultColWidth="14.5" defaultRowHeight="15.75" customHeight="1"/>
  <sheetData>
    <row r="1" spans="1:8" ht="15.75" customHeight="1">
      <c r="A1" s="88" t="s">
        <v>866</v>
      </c>
      <c r="B1" s="87"/>
      <c r="C1" s="87"/>
      <c r="D1" s="87"/>
      <c r="E1" s="59" t="s">
        <v>867</v>
      </c>
    </row>
    <row r="2" spans="1:8" ht="15.75" customHeight="1">
      <c r="A2" s="60"/>
      <c r="B2" s="60" t="s">
        <v>868</v>
      </c>
      <c r="C2" s="60" t="s">
        <v>869</v>
      </c>
      <c r="D2" s="61" t="s">
        <v>870</v>
      </c>
      <c r="E2" s="60" t="s">
        <v>817</v>
      </c>
      <c r="F2" s="60" t="s">
        <v>871</v>
      </c>
      <c r="G2" s="62" t="s">
        <v>872</v>
      </c>
      <c r="H2" s="62" t="s">
        <v>873</v>
      </c>
    </row>
    <row r="3" spans="1:8" ht="15.75" customHeight="1">
      <c r="A3" s="42">
        <v>1</v>
      </c>
      <c r="B3" s="42" t="s">
        <v>173</v>
      </c>
      <c r="C3" s="42">
        <v>74.5</v>
      </c>
      <c r="D3" s="63">
        <f>162*VLOOKUP(B3,Calculations!$A$2:$J$31,10,FALSE)</f>
        <v>82.750472687393611</v>
      </c>
      <c r="E3" s="45">
        <f t="shared" ref="E3:E32" si="0">D3-C3</f>
        <v>8.2504726873936107</v>
      </c>
      <c r="F3" s="42">
        <v>82</v>
      </c>
      <c r="G3" s="45">
        <f t="shared" ref="G3:G32" si="1">F3-D3</f>
        <v>-0.75047268739361073</v>
      </c>
      <c r="H3">
        <f t="shared" ref="H3:H32" si="2">F3-C3</f>
        <v>7.5</v>
      </c>
    </row>
    <row r="4" spans="1:8" ht="15.75" customHeight="1">
      <c r="A4">
        <f t="shared" ref="A4:A32" si="3">A3+1</f>
        <v>2</v>
      </c>
      <c r="B4" s="42" t="s">
        <v>75</v>
      </c>
      <c r="C4" s="42">
        <v>86.5</v>
      </c>
      <c r="D4" s="63">
        <f>162*VLOOKUP(B4,Calculations!$A$2:$J$31,10,FALSE)</f>
        <v>93.793731476744028</v>
      </c>
      <c r="E4" s="45">
        <f t="shared" si="0"/>
        <v>7.2937314767440284</v>
      </c>
      <c r="F4" s="42">
        <v>93</v>
      </c>
      <c r="G4" s="45">
        <f t="shared" si="1"/>
        <v>-0.79373147674402844</v>
      </c>
      <c r="H4">
        <f t="shared" si="2"/>
        <v>6.5</v>
      </c>
    </row>
    <row r="5" spans="1:8" ht="15.75" customHeight="1">
      <c r="A5">
        <f t="shared" si="3"/>
        <v>3</v>
      </c>
      <c r="B5" s="42" t="s">
        <v>169</v>
      </c>
      <c r="C5" s="42">
        <v>59.5</v>
      </c>
      <c r="D5" s="63">
        <f>162*VLOOKUP(B5,Calculations!$A$2:$J$31,10,FALSE)</f>
        <v>61.689811371537679</v>
      </c>
      <c r="E5" s="45">
        <f t="shared" si="0"/>
        <v>2.1898113715376795</v>
      </c>
      <c r="F5" s="42">
        <v>56</v>
      </c>
      <c r="G5" s="45">
        <f t="shared" si="1"/>
        <v>-5.6898113715376795</v>
      </c>
      <c r="H5">
        <f t="shared" si="2"/>
        <v>-3.5</v>
      </c>
    </row>
    <row r="6" spans="1:8" ht="15.75" customHeight="1">
      <c r="A6">
        <f t="shared" si="3"/>
        <v>4</v>
      </c>
      <c r="B6" s="42" t="s">
        <v>177</v>
      </c>
      <c r="C6" s="42">
        <v>94.5</v>
      </c>
      <c r="D6" s="63">
        <f>162*VLOOKUP(B6,Calculations!$A$2:$J$31,10,FALSE)</f>
        <v>85.647712502334869</v>
      </c>
      <c r="E6" s="45">
        <f t="shared" si="0"/>
        <v>-8.8522874976651309</v>
      </c>
      <c r="F6" s="42">
        <v>86</v>
      </c>
      <c r="G6" s="45">
        <f t="shared" si="1"/>
        <v>0.3522874976651309</v>
      </c>
      <c r="H6">
        <f t="shared" si="2"/>
        <v>-8.5</v>
      </c>
    </row>
    <row r="7" spans="1:8" ht="15.75" customHeight="1">
      <c r="A7">
        <f t="shared" si="3"/>
        <v>5</v>
      </c>
      <c r="B7" s="42" t="s">
        <v>89</v>
      </c>
      <c r="C7" s="42">
        <v>89.5</v>
      </c>
      <c r="D7" s="63">
        <f>162*VLOOKUP(B7,Calculations!$A$2:$J$31,10,FALSE)</f>
        <v>91.540454655805306</v>
      </c>
      <c r="E7" s="45">
        <f t="shared" si="0"/>
        <v>2.0404546558053056</v>
      </c>
      <c r="F7" s="42">
        <v>89</v>
      </c>
      <c r="G7" s="45">
        <f t="shared" si="1"/>
        <v>-2.5404546558053056</v>
      </c>
      <c r="H7">
        <f t="shared" si="2"/>
        <v>-0.5</v>
      </c>
    </row>
    <row r="8" spans="1:8" ht="15.75" customHeight="1">
      <c r="A8">
        <f t="shared" si="3"/>
        <v>6</v>
      </c>
      <c r="B8" s="42" t="s">
        <v>80</v>
      </c>
      <c r="C8" s="42">
        <v>76.5</v>
      </c>
      <c r="D8" s="63">
        <f>162*VLOOKUP(B8,Calculations!$A$2:$J$31,10,FALSE)</f>
        <v>75.504398225986293</v>
      </c>
      <c r="E8" s="45">
        <f t="shared" si="0"/>
        <v>-0.99560177401370709</v>
      </c>
      <c r="F8" s="42">
        <v>72</v>
      </c>
      <c r="G8" s="45">
        <f t="shared" si="1"/>
        <v>-3.5043982259862929</v>
      </c>
      <c r="H8">
        <f t="shared" si="2"/>
        <v>-4.5</v>
      </c>
    </row>
    <row r="9" spans="1:8" ht="15.75" customHeight="1">
      <c r="A9">
        <f t="shared" si="3"/>
        <v>7</v>
      </c>
      <c r="B9" s="42" t="s">
        <v>119</v>
      </c>
      <c r="C9" s="42">
        <v>79.5</v>
      </c>
      <c r="D9" s="63">
        <f>162*VLOOKUP(B9,Calculations!$A$2:$J$31,10,FALSE)</f>
        <v>75.922435191231372</v>
      </c>
      <c r="E9" s="45">
        <f t="shared" si="0"/>
        <v>-3.5775648087686278</v>
      </c>
      <c r="F9" s="42">
        <v>79</v>
      </c>
      <c r="G9" s="45">
        <f t="shared" si="1"/>
        <v>3.0775648087686278</v>
      </c>
      <c r="H9">
        <f t="shared" si="2"/>
        <v>-0.5</v>
      </c>
    </row>
    <row r="10" spans="1:8" ht="15.75" customHeight="1">
      <c r="A10">
        <f t="shared" si="3"/>
        <v>8</v>
      </c>
      <c r="B10" s="42" t="s">
        <v>85</v>
      </c>
      <c r="C10" s="42">
        <v>90.5</v>
      </c>
      <c r="D10" s="63">
        <f>162*VLOOKUP(B10,Calculations!$A$2:$J$31,10,FALSE)</f>
        <v>96.078058754634668</v>
      </c>
      <c r="E10" s="45">
        <f t="shared" si="0"/>
        <v>5.578058754634668</v>
      </c>
      <c r="F10" s="42">
        <v>95</v>
      </c>
      <c r="G10" s="45">
        <f t="shared" si="1"/>
        <v>-1.078058754634668</v>
      </c>
      <c r="H10">
        <f t="shared" si="2"/>
        <v>4.5</v>
      </c>
    </row>
    <row r="11" spans="1:8" ht="15.75" customHeight="1">
      <c r="A11">
        <f t="shared" si="3"/>
        <v>9</v>
      </c>
      <c r="B11" s="42" t="s">
        <v>155</v>
      </c>
      <c r="C11" s="42">
        <v>84.5</v>
      </c>
      <c r="D11" s="63">
        <f>162*VLOOKUP(B11,Calculations!$A$2:$J$31,10,FALSE)</f>
        <v>71.383650179926306</v>
      </c>
      <c r="E11" s="45">
        <f t="shared" si="0"/>
        <v>-13.116349820073694</v>
      </c>
      <c r="F11" s="42">
        <v>75</v>
      </c>
      <c r="G11" s="45">
        <f t="shared" si="1"/>
        <v>3.6163498200736939</v>
      </c>
      <c r="H11">
        <f t="shared" si="2"/>
        <v>-9.5</v>
      </c>
    </row>
    <row r="12" spans="1:8" ht="15.75" customHeight="1">
      <c r="A12">
        <f t="shared" si="3"/>
        <v>10</v>
      </c>
      <c r="B12" s="42" t="s">
        <v>182</v>
      </c>
      <c r="C12" s="42">
        <v>68.5</v>
      </c>
      <c r="D12" s="63">
        <f>162*VLOOKUP(B12,Calculations!$A$2:$J$31,10,FALSE)</f>
        <v>56.700444833497222</v>
      </c>
      <c r="E12" s="45">
        <f t="shared" si="0"/>
        <v>-11.799555166502778</v>
      </c>
      <c r="F12" s="42">
        <v>52</v>
      </c>
      <c r="G12" s="45">
        <f t="shared" si="1"/>
        <v>-4.7004448334972224</v>
      </c>
      <c r="H12">
        <f t="shared" si="2"/>
        <v>-16.5</v>
      </c>
    </row>
    <row r="13" spans="1:8" ht="15.75" customHeight="1">
      <c r="A13">
        <f t="shared" si="3"/>
        <v>11</v>
      </c>
      <c r="B13" s="42" t="s">
        <v>126</v>
      </c>
      <c r="C13" s="42">
        <v>96.5</v>
      </c>
      <c r="D13" s="63">
        <f>162*VLOOKUP(B13,Calculations!$A$2:$J$31,10,FALSE)</f>
        <v>101.15185606855933</v>
      </c>
      <c r="E13" s="45">
        <f t="shared" si="0"/>
        <v>4.6518560685593258</v>
      </c>
      <c r="F13" s="42">
        <v>106</v>
      </c>
      <c r="G13" s="45">
        <f t="shared" si="1"/>
        <v>4.8481439314406742</v>
      </c>
      <c r="H13">
        <f t="shared" si="2"/>
        <v>9.5</v>
      </c>
    </row>
    <row r="14" spans="1:8" ht="15.75" customHeight="1">
      <c r="A14">
        <f t="shared" si="3"/>
        <v>12</v>
      </c>
      <c r="B14" s="42" t="s">
        <v>160</v>
      </c>
      <c r="C14" s="42">
        <v>70.5</v>
      </c>
      <c r="D14" s="63">
        <f>162*VLOOKUP(B14,Calculations!$A$2:$J$31,10,FALSE)</f>
        <v>65.15875411406661</v>
      </c>
      <c r="E14" s="45">
        <f t="shared" si="0"/>
        <v>-5.3412458859333896</v>
      </c>
      <c r="F14" s="42">
        <v>61</v>
      </c>
      <c r="G14" s="45">
        <f t="shared" si="1"/>
        <v>-4.1587541140666104</v>
      </c>
      <c r="H14">
        <f t="shared" si="2"/>
        <v>-9.5</v>
      </c>
    </row>
    <row r="15" spans="1:8" ht="15.75" customHeight="1">
      <c r="A15">
        <f t="shared" si="3"/>
        <v>13</v>
      </c>
      <c r="B15" s="42" t="s">
        <v>164</v>
      </c>
      <c r="C15" s="42">
        <v>83.5</v>
      </c>
      <c r="D15" s="63">
        <f>162*VLOOKUP(B15,Calculations!$A$2:$J$31,10,FALSE)</f>
        <v>75.099232413746421</v>
      </c>
      <c r="E15" s="45">
        <f t="shared" si="0"/>
        <v>-8.4007675862535791</v>
      </c>
      <c r="F15" s="42">
        <v>77</v>
      </c>
      <c r="G15" s="45">
        <f t="shared" si="1"/>
        <v>1.9007675862535791</v>
      </c>
      <c r="H15">
        <f t="shared" si="2"/>
        <v>-6.5</v>
      </c>
    </row>
    <row r="16" spans="1:8" ht="15.75" customHeight="1">
      <c r="A16">
        <f t="shared" si="3"/>
        <v>14</v>
      </c>
      <c r="B16" s="42" t="s">
        <v>31</v>
      </c>
      <c r="C16" s="42">
        <v>93.5</v>
      </c>
      <c r="D16" s="63">
        <f>162*VLOOKUP(B16,Calculations!$A$2:$J$31,10,FALSE)</f>
        <v>110.47299698430611</v>
      </c>
      <c r="E16" s="45">
        <f t="shared" si="0"/>
        <v>16.972996984306107</v>
      </c>
      <c r="F16" s="42">
        <v>105</v>
      </c>
      <c r="G16" s="45">
        <f t="shared" si="1"/>
        <v>-5.472996984306107</v>
      </c>
      <c r="H16">
        <f t="shared" si="2"/>
        <v>11.5</v>
      </c>
    </row>
    <row r="17" spans="1:8" ht="15.75" customHeight="1">
      <c r="A17">
        <f t="shared" si="3"/>
        <v>15</v>
      </c>
      <c r="B17" s="42" t="s">
        <v>113</v>
      </c>
      <c r="C17" s="42">
        <v>63.5</v>
      </c>
      <c r="D17" s="63">
        <f>162*VLOOKUP(B17,Calculations!$A$2:$J$31,10,FALSE)</f>
        <v>61.744990178135339</v>
      </c>
      <c r="E17" s="45">
        <f t="shared" si="0"/>
        <v>-1.755009821864661</v>
      </c>
      <c r="F17" s="42">
        <v>62</v>
      </c>
      <c r="G17" s="45">
        <f t="shared" si="1"/>
        <v>0.25500982186466103</v>
      </c>
      <c r="H17">
        <f t="shared" si="2"/>
        <v>-1.5</v>
      </c>
    </row>
    <row r="18" spans="1:8" ht="15.75" customHeight="1">
      <c r="A18">
        <f t="shared" si="3"/>
        <v>16</v>
      </c>
      <c r="B18" s="42" t="s">
        <v>137</v>
      </c>
      <c r="C18" s="42">
        <v>86.5</v>
      </c>
      <c r="D18" s="63">
        <f>162*VLOOKUP(B18,Calculations!$A$2:$J$31,10,FALSE)</f>
        <v>82.969950562777328</v>
      </c>
      <c r="E18" s="45">
        <f t="shared" si="0"/>
        <v>-3.5300494372226723</v>
      </c>
      <c r="F18" s="42">
        <v>83</v>
      </c>
      <c r="G18" s="45">
        <f t="shared" si="1"/>
        <v>3.0049437222672282E-2</v>
      </c>
      <c r="H18">
        <f t="shared" si="2"/>
        <v>-3.5</v>
      </c>
    </row>
    <row r="19" spans="1:8" ht="15.75" customHeight="1">
      <c r="A19">
        <f t="shared" si="3"/>
        <v>17</v>
      </c>
      <c r="B19" s="42" t="s">
        <v>60</v>
      </c>
      <c r="C19" s="42">
        <v>84</v>
      </c>
      <c r="D19" s="63">
        <f>162*VLOOKUP(B19,Calculations!$A$2:$J$31,10,FALSE)</f>
        <v>91.504779124137926</v>
      </c>
      <c r="E19" s="45">
        <f t="shared" si="0"/>
        <v>7.5047791241379258</v>
      </c>
      <c r="F19" s="42">
        <v>97</v>
      </c>
      <c r="G19" s="45">
        <f t="shared" si="1"/>
        <v>5.4952208758620742</v>
      </c>
      <c r="H19">
        <f t="shared" si="2"/>
        <v>13</v>
      </c>
    </row>
    <row r="20" spans="1:8" ht="15.75" customHeight="1">
      <c r="A20">
        <f t="shared" si="3"/>
        <v>18</v>
      </c>
      <c r="B20" s="42" t="s">
        <v>151</v>
      </c>
      <c r="C20" s="42">
        <v>85.5</v>
      </c>
      <c r="D20" s="63">
        <f>162*VLOOKUP(B20,Calculations!$A$2:$J$31,10,FALSE)</f>
        <v>79.732725738816114</v>
      </c>
      <c r="E20" s="45">
        <f t="shared" si="0"/>
        <v>-5.7672742611838856</v>
      </c>
      <c r="F20" s="42">
        <v>84</v>
      </c>
      <c r="G20" s="45">
        <f t="shared" si="1"/>
        <v>4.2672742611838856</v>
      </c>
      <c r="H20">
        <f t="shared" si="2"/>
        <v>-1.5</v>
      </c>
    </row>
    <row r="21" spans="1:8" ht="15.75" customHeight="1">
      <c r="A21">
        <f t="shared" si="3"/>
        <v>19</v>
      </c>
      <c r="B21" s="42" t="s">
        <v>95</v>
      </c>
      <c r="C21" s="42">
        <v>96.5</v>
      </c>
      <c r="D21" s="63">
        <f>162*VLOOKUP(B21,Calculations!$A$2:$J$31,10,FALSE)</f>
        <v>98.002852385318477</v>
      </c>
      <c r="E21" s="45">
        <f t="shared" si="0"/>
        <v>1.5028523853184765</v>
      </c>
      <c r="F21" s="42">
        <v>105</v>
      </c>
      <c r="G21" s="45">
        <f t="shared" si="1"/>
        <v>6.9971476146815235</v>
      </c>
      <c r="H21">
        <f t="shared" si="2"/>
        <v>8.5</v>
      </c>
    </row>
    <row r="22" spans="1:8" ht="15.75" customHeight="1">
      <c r="A22">
        <f t="shared" si="3"/>
        <v>20</v>
      </c>
      <c r="B22" s="42" t="s">
        <v>67</v>
      </c>
      <c r="C22" s="42">
        <v>83.5</v>
      </c>
      <c r="D22" s="63">
        <f>162*VLOOKUP(B22,Calculations!$A$2:$J$31,10,FALSE)</f>
        <v>96.301613370945034</v>
      </c>
      <c r="E22" s="45">
        <f t="shared" si="0"/>
        <v>12.801613370945034</v>
      </c>
      <c r="F22" s="42">
        <v>91</v>
      </c>
      <c r="G22" s="45">
        <f t="shared" si="1"/>
        <v>-5.3016133709450344</v>
      </c>
      <c r="H22">
        <f t="shared" si="2"/>
        <v>7.5</v>
      </c>
    </row>
    <row r="23" spans="1:8" ht="15.75" customHeight="1">
      <c r="A23">
        <f t="shared" si="3"/>
        <v>21</v>
      </c>
      <c r="B23" s="42" t="s">
        <v>143</v>
      </c>
      <c r="C23" s="42">
        <v>86.5</v>
      </c>
      <c r="D23" s="63">
        <f>162*VLOOKUP(B23,Calculations!$A$2:$J$31,10,FALSE)</f>
        <v>78.068561978288656</v>
      </c>
      <c r="E23" s="45">
        <f t="shared" si="0"/>
        <v>-8.4314380217113438</v>
      </c>
      <c r="F23" s="42">
        <v>82</v>
      </c>
      <c r="G23" s="45">
        <f t="shared" si="1"/>
        <v>3.9314380217113438</v>
      </c>
      <c r="H23">
        <f t="shared" si="2"/>
        <v>-4.5</v>
      </c>
    </row>
    <row r="24" spans="1:8" ht="15.75" customHeight="1">
      <c r="A24">
        <f t="shared" si="3"/>
        <v>22</v>
      </c>
      <c r="B24" s="42" t="s">
        <v>189</v>
      </c>
      <c r="C24" s="42">
        <v>77.5</v>
      </c>
      <c r="D24" s="63">
        <f>162*VLOOKUP(B24,Calculations!$A$2:$J$31,10,FALSE)</f>
        <v>67.701144989967972</v>
      </c>
      <c r="E24" s="45">
        <f t="shared" si="0"/>
        <v>-9.7988550100320282</v>
      </c>
      <c r="F24" s="42">
        <v>70</v>
      </c>
      <c r="G24" s="45">
        <f t="shared" si="1"/>
        <v>2.2988550100320282</v>
      </c>
      <c r="H24">
        <f t="shared" si="2"/>
        <v>-7.5</v>
      </c>
    </row>
    <row r="25" spans="1:8" ht="15.75" customHeight="1">
      <c r="A25">
        <f t="shared" si="3"/>
        <v>23</v>
      </c>
      <c r="B25" s="42" t="s">
        <v>52</v>
      </c>
      <c r="C25" s="42">
        <v>78.5</v>
      </c>
      <c r="D25" s="63">
        <f>162*VLOOKUP(B25,Calculations!$A$2:$J$31,10,FALSE)</f>
        <v>79.884157061881581</v>
      </c>
      <c r="E25" s="45">
        <f t="shared" si="0"/>
        <v>1.3841570618815808</v>
      </c>
      <c r="F25" s="42">
        <v>75</v>
      </c>
      <c r="G25" s="45">
        <f t="shared" si="1"/>
        <v>-4.8841570618815808</v>
      </c>
      <c r="H25">
        <f t="shared" si="2"/>
        <v>-3.5</v>
      </c>
    </row>
    <row r="26" spans="1:8" ht="15.75" customHeight="1">
      <c r="A26">
        <f t="shared" si="3"/>
        <v>24</v>
      </c>
      <c r="B26" s="42" t="s">
        <v>132</v>
      </c>
      <c r="C26" s="42">
        <v>73.5</v>
      </c>
      <c r="D26" s="63">
        <f>162*VLOOKUP(B26,Calculations!$A$2:$J$31,10,FALSE)</f>
        <v>74.098989870159002</v>
      </c>
      <c r="E26" s="45">
        <f t="shared" si="0"/>
        <v>0.59898987015900218</v>
      </c>
      <c r="F26" s="42">
        <v>78</v>
      </c>
      <c r="G26" s="45">
        <f t="shared" si="1"/>
        <v>3.9010101298409978</v>
      </c>
      <c r="H26">
        <f t="shared" si="2"/>
        <v>4.5</v>
      </c>
    </row>
    <row r="27" spans="1:8" ht="15.75" customHeight="1">
      <c r="A27">
        <f t="shared" si="3"/>
        <v>25</v>
      </c>
      <c r="B27" s="42" t="s">
        <v>148</v>
      </c>
      <c r="C27" s="42">
        <v>71.5</v>
      </c>
      <c r="D27" s="63">
        <f>162*VLOOKUP(B27,Calculations!$A$2:$J$31,10,FALSE)</f>
        <v>70.282418288175037</v>
      </c>
      <c r="E27" s="45">
        <f t="shared" si="0"/>
        <v>-1.2175817118249626</v>
      </c>
      <c r="F27" s="42">
        <v>68</v>
      </c>
      <c r="G27" s="45">
        <f t="shared" si="1"/>
        <v>-2.2824182881750374</v>
      </c>
      <c r="H27">
        <f t="shared" si="2"/>
        <v>-3.5</v>
      </c>
    </row>
    <row r="28" spans="1:8" ht="15.75" customHeight="1">
      <c r="A28">
        <f t="shared" si="3"/>
        <v>26</v>
      </c>
      <c r="B28" s="42" t="s">
        <v>107</v>
      </c>
      <c r="C28" s="42">
        <v>88.5</v>
      </c>
      <c r="D28" s="63">
        <f>162*VLOOKUP(B28,Calculations!$A$2:$J$31,10,FALSE)</f>
        <v>88.751367947886564</v>
      </c>
      <c r="E28" s="45">
        <f t="shared" si="0"/>
        <v>0.25136794788656402</v>
      </c>
      <c r="F28" s="42">
        <v>84</v>
      </c>
      <c r="G28" s="45">
        <f t="shared" si="1"/>
        <v>-4.751367947886564</v>
      </c>
      <c r="H28">
        <f t="shared" si="2"/>
        <v>-4.5</v>
      </c>
    </row>
    <row r="29" spans="1:8" ht="15.75" customHeight="1">
      <c r="A29">
        <f t="shared" si="3"/>
        <v>27</v>
      </c>
      <c r="B29" s="42" t="s">
        <v>44</v>
      </c>
      <c r="C29" s="42">
        <v>84.5</v>
      </c>
      <c r="D29" s="63">
        <f>162*VLOOKUP(B29,Calculations!$A$2:$J$31,10,FALSE)</f>
        <v>94.259442179088083</v>
      </c>
      <c r="E29" s="45">
        <f t="shared" si="0"/>
        <v>9.759442179088083</v>
      </c>
      <c r="F29" s="42">
        <v>92</v>
      </c>
      <c r="G29" s="45">
        <f t="shared" si="1"/>
        <v>-2.259442179088083</v>
      </c>
      <c r="H29">
        <f t="shared" si="2"/>
        <v>7.5</v>
      </c>
    </row>
    <row r="30" spans="1:8" ht="15.75" customHeight="1">
      <c r="A30">
        <f t="shared" si="3"/>
        <v>28</v>
      </c>
      <c r="B30" s="42" t="s">
        <v>186</v>
      </c>
      <c r="C30" s="42">
        <v>71.5</v>
      </c>
      <c r="D30" s="63">
        <f>162*VLOOKUP(B30,Calculations!$A$2:$J$31,10,FALSE)</f>
        <v>66.792856486492838</v>
      </c>
      <c r="E30" s="45">
        <f t="shared" si="0"/>
        <v>-4.7071435135071624</v>
      </c>
      <c r="F30" s="42">
        <v>80</v>
      </c>
      <c r="G30" s="45">
        <f t="shared" si="1"/>
        <v>13.207143513507162</v>
      </c>
      <c r="H30">
        <f t="shared" si="2"/>
        <v>8.5</v>
      </c>
    </row>
    <row r="31" spans="1:8" ht="15.75" customHeight="1">
      <c r="A31">
        <f t="shared" si="3"/>
        <v>29</v>
      </c>
      <c r="B31" s="42" t="s">
        <v>100</v>
      </c>
      <c r="C31" s="42">
        <v>75.5</v>
      </c>
      <c r="D31" s="63">
        <f>162*VLOOKUP(B31,Calculations!$A$2:$J$31,10,FALSE)</f>
        <v>72.415395500229181</v>
      </c>
      <c r="E31" s="45">
        <f t="shared" si="0"/>
        <v>-3.0846044997708191</v>
      </c>
      <c r="F31" s="42">
        <v>66</v>
      </c>
      <c r="G31" s="45">
        <f t="shared" si="1"/>
        <v>-6.4153955002291809</v>
      </c>
      <c r="H31">
        <f t="shared" si="2"/>
        <v>-9.5</v>
      </c>
    </row>
    <row r="32" spans="1:8" ht="15.75" customHeight="1">
      <c r="A32">
        <f t="shared" si="3"/>
        <v>30</v>
      </c>
      <c r="B32" s="42" t="s">
        <v>166</v>
      </c>
      <c r="C32" s="42">
        <v>88.5</v>
      </c>
      <c r="D32" s="63">
        <f>162*VLOOKUP(B32,Calculations!$A$2:$J$31,10,FALSE)</f>
        <v>88.4793348189867</v>
      </c>
      <c r="E32" s="45">
        <f t="shared" si="0"/>
        <v>-2.0665181013299616E-2</v>
      </c>
      <c r="F32" s="42">
        <v>86</v>
      </c>
      <c r="G32" s="45">
        <f t="shared" si="1"/>
        <v>-2.4793348189867004</v>
      </c>
      <c r="H32">
        <f t="shared" si="2"/>
        <v>-2.5</v>
      </c>
    </row>
    <row r="34" spans="2:8" ht="15.75" customHeight="1">
      <c r="B34" s="42" t="s">
        <v>863</v>
      </c>
      <c r="C34">
        <f>AVERAGE(C3:C32)</f>
        <v>81.45</v>
      </c>
      <c r="E34" s="42" t="s">
        <v>863</v>
      </c>
      <c r="F34">
        <f t="shared" ref="F34:H34" si="4">AVERAGE(F3:F32)</f>
        <v>81.033333333333331</v>
      </c>
      <c r="G34" s="45">
        <f t="shared" si="4"/>
        <v>-9.615299803518837E-2</v>
      </c>
      <c r="H34">
        <f t="shared" si="4"/>
        <v>-0.41666666666666669</v>
      </c>
    </row>
    <row r="35" spans="2:8" ht="15.75" customHeight="1">
      <c r="B35" s="42" t="s">
        <v>864</v>
      </c>
      <c r="C35">
        <f>SUM(C3:C32)</f>
        <v>2443.5</v>
      </c>
      <c r="E35" s="42" t="s">
        <v>864</v>
      </c>
      <c r="F35">
        <f t="shared" ref="F35:H35" si="5">SUM(F3:F32)</f>
        <v>2431</v>
      </c>
      <c r="G35" s="45">
        <f t="shared" si="5"/>
        <v>-2.8845899410556513</v>
      </c>
      <c r="H35">
        <f t="shared" si="5"/>
        <v>-12.5</v>
      </c>
    </row>
    <row r="36" spans="2:8" ht="15.75" customHeight="1">
      <c r="B36" s="42" t="s">
        <v>874</v>
      </c>
      <c r="C36">
        <f>STDEV(C3:C32)</f>
        <v>9.5234284611778346</v>
      </c>
      <c r="E36" s="42" t="s">
        <v>874</v>
      </c>
      <c r="F36">
        <f t="shared" ref="F36:H36" si="6">STDEV(F3:F32)</f>
        <v>13.966668038295829</v>
      </c>
      <c r="G36">
        <f t="shared" si="6"/>
        <v>4.5949665846238039</v>
      </c>
      <c r="H36">
        <f t="shared" si="6"/>
        <v>7.4672657292521984</v>
      </c>
    </row>
    <row r="37" spans="2:8" ht="15.75" customHeight="1">
      <c r="E37" s="42" t="s">
        <v>875</v>
      </c>
      <c r="G37">
        <f>COUNTIF(G3:G32,"&gt;0")</f>
        <v>14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K31"/>
  <sheetViews>
    <sheetView workbookViewId="0"/>
  </sheetViews>
  <sheetFormatPr baseColWidth="10" defaultColWidth="14.5" defaultRowHeight="15.75" customHeight="1"/>
  <sheetData>
    <row r="1" spans="1:37" ht="15.75" customHeight="1">
      <c r="A1" s="1" t="s">
        <v>1</v>
      </c>
      <c r="B1" s="1" t="s">
        <v>876</v>
      </c>
      <c r="C1" s="1" t="s">
        <v>877</v>
      </c>
      <c r="D1" s="1" t="s">
        <v>424</v>
      </c>
      <c r="E1" s="1" t="s">
        <v>4</v>
      </c>
      <c r="F1" s="1" t="s">
        <v>5</v>
      </c>
      <c r="G1" s="1" t="s">
        <v>6</v>
      </c>
      <c r="H1" s="1" t="s">
        <v>878</v>
      </c>
      <c r="I1" s="1" t="s">
        <v>3</v>
      </c>
      <c r="J1" s="1" t="s">
        <v>879</v>
      </c>
      <c r="K1" s="1" t="s">
        <v>880</v>
      </c>
      <c r="L1" s="1" t="s">
        <v>881</v>
      </c>
      <c r="M1" s="1" t="s">
        <v>882</v>
      </c>
      <c r="N1" s="1" t="s">
        <v>883</v>
      </c>
      <c r="O1" s="1" t="s">
        <v>884</v>
      </c>
      <c r="P1" s="1" t="s">
        <v>885</v>
      </c>
      <c r="Q1" s="1" t="s">
        <v>886</v>
      </c>
      <c r="R1" s="1" t="s">
        <v>887</v>
      </c>
      <c r="S1" s="1" t="s">
        <v>9</v>
      </c>
      <c r="T1" s="1" t="s">
        <v>888</v>
      </c>
      <c r="U1" s="1" t="s">
        <v>889</v>
      </c>
      <c r="V1" s="1" t="s">
        <v>890</v>
      </c>
      <c r="W1" s="1" t="s">
        <v>891</v>
      </c>
      <c r="X1" s="1" t="s">
        <v>892</v>
      </c>
      <c r="Y1" s="1" t="s">
        <v>893</v>
      </c>
      <c r="Z1" s="1" t="s">
        <v>894</v>
      </c>
      <c r="AA1" s="1" t="s">
        <v>895</v>
      </c>
      <c r="AB1" s="1" t="s">
        <v>896</v>
      </c>
      <c r="AC1" s="1" t="s">
        <v>897</v>
      </c>
      <c r="AD1" s="1" t="s">
        <v>898</v>
      </c>
      <c r="AE1" s="1" t="s">
        <v>899</v>
      </c>
      <c r="AF1" s="1" t="s">
        <v>900</v>
      </c>
      <c r="AG1" s="1" t="s">
        <v>901</v>
      </c>
      <c r="AH1" s="1" t="s">
        <v>902</v>
      </c>
      <c r="AI1" s="1" t="s">
        <v>903</v>
      </c>
      <c r="AJ1" s="1" t="s">
        <v>904</v>
      </c>
      <c r="AK1" s="1" t="s">
        <v>905</v>
      </c>
    </row>
    <row r="2" spans="1:37" ht="15.75" customHeight="1">
      <c r="A2" s="64" t="s">
        <v>173</v>
      </c>
      <c r="B2" s="5">
        <v>26</v>
      </c>
      <c r="C2" s="5">
        <v>27.7</v>
      </c>
      <c r="D2" s="5">
        <v>4.92</v>
      </c>
      <c r="E2" s="5">
        <v>25</v>
      </c>
      <c r="F2" s="5">
        <v>35</v>
      </c>
      <c r="G2" s="5">
        <v>0.41699999999999998</v>
      </c>
      <c r="H2" s="5">
        <v>4.84</v>
      </c>
      <c r="I2" s="5">
        <v>60</v>
      </c>
      <c r="J2" s="5">
        <v>60</v>
      </c>
      <c r="K2" s="5">
        <v>60</v>
      </c>
      <c r="L2" s="5">
        <v>0</v>
      </c>
      <c r="M2" s="5">
        <v>2</v>
      </c>
      <c r="N2" s="5">
        <v>0</v>
      </c>
      <c r="O2" s="5">
        <v>13</v>
      </c>
      <c r="P2" s="5">
        <v>518.1</v>
      </c>
      <c r="Q2" s="5">
        <v>506</v>
      </c>
      <c r="R2" s="5">
        <f t="shared" ref="R2:R31" si="0">D2*162</f>
        <v>797.04</v>
      </c>
      <c r="S2" s="5">
        <v>295</v>
      </c>
      <c r="T2" s="5">
        <v>279</v>
      </c>
      <c r="U2" s="5">
        <v>93</v>
      </c>
      <c r="V2" s="5">
        <v>235</v>
      </c>
      <c r="W2" s="5">
        <v>20</v>
      </c>
      <c r="X2" s="5">
        <v>524</v>
      </c>
      <c r="Y2" s="5">
        <v>23</v>
      </c>
      <c r="Z2" s="5">
        <v>1</v>
      </c>
      <c r="AA2" s="5">
        <v>23</v>
      </c>
      <c r="AB2" s="5">
        <v>2279</v>
      </c>
      <c r="AC2" s="5">
        <v>96</v>
      </c>
      <c r="AD2" s="5">
        <v>4.99</v>
      </c>
      <c r="AE2" s="5">
        <v>1.43</v>
      </c>
      <c r="AF2" s="5">
        <v>8.8000000000000007</v>
      </c>
      <c r="AG2" s="5">
        <v>1.6</v>
      </c>
      <c r="AH2" s="5">
        <v>4.0999999999999996</v>
      </c>
      <c r="AI2" s="5">
        <v>9.1</v>
      </c>
      <c r="AJ2" s="5">
        <v>2.23</v>
      </c>
      <c r="AK2" s="2">
        <v>429</v>
      </c>
    </row>
    <row r="3" spans="1:37" ht="15.75" customHeight="1">
      <c r="A3" s="64" t="s">
        <v>75</v>
      </c>
      <c r="B3" s="5">
        <v>29</v>
      </c>
      <c r="C3" s="5">
        <v>28.5</v>
      </c>
      <c r="D3" s="5">
        <v>4.8</v>
      </c>
      <c r="E3" s="5">
        <v>35</v>
      </c>
      <c r="F3" s="5">
        <v>25</v>
      </c>
      <c r="G3" s="5">
        <v>0.58299999999999996</v>
      </c>
      <c r="H3" s="5">
        <v>4.41</v>
      </c>
      <c r="I3" s="5">
        <v>60</v>
      </c>
      <c r="J3" s="5">
        <v>60</v>
      </c>
      <c r="K3" s="5">
        <v>60</v>
      </c>
      <c r="L3" s="5">
        <v>0</v>
      </c>
      <c r="M3" s="5">
        <v>4</v>
      </c>
      <c r="N3" s="5">
        <v>0</v>
      </c>
      <c r="O3" s="5">
        <v>13</v>
      </c>
      <c r="P3" s="5">
        <v>524.1</v>
      </c>
      <c r="Q3" s="5">
        <v>494</v>
      </c>
      <c r="R3" s="5">
        <f t="shared" si="0"/>
        <v>777.6</v>
      </c>
      <c r="S3" s="5">
        <v>288</v>
      </c>
      <c r="T3" s="5">
        <v>257</v>
      </c>
      <c r="U3" s="5">
        <v>69</v>
      </c>
      <c r="V3" s="5">
        <v>220</v>
      </c>
      <c r="W3" s="5">
        <v>13</v>
      </c>
      <c r="X3" s="5">
        <v>506</v>
      </c>
      <c r="Y3" s="5">
        <v>33</v>
      </c>
      <c r="Z3" s="5">
        <v>2</v>
      </c>
      <c r="AA3" s="5">
        <v>23</v>
      </c>
      <c r="AB3" s="5">
        <v>2276</v>
      </c>
      <c r="AC3" s="5">
        <v>110</v>
      </c>
      <c r="AD3" s="5">
        <v>4.42</v>
      </c>
      <c r="AE3" s="5">
        <v>1.3620000000000001</v>
      </c>
      <c r="AF3" s="5">
        <v>8.5</v>
      </c>
      <c r="AG3" s="5">
        <v>1.2</v>
      </c>
      <c r="AH3" s="5">
        <v>3.8</v>
      </c>
      <c r="AI3" s="5">
        <v>8.6999999999999993</v>
      </c>
      <c r="AJ3" s="5">
        <v>2.2999999999999998</v>
      </c>
      <c r="AK3" s="2">
        <v>415</v>
      </c>
    </row>
    <row r="4" spans="1:37" ht="15.75" customHeight="1">
      <c r="A4" s="64" t="s">
        <v>169</v>
      </c>
      <c r="B4" s="5">
        <v>27</v>
      </c>
      <c r="C4" s="5">
        <v>28.3</v>
      </c>
      <c r="D4" s="5">
        <v>4.9000000000000004</v>
      </c>
      <c r="E4" s="5">
        <v>25</v>
      </c>
      <c r="F4" s="5">
        <v>35</v>
      </c>
      <c r="G4" s="5">
        <v>0.41699999999999998</v>
      </c>
      <c r="H4" s="5">
        <v>4.51</v>
      </c>
      <c r="I4" s="5">
        <v>60</v>
      </c>
      <c r="J4" s="5">
        <v>60</v>
      </c>
      <c r="K4" s="5">
        <v>60</v>
      </c>
      <c r="L4" s="5">
        <v>0</v>
      </c>
      <c r="M4" s="5">
        <v>1</v>
      </c>
      <c r="N4" s="5">
        <v>0</v>
      </c>
      <c r="O4" s="5">
        <v>11</v>
      </c>
      <c r="P4" s="5">
        <v>518.20000000000005</v>
      </c>
      <c r="Q4" s="5">
        <v>489</v>
      </c>
      <c r="R4" s="5">
        <f t="shared" si="0"/>
        <v>793.80000000000007</v>
      </c>
      <c r="S4" s="5">
        <v>294</v>
      </c>
      <c r="T4" s="5">
        <v>260</v>
      </c>
      <c r="U4" s="5">
        <v>79</v>
      </c>
      <c r="V4" s="5">
        <v>192</v>
      </c>
      <c r="W4" s="5">
        <v>2</v>
      </c>
      <c r="X4" s="5">
        <v>487</v>
      </c>
      <c r="Y4" s="5">
        <v>34</v>
      </c>
      <c r="Z4" s="5">
        <v>4</v>
      </c>
      <c r="AA4" s="5">
        <v>35</v>
      </c>
      <c r="AB4" s="5">
        <v>2246</v>
      </c>
      <c r="AC4" s="5">
        <v>102</v>
      </c>
      <c r="AD4" s="5">
        <v>4.5999999999999996</v>
      </c>
      <c r="AE4" s="5">
        <v>1.3129999999999999</v>
      </c>
      <c r="AF4" s="5">
        <v>8.5</v>
      </c>
      <c r="AG4" s="5">
        <v>1.4</v>
      </c>
      <c r="AH4" s="5">
        <v>3.3</v>
      </c>
      <c r="AI4" s="5">
        <v>8.5</v>
      </c>
      <c r="AJ4" s="5">
        <v>2.54</v>
      </c>
      <c r="AK4" s="2">
        <v>396</v>
      </c>
    </row>
    <row r="5" spans="1:37" ht="15.75" customHeight="1">
      <c r="A5" s="64" t="s">
        <v>177</v>
      </c>
      <c r="B5" s="5">
        <v>30</v>
      </c>
      <c r="C5" s="5">
        <v>29.1</v>
      </c>
      <c r="D5" s="5">
        <v>5.85</v>
      </c>
      <c r="E5" s="5">
        <v>24</v>
      </c>
      <c r="F5" s="5">
        <v>36</v>
      </c>
      <c r="G5" s="5">
        <v>0.4</v>
      </c>
      <c r="H5" s="5">
        <v>5.58</v>
      </c>
      <c r="I5" s="5">
        <v>60</v>
      </c>
      <c r="J5" s="5">
        <v>60</v>
      </c>
      <c r="K5" s="5">
        <v>60</v>
      </c>
      <c r="L5" s="5">
        <v>0</v>
      </c>
      <c r="M5" s="5">
        <v>2</v>
      </c>
      <c r="N5" s="5">
        <v>0</v>
      </c>
      <c r="O5" s="5">
        <v>14</v>
      </c>
      <c r="P5" s="5">
        <v>524</v>
      </c>
      <c r="Q5" s="5">
        <v>587</v>
      </c>
      <c r="R5" s="5">
        <f t="shared" si="0"/>
        <v>947.69999999999993</v>
      </c>
      <c r="S5" s="5">
        <v>351</v>
      </c>
      <c r="T5" s="5">
        <v>325</v>
      </c>
      <c r="U5" s="5">
        <v>98</v>
      </c>
      <c r="V5" s="5">
        <v>252</v>
      </c>
      <c r="W5" s="5">
        <v>4</v>
      </c>
      <c r="X5" s="5">
        <v>537</v>
      </c>
      <c r="Y5" s="5">
        <v>31</v>
      </c>
      <c r="Z5" s="5">
        <v>3</v>
      </c>
      <c r="AA5" s="5">
        <v>28</v>
      </c>
      <c r="AB5" s="5">
        <v>2389</v>
      </c>
      <c r="AC5" s="5">
        <v>86</v>
      </c>
      <c r="AD5" s="5">
        <v>5.19</v>
      </c>
      <c r="AE5" s="5">
        <v>1.601</v>
      </c>
      <c r="AF5" s="5">
        <v>10.1</v>
      </c>
      <c r="AG5" s="5">
        <v>1.7</v>
      </c>
      <c r="AH5" s="5">
        <v>4.3</v>
      </c>
      <c r="AI5" s="5">
        <v>9.1999999999999993</v>
      </c>
      <c r="AJ5" s="5">
        <v>2.13</v>
      </c>
      <c r="AK5" s="2">
        <v>466</v>
      </c>
    </row>
    <row r="6" spans="1:37" ht="15.75" customHeight="1">
      <c r="A6" s="64" t="s">
        <v>89</v>
      </c>
      <c r="B6" s="5">
        <v>26</v>
      </c>
      <c r="C6" s="5">
        <v>30.3</v>
      </c>
      <c r="D6" s="5">
        <v>4</v>
      </c>
      <c r="E6" s="5">
        <v>34</v>
      </c>
      <c r="F6" s="5">
        <v>26</v>
      </c>
      <c r="G6" s="5">
        <v>0.56699999999999995</v>
      </c>
      <c r="H6" s="5">
        <v>3.99</v>
      </c>
      <c r="I6" s="5">
        <v>60</v>
      </c>
      <c r="J6" s="5">
        <v>60</v>
      </c>
      <c r="K6" s="5">
        <v>58</v>
      </c>
      <c r="L6" s="5">
        <v>2</v>
      </c>
      <c r="M6" s="5">
        <v>8</v>
      </c>
      <c r="N6" s="5">
        <v>2</v>
      </c>
      <c r="O6" s="5">
        <v>16</v>
      </c>
      <c r="P6" s="5">
        <v>518.1</v>
      </c>
      <c r="Q6" s="5">
        <v>451</v>
      </c>
      <c r="R6" s="5">
        <f t="shared" si="0"/>
        <v>648</v>
      </c>
      <c r="S6" s="5">
        <v>240</v>
      </c>
      <c r="T6" s="5">
        <v>230</v>
      </c>
      <c r="U6" s="5">
        <v>74</v>
      </c>
      <c r="V6" s="5">
        <v>182</v>
      </c>
      <c r="W6" s="5">
        <v>7</v>
      </c>
      <c r="X6" s="5">
        <v>523</v>
      </c>
      <c r="Y6" s="5">
        <v>17</v>
      </c>
      <c r="Z6" s="5">
        <v>4</v>
      </c>
      <c r="AA6" s="5">
        <v>22</v>
      </c>
      <c r="AB6" s="5">
        <v>2153</v>
      </c>
      <c r="AC6" s="5">
        <v>109</v>
      </c>
      <c r="AD6" s="5">
        <v>4.18</v>
      </c>
      <c r="AE6" s="5">
        <v>1.2210000000000001</v>
      </c>
      <c r="AF6" s="5">
        <v>7.8</v>
      </c>
      <c r="AG6" s="5">
        <v>1.3</v>
      </c>
      <c r="AH6" s="5">
        <v>3.2</v>
      </c>
      <c r="AI6" s="5">
        <v>9.1</v>
      </c>
      <c r="AJ6" s="5">
        <v>2.87</v>
      </c>
      <c r="AK6" s="2">
        <v>358</v>
      </c>
    </row>
    <row r="7" spans="1:37" ht="15.75" customHeight="1">
      <c r="A7" s="64" t="s">
        <v>80</v>
      </c>
      <c r="B7" s="5">
        <v>28</v>
      </c>
      <c r="C7" s="5">
        <v>27.6</v>
      </c>
      <c r="D7" s="5">
        <v>4.0999999999999996</v>
      </c>
      <c r="E7" s="5">
        <v>35</v>
      </c>
      <c r="F7" s="5">
        <v>25</v>
      </c>
      <c r="G7" s="5">
        <v>0.58299999999999996</v>
      </c>
      <c r="H7" s="5">
        <v>3.81</v>
      </c>
      <c r="I7" s="5">
        <v>60</v>
      </c>
      <c r="J7" s="5">
        <v>60</v>
      </c>
      <c r="K7" s="5">
        <v>59</v>
      </c>
      <c r="L7" s="5">
        <v>1</v>
      </c>
      <c r="M7" s="5">
        <v>6</v>
      </c>
      <c r="N7" s="5">
        <v>1</v>
      </c>
      <c r="O7" s="5">
        <v>13</v>
      </c>
      <c r="P7" s="5">
        <v>527</v>
      </c>
      <c r="Q7" s="5">
        <v>448</v>
      </c>
      <c r="R7" s="5">
        <f t="shared" si="0"/>
        <v>664.19999999999993</v>
      </c>
      <c r="S7" s="5">
        <v>246</v>
      </c>
      <c r="T7" s="5">
        <v>223</v>
      </c>
      <c r="U7" s="5">
        <v>71</v>
      </c>
      <c r="V7" s="5">
        <v>217</v>
      </c>
      <c r="W7" s="5">
        <v>6</v>
      </c>
      <c r="X7" s="5">
        <v>523</v>
      </c>
      <c r="Y7" s="5">
        <v>23</v>
      </c>
      <c r="Z7" s="5">
        <v>0</v>
      </c>
      <c r="AA7" s="5">
        <v>24</v>
      </c>
      <c r="AB7" s="5">
        <v>2235</v>
      </c>
      <c r="AC7" s="5">
        <v>118</v>
      </c>
      <c r="AD7" s="5">
        <v>4.32</v>
      </c>
      <c r="AE7" s="5">
        <v>1.262</v>
      </c>
      <c r="AF7" s="5">
        <v>7.7</v>
      </c>
      <c r="AG7" s="5">
        <v>1.2</v>
      </c>
      <c r="AH7" s="5">
        <v>3.7</v>
      </c>
      <c r="AI7" s="5">
        <v>8.9</v>
      </c>
      <c r="AJ7" s="5">
        <v>2.41</v>
      </c>
      <c r="AK7" s="2">
        <v>408</v>
      </c>
    </row>
    <row r="8" spans="1:37" ht="15.75" customHeight="1">
      <c r="A8" s="64" t="s">
        <v>119</v>
      </c>
      <c r="B8" s="5">
        <v>23</v>
      </c>
      <c r="C8" s="5">
        <v>28.6</v>
      </c>
      <c r="D8" s="5">
        <v>4.05</v>
      </c>
      <c r="E8" s="5">
        <v>31</v>
      </c>
      <c r="F8" s="5">
        <v>29</v>
      </c>
      <c r="G8" s="5">
        <v>0.51700000000000002</v>
      </c>
      <c r="H8" s="5">
        <v>3.84</v>
      </c>
      <c r="I8" s="5">
        <v>60</v>
      </c>
      <c r="J8" s="5">
        <v>60</v>
      </c>
      <c r="K8" s="5">
        <v>57</v>
      </c>
      <c r="L8" s="5">
        <v>3</v>
      </c>
      <c r="M8" s="5">
        <v>5</v>
      </c>
      <c r="N8" s="5">
        <v>2</v>
      </c>
      <c r="O8" s="5">
        <v>9</v>
      </c>
      <c r="P8" s="5">
        <v>504</v>
      </c>
      <c r="Q8" s="5">
        <v>401</v>
      </c>
      <c r="R8" s="5">
        <f t="shared" si="0"/>
        <v>656.1</v>
      </c>
      <c r="S8" s="5">
        <v>243</v>
      </c>
      <c r="T8" s="5">
        <v>215</v>
      </c>
      <c r="U8" s="5">
        <v>67</v>
      </c>
      <c r="V8" s="5">
        <v>213</v>
      </c>
      <c r="W8" s="5">
        <v>6</v>
      </c>
      <c r="X8" s="5">
        <v>615</v>
      </c>
      <c r="Y8" s="5">
        <v>29</v>
      </c>
      <c r="Z8" s="5">
        <v>5</v>
      </c>
      <c r="AA8" s="5">
        <v>23</v>
      </c>
      <c r="AB8" s="5">
        <v>2125</v>
      </c>
      <c r="AC8" s="5">
        <v>128</v>
      </c>
      <c r="AD8" s="5">
        <v>3.92</v>
      </c>
      <c r="AE8" s="5">
        <v>1.218</v>
      </c>
      <c r="AF8" s="5">
        <v>7.2</v>
      </c>
      <c r="AG8" s="5">
        <v>1.2</v>
      </c>
      <c r="AH8" s="5">
        <v>3.8</v>
      </c>
      <c r="AI8" s="5">
        <v>11</v>
      </c>
      <c r="AJ8" s="5">
        <v>2.89</v>
      </c>
      <c r="AK8" s="2">
        <v>370</v>
      </c>
    </row>
    <row r="9" spans="1:37" ht="15.75" customHeight="1">
      <c r="A9" s="64" t="s">
        <v>85</v>
      </c>
      <c r="B9" s="5">
        <v>18</v>
      </c>
      <c r="C9" s="5">
        <v>27.6</v>
      </c>
      <c r="D9" s="5">
        <v>3.48</v>
      </c>
      <c r="E9" s="5">
        <v>35</v>
      </c>
      <c r="F9" s="5">
        <v>25</v>
      </c>
      <c r="G9" s="5">
        <v>0.58299999999999996</v>
      </c>
      <c r="H9" s="5">
        <v>3.29</v>
      </c>
      <c r="I9" s="5">
        <v>60</v>
      </c>
      <c r="J9" s="5">
        <v>60</v>
      </c>
      <c r="K9" s="5">
        <v>59</v>
      </c>
      <c r="L9" s="5">
        <v>1</v>
      </c>
      <c r="M9" s="5">
        <v>7</v>
      </c>
      <c r="N9" s="5">
        <v>0</v>
      </c>
      <c r="O9" s="5">
        <v>20</v>
      </c>
      <c r="P9" s="5">
        <v>536</v>
      </c>
      <c r="Q9" s="5">
        <v>440</v>
      </c>
      <c r="R9" s="5">
        <f t="shared" si="0"/>
        <v>563.76</v>
      </c>
      <c r="S9" s="5">
        <v>209</v>
      </c>
      <c r="T9" s="5">
        <v>196</v>
      </c>
      <c r="U9" s="5">
        <v>68</v>
      </c>
      <c r="V9" s="5">
        <v>157</v>
      </c>
      <c r="W9" s="5">
        <v>8</v>
      </c>
      <c r="X9" s="5">
        <v>621</v>
      </c>
      <c r="Y9" s="5">
        <v>27</v>
      </c>
      <c r="Z9" s="5">
        <v>1</v>
      </c>
      <c r="AA9" s="5">
        <v>20</v>
      </c>
      <c r="AB9" s="5">
        <v>2176</v>
      </c>
      <c r="AC9" s="5">
        <v>140</v>
      </c>
      <c r="AD9" s="5">
        <v>3.55</v>
      </c>
      <c r="AE9" s="5">
        <v>1.1140000000000001</v>
      </c>
      <c r="AF9" s="5">
        <v>7.4</v>
      </c>
      <c r="AG9" s="5">
        <v>1.1000000000000001</v>
      </c>
      <c r="AH9" s="5">
        <v>2.6</v>
      </c>
      <c r="AI9" s="5">
        <v>10.4</v>
      </c>
      <c r="AJ9" s="5">
        <v>3.96</v>
      </c>
      <c r="AK9" s="2">
        <v>359</v>
      </c>
    </row>
    <row r="10" spans="1:37" ht="15.75" customHeight="1">
      <c r="A10" s="64" t="s">
        <v>155</v>
      </c>
      <c r="B10" s="5">
        <v>24</v>
      </c>
      <c r="C10" s="5">
        <v>27.3</v>
      </c>
      <c r="D10" s="5">
        <v>5.88</v>
      </c>
      <c r="E10" s="5">
        <v>26</v>
      </c>
      <c r="F10" s="5">
        <v>34</v>
      </c>
      <c r="G10" s="5">
        <v>0.433</v>
      </c>
      <c r="H10" s="5">
        <v>5.59</v>
      </c>
      <c r="I10" s="5">
        <v>60</v>
      </c>
      <c r="J10" s="5">
        <v>60</v>
      </c>
      <c r="K10" s="5">
        <v>59</v>
      </c>
      <c r="L10" s="5">
        <v>1</v>
      </c>
      <c r="M10" s="5">
        <v>1</v>
      </c>
      <c r="N10" s="5">
        <v>0</v>
      </c>
      <c r="O10" s="5">
        <v>16</v>
      </c>
      <c r="P10" s="5">
        <v>526.1</v>
      </c>
      <c r="Q10" s="5">
        <v>579</v>
      </c>
      <c r="R10" s="5">
        <f t="shared" si="0"/>
        <v>952.56</v>
      </c>
      <c r="S10" s="5">
        <v>353</v>
      </c>
      <c r="T10" s="5">
        <v>327</v>
      </c>
      <c r="U10" s="5">
        <v>83</v>
      </c>
      <c r="V10" s="5">
        <v>205</v>
      </c>
      <c r="W10" s="5">
        <v>5</v>
      </c>
      <c r="X10" s="5">
        <v>393</v>
      </c>
      <c r="Y10" s="5">
        <v>40</v>
      </c>
      <c r="Z10" s="5">
        <v>1</v>
      </c>
      <c r="AA10" s="5">
        <v>29</v>
      </c>
      <c r="AB10" s="5">
        <v>2335</v>
      </c>
      <c r="AC10" s="5">
        <v>93</v>
      </c>
      <c r="AD10" s="5">
        <v>5.14</v>
      </c>
      <c r="AE10" s="5">
        <v>1.49</v>
      </c>
      <c r="AF10" s="5">
        <v>9.9</v>
      </c>
      <c r="AG10" s="5">
        <v>1.4</v>
      </c>
      <c r="AH10" s="5">
        <v>3.5</v>
      </c>
      <c r="AI10" s="5">
        <v>6.7</v>
      </c>
      <c r="AJ10" s="5">
        <v>1.92</v>
      </c>
      <c r="AK10" s="2">
        <v>403</v>
      </c>
    </row>
    <row r="11" spans="1:37" ht="15.75" customHeight="1">
      <c r="A11" s="64" t="s">
        <v>182</v>
      </c>
      <c r="B11" s="5">
        <v>23</v>
      </c>
      <c r="C11" s="5">
        <v>26.6</v>
      </c>
      <c r="D11" s="5">
        <v>5.48</v>
      </c>
      <c r="E11" s="5">
        <v>23</v>
      </c>
      <c r="F11" s="5">
        <v>35</v>
      </c>
      <c r="G11" s="5">
        <v>0.39700000000000002</v>
      </c>
      <c r="H11" s="5">
        <v>5.63</v>
      </c>
      <c r="I11" s="5">
        <v>58</v>
      </c>
      <c r="J11" s="5">
        <v>58</v>
      </c>
      <c r="K11" s="5">
        <v>57</v>
      </c>
      <c r="L11" s="5">
        <v>1</v>
      </c>
      <c r="M11" s="5">
        <v>1</v>
      </c>
      <c r="N11" s="5">
        <v>0</v>
      </c>
      <c r="O11" s="5">
        <v>11</v>
      </c>
      <c r="P11" s="5">
        <v>492.1</v>
      </c>
      <c r="Q11" s="5">
        <v>511</v>
      </c>
      <c r="R11" s="5">
        <f t="shared" si="0"/>
        <v>887.7600000000001</v>
      </c>
      <c r="S11" s="5">
        <v>318</v>
      </c>
      <c r="T11" s="5">
        <v>308</v>
      </c>
      <c r="U11" s="5">
        <v>91</v>
      </c>
      <c r="V11" s="5">
        <v>192</v>
      </c>
      <c r="W11" s="5">
        <v>2</v>
      </c>
      <c r="X11" s="5">
        <v>444</v>
      </c>
      <c r="Y11" s="5">
        <v>34</v>
      </c>
      <c r="Z11" s="5">
        <v>0</v>
      </c>
      <c r="AA11" s="5">
        <v>18</v>
      </c>
      <c r="AB11" s="5">
        <v>2174</v>
      </c>
      <c r="AC11" s="5">
        <v>83</v>
      </c>
      <c r="AD11" s="5">
        <v>5.17</v>
      </c>
      <c r="AE11" s="5">
        <v>1.4279999999999999</v>
      </c>
      <c r="AF11" s="5">
        <v>9.3000000000000007</v>
      </c>
      <c r="AG11" s="5">
        <v>1.7</v>
      </c>
      <c r="AH11" s="5">
        <v>3.5</v>
      </c>
      <c r="AI11" s="5">
        <v>8.1</v>
      </c>
      <c r="AJ11" s="5">
        <v>2.31</v>
      </c>
      <c r="AK11" s="2">
        <v>379</v>
      </c>
    </row>
    <row r="12" spans="1:37" ht="15.75" customHeight="1">
      <c r="A12" s="64" t="s">
        <v>126</v>
      </c>
      <c r="B12" s="5">
        <v>26</v>
      </c>
      <c r="C12" s="5">
        <v>27</v>
      </c>
      <c r="D12" s="5">
        <v>4.58</v>
      </c>
      <c r="E12" s="5">
        <v>29</v>
      </c>
      <c r="F12" s="5">
        <v>31</v>
      </c>
      <c r="G12" s="5">
        <v>0.48299999999999998</v>
      </c>
      <c r="H12" s="5">
        <v>4.3099999999999996</v>
      </c>
      <c r="I12" s="5">
        <v>60</v>
      </c>
      <c r="J12" s="5">
        <v>60</v>
      </c>
      <c r="K12" s="5">
        <v>60</v>
      </c>
      <c r="L12" s="5">
        <v>0</v>
      </c>
      <c r="M12" s="5">
        <v>0</v>
      </c>
      <c r="N12" s="5">
        <v>0</v>
      </c>
      <c r="O12" s="5">
        <v>16</v>
      </c>
      <c r="P12" s="5">
        <v>524</v>
      </c>
      <c r="Q12" s="5">
        <v>472</v>
      </c>
      <c r="R12" s="5">
        <f t="shared" si="0"/>
        <v>741.96</v>
      </c>
      <c r="S12" s="5">
        <v>275</v>
      </c>
      <c r="T12" s="5">
        <v>251</v>
      </c>
      <c r="U12" s="5">
        <v>70</v>
      </c>
      <c r="V12" s="5">
        <v>217</v>
      </c>
      <c r="W12" s="5">
        <v>7</v>
      </c>
      <c r="X12" s="5">
        <v>526</v>
      </c>
      <c r="Y12" s="5">
        <v>29</v>
      </c>
      <c r="Z12" s="5">
        <v>4</v>
      </c>
      <c r="AA12" s="5">
        <v>25</v>
      </c>
      <c r="AB12" s="5">
        <v>2239</v>
      </c>
      <c r="AC12" s="5">
        <v>105</v>
      </c>
      <c r="AD12" s="5">
        <v>4.33</v>
      </c>
      <c r="AE12" s="5">
        <v>1.3149999999999999</v>
      </c>
      <c r="AF12" s="5">
        <v>8.1</v>
      </c>
      <c r="AG12" s="5">
        <v>1.2</v>
      </c>
      <c r="AH12" s="5">
        <v>3.7</v>
      </c>
      <c r="AI12" s="5">
        <v>9</v>
      </c>
      <c r="AJ12" s="5">
        <v>2.42</v>
      </c>
      <c r="AK12" s="2">
        <v>392</v>
      </c>
    </row>
    <row r="13" spans="1:37" ht="15.75" customHeight="1">
      <c r="A13" s="64" t="s">
        <v>160</v>
      </c>
      <c r="B13" s="5">
        <v>27</v>
      </c>
      <c r="C13" s="5">
        <v>27.1</v>
      </c>
      <c r="D13" s="5">
        <v>4.53</v>
      </c>
      <c r="E13" s="5">
        <v>26</v>
      </c>
      <c r="F13" s="5">
        <v>34</v>
      </c>
      <c r="G13" s="5">
        <v>0.433</v>
      </c>
      <c r="H13" s="5">
        <v>4.3</v>
      </c>
      <c r="I13" s="5">
        <v>60</v>
      </c>
      <c r="J13" s="5">
        <v>60</v>
      </c>
      <c r="K13" s="5">
        <v>59</v>
      </c>
      <c r="L13" s="5">
        <v>1</v>
      </c>
      <c r="M13" s="5">
        <v>4</v>
      </c>
      <c r="N13" s="5">
        <v>1</v>
      </c>
      <c r="O13" s="5">
        <v>19</v>
      </c>
      <c r="P13" s="5">
        <v>517</v>
      </c>
      <c r="Q13" s="5">
        <v>500</v>
      </c>
      <c r="R13" s="5">
        <f t="shared" si="0"/>
        <v>733.86</v>
      </c>
      <c r="S13" s="5">
        <v>272</v>
      </c>
      <c r="T13" s="5">
        <v>247</v>
      </c>
      <c r="U13" s="5">
        <v>76</v>
      </c>
      <c r="V13" s="5">
        <v>211</v>
      </c>
      <c r="W13" s="5">
        <v>7</v>
      </c>
      <c r="X13" s="5">
        <v>517</v>
      </c>
      <c r="Y13" s="5">
        <v>29</v>
      </c>
      <c r="Z13" s="5">
        <v>3</v>
      </c>
      <c r="AA13" s="5">
        <v>28</v>
      </c>
      <c r="AB13" s="5">
        <v>2233</v>
      </c>
      <c r="AC13" s="5">
        <v>109</v>
      </c>
      <c r="AD13" s="5">
        <v>4.49</v>
      </c>
      <c r="AE13" s="5">
        <v>1.375</v>
      </c>
      <c r="AF13" s="5">
        <v>8.6999999999999993</v>
      </c>
      <c r="AG13" s="5">
        <v>1.3</v>
      </c>
      <c r="AH13" s="5">
        <v>3.7</v>
      </c>
      <c r="AI13" s="5">
        <v>9</v>
      </c>
      <c r="AJ13" s="5">
        <v>2.4500000000000002</v>
      </c>
      <c r="AK13" s="2">
        <v>410</v>
      </c>
    </row>
    <row r="14" spans="1:37" ht="15.75" customHeight="1">
      <c r="A14" s="64" t="s">
        <v>164</v>
      </c>
      <c r="B14" s="5">
        <v>25</v>
      </c>
      <c r="C14" s="5">
        <v>27.4</v>
      </c>
      <c r="D14" s="5">
        <v>5.35</v>
      </c>
      <c r="E14" s="5">
        <v>26</v>
      </c>
      <c r="F14" s="5">
        <v>34</v>
      </c>
      <c r="G14" s="5">
        <v>0.433</v>
      </c>
      <c r="H14" s="5">
        <v>5.09</v>
      </c>
      <c r="I14" s="5">
        <v>60</v>
      </c>
      <c r="J14" s="5">
        <v>60</v>
      </c>
      <c r="K14" s="5">
        <v>59</v>
      </c>
      <c r="L14" s="5">
        <v>1</v>
      </c>
      <c r="M14" s="5">
        <v>2</v>
      </c>
      <c r="N14" s="5">
        <v>0</v>
      </c>
      <c r="O14" s="5">
        <v>12</v>
      </c>
      <c r="P14" s="5">
        <v>525.1</v>
      </c>
      <c r="Q14" s="5">
        <v>492</v>
      </c>
      <c r="R14" s="5">
        <f t="shared" si="0"/>
        <v>866.69999999999993</v>
      </c>
      <c r="S14" s="5">
        <v>321</v>
      </c>
      <c r="T14" s="5">
        <v>297</v>
      </c>
      <c r="U14" s="5">
        <v>82</v>
      </c>
      <c r="V14" s="5">
        <v>199</v>
      </c>
      <c r="W14" s="5">
        <v>8</v>
      </c>
      <c r="X14" s="5">
        <v>523</v>
      </c>
      <c r="Y14" s="5">
        <v>21</v>
      </c>
      <c r="Z14" s="5">
        <v>1</v>
      </c>
      <c r="AA14" s="5">
        <v>25</v>
      </c>
      <c r="AB14" s="5">
        <v>2256</v>
      </c>
      <c r="AC14" s="5">
        <v>93</v>
      </c>
      <c r="AD14" s="5">
        <v>4.49</v>
      </c>
      <c r="AE14" s="5">
        <v>1.3149999999999999</v>
      </c>
      <c r="AF14" s="5">
        <v>8.4</v>
      </c>
      <c r="AG14" s="5">
        <v>1.4</v>
      </c>
      <c r="AH14" s="5">
        <v>3.4</v>
      </c>
      <c r="AI14" s="5">
        <v>9</v>
      </c>
      <c r="AJ14" s="5">
        <v>2.63</v>
      </c>
      <c r="AK14" s="2">
        <v>359</v>
      </c>
    </row>
    <row r="15" spans="1:37" ht="15.75" customHeight="1">
      <c r="A15" s="64" t="s">
        <v>31</v>
      </c>
      <c r="B15" s="5">
        <v>21</v>
      </c>
      <c r="C15" s="5">
        <v>27.6</v>
      </c>
      <c r="D15" s="5">
        <v>3.55</v>
      </c>
      <c r="E15" s="5">
        <v>43</v>
      </c>
      <c r="F15" s="5">
        <v>17</v>
      </c>
      <c r="G15" s="5">
        <v>0.71699999999999997</v>
      </c>
      <c r="H15" s="5">
        <v>3.02</v>
      </c>
      <c r="I15" s="5">
        <v>60</v>
      </c>
      <c r="J15" s="5">
        <v>60</v>
      </c>
      <c r="K15" s="5">
        <v>60</v>
      </c>
      <c r="L15" s="5">
        <v>0</v>
      </c>
      <c r="M15" s="5">
        <v>5</v>
      </c>
      <c r="N15" s="5">
        <v>0</v>
      </c>
      <c r="O15" s="5">
        <v>15</v>
      </c>
      <c r="P15" s="5">
        <v>538.20000000000005</v>
      </c>
      <c r="Q15" s="5">
        <v>424</v>
      </c>
      <c r="R15" s="5">
        <f t="shared" si="0"/>
        <v>575.1</v>
      </c>
      <c r="S15" s="5">
        <v>213</v>
      </c>
      <c r="T15" s="5">
        <v>181</v>
      </c>
      <c r="U15" s="5">
        <v>66</v>
      </c>
      <c r="V15" s="5">
        <v>145</v>
      </c>
      <c r="W15" s="5">
        <v>4</v>
      </c>
      <c r="X15" s="5">
        <v>517</v>
      </c>
      <c r="Y15" s="5">
        <v>21</v>
      </c>
      <c r="Z15" s="5">
        <v>0</v>
      </c>
      <c r="AA15" s="5">
        <v>24</v>
      </c>
      <c r="AB15" s="5">
        <v>2172</v>
      </c>
      <c r="AC15" s="5">
        <v>141</v>
      </c>
      <c r="AD15" s="5">
        <v>3.79</v>
      </c>
      <c r="AE15" s="5">
        <v>1.056</v>
      </c>
      <c r="AF15" s="5">
        <v>7.1</v>
      </c>
      <c r="AG15" s="5">
        <v>1.1000000000000001</v>
      </c>
      <c r="AH15" s="5">
        <v>2.4</v>
      </c>
      <c r="AI15" s="5">
        <v>8.6</v>
      </c>
      <c r="AJ15" s="5">
        <v>3.57</v>
      </c>
      <c r="AK15" s="2">
        <v>343</v>
      </c>
    </row>
    <row r="16" spans="1:37" ht="15.75" customHeight="1">
      <c r="A16" s="64" t="s">
        <v>113</v>
      </c>
      <c r="B16" s="5">
        <v>37</v>
      </c>
      <c r="C16" s="5">
        <v>27.5</v>
      </c>
      <c r="D16" s="5">
        <v>5.07</v>
      </c>
      <c r="E16" s="5">
        <v>31</v>
      </c>
      <c r="F16" s="5">
        <v>29</v>
      </c>
      <c r="G16" s="5">
        <v>0.51700000000000002</v>
      </c>
      <c r="H16" s="5">
        <v>4.8600000000000003</v>
      </c>
      <c r="I16" s="5">
        <v>60</v>
      </c>
      <c r="J16" s="5">
        <v>60</v>
      </c>
      <c r="K16" s="5">
        <v>59</v>
      </c>
      <c r="L16" s="5">
        <v>1</v>
      </c>
      <c r="M16" s="5">
        <v>6</v>
      </c>
      <c r="N16" s="5">
        <v>0</v>
      </c>
      <c r="O16" s="5">
        <v>18</v>
      </c>
      <c r="P16" s="5">
        <v>504</v>
      </c>
      <c r="Q16" s="5">
        <v>506</v>
      </c>
      <c r="R16" s="5">
        <f t="shared" si="0"/>
        <v>821.34</v>
      </c>
      <c r="S16" s="5">
        <v>304</v>
      </c>
      <c r="T16" s="5">
        <v>272</v>
      </c>
      <c r="U16" s="5">
        <v>82</v>
      </c>
      <c r="V16" s="5">
        <v>226</v>
      </c>
      <c r="W16" s="5">
        <v>14</v>
      </c>
      <c r="X16" s="5">
        <v>451</v>
      </c>
      <c r="Y16" s="5">
        <v>26</v>
      </c>
      <c r="Z16" s="5">
        <v>4</v>
      </c>
      <c r="AA16" s="5">
        <v>11</v>
      </c>
      <c r="AB16" s="5">
        <v>2214</v>
      </c>
      <c r="AC16" s="5">
        <v>96</v>
      </c>
      <c r="AD16" s="5">
        <v>5.0199999999999996</v>
      </c>
      <c r="AE16" s="5">
        <v>1.452</v>
      </c>
      <c r="AF16" s="5">
        <v>9</v>
      </c>
      <c r="AG16" s="5">
        <v>1.5</v>
      </c>
      <c r="AH16" s="5">
        <v>4</v>
      </c>
      <c r="AI16" s="5">
        <v>8.1</v>
      </c>
      <c r="AJ16" s="5">
        <v>2</v>
      </c>
      <c r="AK16" s="2">
        <v>398</v>
      </c>
    </row>
    <row r="17" spans="1:37" ht="15.75" customHeight="1">
      <c r="A17" s="64" t="s">
        <v>137</v>
      </c>
      <c r="B17" s="5">
        <v>25</v>
      </c>
      <c r="C17" s="5">
        <v>28</v>
      </c>
      <c r="D17" s="5">
        <v>4.4000000000000004</v>
      </c>
      <c r="E17" s="5">
        <v>29</v>
      </c>
      <c r="F17" s="5">
        <v>31</v>
      </c>
      <c r="G17" s="5">
        <v>0.48299999999999998</v>
      </c>
      <c r="H17" s="5">
        <v>4.16</v>
      </c>
      <c r="I17" s="5">
        <v>60</v>
      </c>
      <c r="J17" s="5">
        <v>60</v>
      </c>
      <c r="K17" s="5">
        <v>59</v>
      </c>
      <c r="L17" s="5">
        <v>1</v>
      </c>
      <c r="M17" s="5">
        <v>8</v>
      </c>
      <c r="N17" s="5">
        <v>0</v>
      </c>
      <c r="O17" s="5">
        <v>14</v>
      </c>
      <c r="P17" s="5">
        <v>517.1</v>
      </c>
      <c r="Q17" s="5">
        <v>446</v>
      </c>
      <c r="R17" s="5">
        <f t="shared" si="0"/>
        <v>712.80000000000007</v>
      </c>
      <c r="S17" s="5">
        <v>264</v>
      </c>
      <c r="T17" s="5">
        <v>239</v>
      </c>
      <c r="U17" s="5">
        <v>67</v>
      </c>
      <c r="V17" s="5">
        <v>189</v>
      </c>
      <c r="W17" s="5">
        <v>1</v>
      </c>
      <c r="X17" s="5">
        <v>614</v>
      </c>
      <c r="Y17" s="5">
        <v>35</v>
      </c>
      <c r="Z17" s="5">
        <v>2</v>
      </c>
      <c r="AA17" s="5">
        <v>21</v>
      </c>
      <c r="AB17" s="5">
        <v>2186</v>
      </c>
      <c r="AC17" s="5">
        <v>111</v>
      </c>
      <c r="AD17" s="5">
        <v>3.8</v>
      </c>
      <c r="AE17" s="5">
        <v>1.2270000000000001</v>
      </c>
      <c r="AF17" s="5">
        <v>7.8</v>
      </c>
      <c r="AG17" s="5">
        <v>1.2</v>
      </c>
      <c r="AH17" s="5">
        <v>3.3</v>
      </c>
      <c r="AI17" s="5">
        <v>10.7</v>
      </c>
      <c r="AJ17" s="5">
        <v>3.25</v>
      </c>
      <c r="AK17" s="2">
        <v>370</v>
      </c>
    </row>
    <row r="18" spans="1:37" ht="15.75" customHeight="1">
      <c r="A18" s="64" t="s">
        <v>60</v>
      </c>
      <c r="B18" s="5">
        <v>24</v>
      </c>
      <c r="C18" s="5">
        <v>30</v>
      </c>
      <c r="D18" s="5">
        <v>3.58</v>
      </c>
      <c r="E18" s="5">
        <v>36</v>
      </c>
      <c r="F18" s="5">
        <v>24</v>
      </c>
      <c r="G18" s="5">
        <v>0.6</v>
      </c>
      <c r="H18" s="5">
        <v>3.58</v>
      </c>
      <c r="I18" s="5">
        <v>60</v>
      </c>
      <c r="J18" s="5">
        <v>60</v>
      </c>
      <c r="K18" s="5">
        <v>60</v>
      </c>
      <c r="L18" s="5">
        <v>0</v>
      </c>
      <c r="M18" s="5">
        <v>4</v>
      </c>
      <c r="N18" s="5">
        <v>0</v>
      </c>
      <c r="O18" s="5">
        <v>17</v>
      </c>
      <c r="P18" s="5">
        <v>513.1</v>
      </c>
      <c r="Q18" s="5">
        <v>448</v>
      </c>
      <c r="R18" s="5">
        <f t="shared" si="0"/>
        <v>579.96</v>
      </c>
      <c r="S18" s="5">
        <v>215</v>
      </c>
      <c r="T18" s="5">
        <v>204</v>
      </c>
      <c r="U18" s="5">
        <v>62</v>
      </c>
      <c r="V18" s="5">
        <v>170</v>
      </c>
      <c r="W18" s="5">
        <v>0</v>
      </c>
      <c r="X18" s="5">
        <v>535</v>
      </c>
      <c r="Y18" s="5">
        <v>21</v>
      </c>
      <c r="Z18" s="5">
        <v>1</v>
      </c>
      <c r="AA18" s="5">
        <v>20</v>
      </c>
      <c r="AB18" s="5">
        <v>2130</v>
      </c>
      <c r="AC18" s="5">
        <v>120</v>
      </c>
      <c r="AD18" s="5">
        <v>3.79</v>
      </c>
      <c r="AE18" s="5">
        <v>1.204</v>
      </c>
      <c r="AF18" s="5">
        <v>7.9</v>
      </c>
      <c r="AG18" s="5">
        <v>1.1000000000000001</v>
      </c>
      <c r="AH18" s="5">
        <v>3</v>
      </c>
      <c r="AI18" s="5">
        <v>9.4</v>
      </c>
      <c r="AJ18" s="5">
        <v>3.15</v>
      </c>
      <c r="AK18" s="2">
        <v>375</v>
      </c>
    </row>
    <row r="19" spans="1:37" ht="15.75" customHeight="1">
      <c r="A19" s="64" t="s">
        <v>151</v>
      </c>
      <c r="B19" s="5">
        <v>25</v>
      </c>
      <c r="C19" s="5">
        <v>29.2</v>
      </c>
      <c r="D19" s="5">
        <v>5.13</v>
      </c>
      <c r="E19" s="5">
        <v>26</v>
      </c>
      <c r="F19" s="5">
        <v>34</v>
      </c>
      <c r="G19" s="5">
        <v>0.433</v>
      </c>
      <c r="H19" s="5">
        <v>4.9800000000000004</v>
      </c>
      <c r="I19" s="5">
        <v>60</v>
      </c>
      <c r="J19" s="5">
        <v>60</v>
      </c>
      <c r="K19" s="5">
        <v>60</v>
      </c>
      <c r="L19" s="5">
        <v>0</v>
      </c>
      <c r="M19" s="5">
        <v>1</v>
      </c>
      <c r="N19" s="5">
        <v>0</v>
      </c>
      <c r="O19" s="5">
        <v>11</v>
      </c>
      <c r="P19" s="5">
        <v>513.1</v>
      </c>
      <c r="Q19" s="5">
        <v>511</v>
      </c>
      <c r="R19" s="5">
        <f t="shared" si="0"/>
        <v>831.06</v>
      </c>
      <c r="S19" s="5">
        <v>308</v>
      </c>
      <c r="T19" s="5">
        <v>284</v>
      </c>
      <c r="U19" s="5">
        <v>81</v>
      </c>
      <c r="V19" s="5">
        <v>219</v>
      </c>
      <c r="W19" s="5">
        <v>7</v>
      </c>
      <c r="X19" s="5">
        <v>574</v>
      </c>
      <c r="Y19" s="5">
        <v>29</v>
      </c>
      <c r="Z19" s="5">
        <v>0</v>
      </c>
      <c r="AA19" s="5">
        <v>24</v>
      </c>
      <c r="AB19" s="5">
        <v>2262</v>
      </c>
      <c r="AC19" s="5">
        <v>88</v>
      </c>
      <c r="AD19" s="5">
        <v>4.46</v>
      </c>
      <c r="AE19" s="5">
        <v>1.4219999999999999</v>
      </c>
      <c r="AF19" s="5">
        <v>9</v>
      </c>
      <c r="AG19" s="5">
        <v>1.4</v>
      </c>
      <c r="AH19" s="5">
        <v>3.8</v>
      </c>
      <c r="AI19" s="5">
        <v>10.1</v>
      </c>
      <c r="AJ19" s="5">
        <v>2.62</v>
      </c>
      <c r="AK19" s="2">
        <v>414</v>
      </c>
    </row>
    <row r="20" spans="1:37" ht="15.75" customHeight="1">
      <c r="A20" s="64" t="s">
        <v>95</v>
      </c>
      <c r="B20" s="5">
        <v>25</v>
      </c>
      <c r="C20" s="5">
        <v>29.2</v>
      </c>
      <c r="D20" s="5">
        <v>4.5</v>
      </c>
      <c r="E20" s="5">
        <v>33</v>
      </c>
      <c r="F20" s="5">
        <v>27</v>
      </c>
      <c r="G20" s="5">
        <v>0.55000000000000004</v>
      </c>
      <c r="H20" s="5">
        <v>4.3499999999999996</v>
      </c>
      <c r="I20" s="5">
        <v>60</v>
      </c>
      <c r="J20" s="5">
        <v>60</v>
      </c>
      <c r="K20" s="5">
        <v>58</v>
      </c>
      <c r="L20" s="5">
        <v>2</v>
      </c>
      <c r="M20" s="5">
        <v>2</v>
      </c>
      <c r="N20" s="5">
        <v>1</v>
      </c>
      <c r="O20" s="5">
        <v>14</v>
      </c>
      <c r="P20" s="5">
        <v>500.2</v>
      </c>
      <c r="Q20" s="5">
        <v>455</v>
      </c>
      <c r="R20" s="5">
        <f t="shared" si="0"/>
        <v>729</v>
      </c>
      <c r="S20" s="5">
        <v>270</v>
      </c>
      <c r="T20" s="5">
        <v>242</v>
      </c>
      <c r="U20" s="5">
        <v>83</v>
      </c>
      <c r="V20" s="5">
        <v>168</v>
      </c>
      <c r="W20" s="5">
        <v>5</v>
      </c>
      <c r="X20" s="5">
        <v>528</v>
      </c>
      <c r="Y20" s="5">
        <v>25</v>
      </c>
      <c r="Z20" s="5">
        <v>2</v>
      </c>
      <c r="AA20" s="5">
        <v>22</v>
      </c>
      <c r="AB20" s="5">
        <v>2133</v>
      </c>
      <c r="AC20" s="5">
        <v>98</v>
      </c>
      <c r="AD20" s="5">
        <v>4.3899999999999997</v>
      </c>
      <c r="AE20" s="5">
        <v>1.244</v>
      </c>
      <c r="AF20" s="5">
        <v>8.1999999999999993</v>
      </c>
      <c r="AG20" s="5">
        <v>1.5</v>
      </c>
      <c r="AH20" s="5">
        <v>3</v>
      </c>
      <c r="AI20" s="5">
        <v>9.5</v>
      </c>
      <c r="AJ20" s="5">
        <v>3.14</v>
      </c>
      <c r="AK20" s="2">
        <v>361</v>
      </c>
    </row>
    <row r="21" spans="1:37" ht="15.75" customHeight="1">
      <c r="A21" s="64" t="s">
        <v>67</v>
      </c>
      <c r="B21" s="5">
        <v>19</v>
      </c>
      <c r="C21" s="5">
        <v>29.9</v>
      </c>
      <c r="D21" s="5">
        <v>3.87</v>
      </c>
      <c r="E21" s="5">
        <v>36</v>
      </c>
      <c r="F21" s="5">
        <v>24</v>
      </c>
      <c r="G21" s="5">
        <v>0.6</v>
      </c>
      <c r="H21" s="5">
        <v>3.77</v>
      </c>
      <c r="I21" s="5">
        <v>60</v>
      </c>
      <c r="J21" s="5">
        <v>60</v>
      </c>
      <c r="K21" s="5">
        <v>59</v>
      </c>
      <c r="L21" s="5">
        <v>1</v>
      </c>
      <c r="M21" s="5">
        <v>5</v>
      </c>
      <c r="N21" s="5">
        <v>1</v>
      </c>
      <c r="O21" s="5">
        <v>17</v>
      </c>
      <c r="P21" s="5">
        <v>515.1</v>
      </c>
      <c r="Q21" s="5">
        <v>471</v>
      </c>
      <c r="R21" s="5">
        <f t="shared" si="0"/>
        <v>626.94000000000005</v>
      </c>
      <c r="S21" s="5">
        <v>232</v>
      </c>
      <c r="T21" s="5">
        <v>216</v>
      </c>
      <c r="U21" s="5">
        <v>69</v>
      </c>
      <c r="V21" s="5">
        <v>165</v>
      </c>
      <c r="W21" s="5">
        <v>6</v>
      </c>
      <c r="X21" s="5">
        <v>506</v>
      </c>
      <c r="Y21" s="5">
        <v>15</v>
      </c>
      <c r="Z21" s="5">
        <v>1</v>
      </c>
      <c r="AA21" s="5">
        <v>16</v>
      </c>
      <c r="AB21" s="5">
        <v>2164</v>
      </c>
      <c r="AC21" s="5">
        <v>108</v>
      </c>
      <c r="AD21" s="5">
        <v>4.0199999999999996</v>
      </c>
      <c r="AE21" s="5">
        <v>1.234</v>
      </c>
      <c r="AF21" s="5">
        <v>8.1999999999999993</v>
      </c>
      <c r="AG21" s="5">
        <v>1.2</v>
      </c>
      <c r="AH21" s="5">
        <v>2.9</v>
      </c>
      <c r="AI21" s="5">
        <v>8.8000000000000007</v>
      </c>
      <c r="AJ21" s="5">
        <v>3.07</v>
      </c>
      <c r="AK21" s="2">
        <v>386</v>
      </c>
    </row>
    <row r="22" spans="1:37" ht="15.75" customHeight="1">
      <c r="A22" s="64" t="s">
        <v>143</v>
      </c>
      <c r="B22" s="5">
        <v>29</v>
      </c>
      <c r="C22" s="5">
        <v>29.1</v>
      </c>
      <c r="D22" s="5">
        <v>5.18</v>
      </c>
      <c r="E22" s="5">
        <v>28</v>
      </c>
      <c r="F22" s="5">
        <v>32</v>
      </c>
      <c r="G22" s="5">
        <v>0.46700000000000003</v>
      </c>
      <c r="H22" s="5">
        <v>5.14</v>
      </c>
      <c r="I22" s="5">
        <v>60</v>
      </c>
      <c r="J22" s="5">
        <v>60</v>
      </c>
      <c r="K22" s="5">
        <v>57</v>
      </c>
      <c r="L22" s="5">
        <v>3</v>
      </c>
      <c r="M22" s="5">
        <v>5</v>
      </c>
      <c r="N22" s="5">
        <v>2</v>
      </c>
      <c r="O22" s="5">
        <v>11</v>
      </c>
      <c r="P22" s="5">
        <v>497</v>
      </c>
      <c r="Q22" s="5">
        <v>550</v>
      </c>
      <c r="R22" s="5">
        <f t="shared" si="0"/>
        <v>839.16</v>
      </c>
      <c r="S22" s="5">
        <v>311</v>
      </c>
      <c r="T22" s="5">
        <v>284</v>
      </c>
      <c r="U22" s="5">
        <v>80</v>
      </c>
      <c r="V22" s="5">
        <v>185</v>
      </c>
      <c r="W22" s="5">
        <v>12</v>
      </c>
      <c r="X22" s="5">
        <v>532</v>
      </c>
      <c r="Y22" s="5">
        <v>28</v>
      </c>
      <c r="Z22" s="5">
        <v>3</v>
      </c>
      <c r="AA22" s="5">
        <v>14</v>
      </c>
      <c r="AB22" s="5">
        <v>2197</v>
      </c>
      <c r="AC22" s="5">
        <v>87</v>
      </c>
      <c r="AD22" s="5">
        <v>4.43</v>
      </c>
      <c r="AE22" s="5">
        <v>1.4790000000000001</v>
      </c>
      <c r="AF22" s="5">
        <v>10</v>
      </c>
      <c r="AG22" s="5">
        <v>1.4</v>
      </c>
      <c r="AH22" s="5">
        <v>3.4</v>
      </c>
      <c r="AI22" s="5">
        <v>9.6</v>
      </c>
      <c r="AJ22" s="5">
        <v>2.88</v>
      </c>
      <c r="AK22" s="2">
        <v>395</v>
      </c>
    </row>
    <row r="23" spans="1:37" ht="15.75" customHeight="1">
      <c r="A23" s="64" t="s">
        <v>189</v>
      </c>
      <c r="B23" s="5">
        <v>29</v>
      </c>
      <c r="C23" s="5">
        <v>27.7</v>
      </c>
      <c r="D23" s="5">
        <v>4.97</v>
      </c>
      <c r="E23" s="5">
        <v>19</v>
      </c>
      <c r="F23" s="5">
        <v>41</v>
      </c>
      <c r="G23" s="5">
        <v>0.317</v>
      </c>
      <c r="H23" s="5">
        <v>4.68</v>
      </c>
      <c r="I23" s="5">
        <v>60</v>
      </c>
      <c r="J23" s="5">
        <v>60</v>
      </c>
      <c r="K23" s="5">
        <v>59</v>
      </c>
      <c r="L23" s="5">
        <v>1</v>
      </c>
      <c r="M23" s="5">
        <v>3</v>
      </c>
      <c r="N23" s="5">
        <v>0</v>
      </c>
      <c r="O23" s="5">
        <v>6</v>
      </c>
      <c r="P23" s="5">
        <v>513</v>
      </c>
      <c r="Q23" s="5">
        <v>451</v>
      </c>
      <c r="R23" s="5">
        <f t="shared" si="0"/>
        <v>805.14</v>
      </c>
      <c r="S23" s="5">
        <v>298</v>
      </c>
      <c r="T23" s="5">
        <v>267</v>
      </c>
      <c r="U23" s="5">
        <v>80</v>
      </c>
      <c r="V23" s="5">
        <v>249</v>
      </c>
      <c r="W23" s="5">
        <v>3</v>
      </c>
      <c r="X23" s="5">
        <v>536</v>
      </c>
      <c r="Y23" s="5">
        <v>37</v>
      </c>
      <c r="Z23" s="5">
        <v>2</v>
      </c>
      <c r="AA23" s="5">
        <v>28</v>
      </c>
      <c r="AB23" s="5">
        <v>2227</v>
      </c>
      <c r="AC23" s="5">
        <v>98</v>
      </c>
      <c r="AD23" s="5">
        <v>4.8</v>
      </c>
      <c r="AE23" s="5">
        <v>1.365</v>
      </c>
      <c r="AF23" s="5">
        <v>7.9</v>
      </c>
      <c r="AG23" s="5">
        <v>1.4</v>
      </c>
      <c r="AH23" s="5">
        <v>4.4000000000000004</v>
      </c>
      <c r="AI23" s="5">
        <v>9.4</v>
      </c>
      <c r="AJ23" s="5">
        <v>2.15</v>
      </c>
      <c r="AK23" s="2">
        <v>390</v>
      </c>
    </row>
    <row r="24" spans="1:37" ht="15.75" customHeight="1">
      <c r="A24" s="64" t="s">
        <v>52</v>
      </c>
      <c r="B24" s="5">
        <v>24</v>
      </c>
      <c r="C24" s="5">
        <v>27.8</v>
      </c>
      <c r="D24" s="5">
        <v>4.0199999999999996</v>
      </c>
      <c r="E24" s="5">
        <v>37</v>
      </c>
      <c r="F24" s="5">
        <v>23</v>
      </c>
      <c r="G24" s="5">
        <v>0.61699999999999999</v>
      </c>
      <c r="H24" s="5">
        <v>3.86</v>
      </c>
      <c r="I24" s="5">
        <v>60</v>
      </c>
      <c r="J24" s="5">
        <v>60</v>
      </c>
      <c r="K24" s="5">
        <v>59</v>
      </c>
      <c r="L24" s="5">
        <v>1</v>
      </c>
      <c r="M24" s="5">
        <v>5</v>
      </c>
      <c r="N24" s="5">
        <v>1</v>
      </c>
      <c r="O24" s="5">
        <v>13</v>
      </c>
      <c r="P24" s="5">
        <v>520.1</v>
      </c>
      <c r="Q24" s="5">
        <v>456</v>
      </c>
      <c r="R24" s="5">
        <f t="shared" si="0"/>
        <v>651.2399999999999</v>
      </c>
      <c r="S24" s="5">
        <v>241</v>
      </c>
      <c r="T24" s="5">
        <v>223</v>
      </c>
      <c r="U24" s="5">
        <v>70</v>
      </c>
      <c r="V24" s="5">
        <v>170</v>
      </c>
      <c r="W24" s="5">
        <v>2</v>
      </c>
      <c r="X24" s="5">
        <v>565</v>
      </c>
      <c r="Y24" s="5">
        <v>22</v>
      </c>
      <c r="Z24" s="5">
        <v>3</v>
      </c>
      <c r="AA24" s="5">
        <v>19</v>
      </c>
      <c r="AB24" s="5">
        <v>2160</v>
      </c>
      <c r="AC24" s="5">
        <v>108</v>
      </c>
      <c r="AD24" s="5">
        <v>3.88</v>
      </c>
      <c r="AE24" s="5">
        <v>1.2030000000000001</v>
      </c>
      <c r="AF24" s="5">
        <v>7.9</v>
      </c>
      <c r="AG24" s="5">
        <v>1.2</v>
      </c>
      <c r="AH24" s="5">
        <v>2.9</v>
      </c>
      <c r="AI24" s="5">
        <v>9.8000000000000007</v>
      </c>
      <c r="AJ24" s="5">
        <v>3.32</v>
      </c>
      <c r="AK24" s="2">
        <v>358</v>
      </c>
    </row>
    <row r="25" spans="1:37" ht="15.75" customHeight="1">
      <c r="A25" s="64" t="s">
        <v>148</v>
      </c>
      <c r="B25" s="5">
        <v>29</v>
      </c>
      <c r="C25" s="5">
        <v>26.6</v>
      </c>
      <c r="D25" s="5">
        <v>5.05</v>
      </c>
      <c r="E25" s="5">
        <v>27</v>
      </c>
      <c r="F25" s="5">
        <v>33</v>
      </c>
      <c r="G25" s="5">
        <v>0.45</v>
      </c>
      <c r="H25" s="5">
        <v>5.03</v>
      </c>
      <c r="I25" s="5">
        <v>60</v>
      </c>
      <c r="J25" s="5">
        <v>60</v>
      </c>
      <c r="K25" s="5">
        <v>59</v>
      </c>
      <c r="L25" s="5">
        <v>1</v>
      </c>
      <c r="M25" s="5">
        <v>0</v>
      </c>
      <c r="N25" s="5">
        <v>0</v>
      </c>
      <c r="O25" s="5">
        <v>15</v>
      </c>
      <c r="P25" s="5">
        <v>516.20000000000005</v>
      </c>
      <c r="Q25" s="5">
        <v>482</v>
      </c>
      <c r="R25" s="5">
        <f t="shared" si="0"/>
        <v>818.1</v>
      </c>
      <c r="S25" s="5">
        <v>303</v>
      </c>
      <c r="T25" s="5">
        <v>289</v>
      </c>
      <c r="U25" s="5">
        <v>79</v>
      </c>
      <c r="V25" s="5">
        <v>230</v>
      </c>
      <c r="W25" s="5">
        <v>7</v>
      </c>
      <c r="X25" s="5">
        <v>469</v>
      </c>
      <c r="Y25" s="5">
        <v>37</v>
      </c>
      <c r="Z25" s="5">
        <v>1</v>
      </c>
      <c r="AA25" s="5">
        <v>23</v>
      </c>
      <c r="AB25" s="5">
        <v>2249</v>
      </c>
      <c r="AC25" s="5">
        <v>86</v>
      </c>
      <c r="AD25" s="5">
        <v>4.91</v>
      </c>
      <c r="AE25" s="5">
        <v>1.3779999999999999</v>
      </c>
      <c r="AF25" s="5">
        <v>8.4</v>
      </c>
      <c r="AG25" s="5">
        <v>1.4</v>
      </c>
      <c r="AH25" s="5">
        <v>4</v>
      </c>
      <c r="AI25" s="5">
        <v>8.1999999999999993</v>
      </c>
      <c r="AJ25" s="5">
        <v>2.04</v>
      </c>
      <c r="AK25" s="2">
        <v>396</v>
      </c>
    </row>
    <row r="26" spans="1:37" ht="15.75" customHeight="1">
      <c r="A26" s="64" t="s">
        <v>132</v>
      </c>
      <c r="B26" s="5">
        <v>23</v>
      </c>
      <c r="C26" s="5">
        <v>29</v>
      </c>
      <c r="D26" s="5">
        <v>4.95</v>
      </c>
      <c r="E26" s="5">
        <v>29</v>
      </c>
      <c r="F26" s="5">
        <v>31</v>
      </c>
      <c r="G26" s="5">
        <v>0.48299999999999998</v>
      </c>
      <c r="H26" s="5">
        <v>4.6399999999999997</v>
      </c>
      <c r="I26" s="5">
        <v>60</v>
      </c>
      <c r="J26" s="5">
        <v>60</v>
      </c>
      <c r="K26" s="5">
        <v>59</v>
      </c>
      <c r="L26" s="5">
        <v>1</v>
      </c>
      <c r="M26" s="5">
        <v>0</v>
      </c>
      <c r="N26" s="5">
        <v>0</v>
      </c>
      <c r="O26" s="5">
        <v>13</v>
      </c>
      <c r="P26" s="5">
        <v>517.20000000000005</v>
      </c>
      <c r="Q26" s="5">
        <v>474</v>
      </c>
      <c r="R26" s="5">
        <f t="shared" si="0"/>
        <v>801.9</v>
      </c>
      <c r="S26" s="5">
        <v>297</v>
      </c>
      <c r="T26" s="5">
        <v>267</v>
      </c>
      <c r="U26" s="5">
        <v>69</v>
      </c>
      <c r="V26" s="5">
        <v>210</v>
      </c>
      <c r="W26" s="5">
        <v>2</v>
      </c>
      <c r="X26" s="5">
        <v>488</v>
      </c>
      <c r="Y26" s="5">
        <v>34</v>
      </c>
      <c r="Z26" s="5">
        <v>5</v>
      </c>
      <c r="AA26" s="5">
        <v>20</v>
      </c>
      <c r="AB26" s="5">
        <v>2240</v>
      </c>
      <c r="AC26" s="5">
        <v>92</v>
      </c>
      <c r="AD26" s="5">
        <v>4.45</v>
      </c>
      <c r="AE26" s="5">
        <v>1.321</v>
      </c>
      <c r="AF26" s="5">
        <v>8.1999999999999993</v>
      </c>
      <c r="AG26" s="5">
        <v>1.2</v>
      </c>
      <c r="AH26" s="5">
        <v>3.7</v>
      </c>
      <c r="AI26" s="5">
        <v>8.5</v>
      </c>
      <c r="AJ26" s="5">
        <v>2.3199999999999998</v>
      </c>
      <c r="AK26" s="2">
        <v>390</v>
      </c>
    </row>
    <row r="27" spans="1:37" ht="15.75" customHeight="1">
      <c r="A27" s="64" t="s">
        <v>107</v>
      </c>
      <c r="B27" s="5">
        <v>26</v>
      </c>
      <c r="C27" s="5">
        <v>27.6</v>
      </c>
      <c r="D27" s="5">
        <v>3.95</v>
      </c>
      <c r="E27" s="5">
        <v>30</v>
      </c>
      <c r="F27" s="5">
        <v>28</v>
      </c>
      <c r="G27" s="5">
        <v>0.51700000000000002</v>
      </c>
      <c r="H27" s="5">
        <v>3.9</v>
      </c>
      <c r="I27" s="5">
        <v>58</v>
      </c>
      <c r="J27" s="5">
        <v>58</v>
      </c>
      <c r="K27" s="5">
        <v>56</v>
      </c>
      <c r="L27" s="5">
        <v>2</v>
      </c>
      <c r="M27" s="5">
        <v>2</v>
      </c>
      <c r="N27" s="5">
        <v>0</v>
      </c>
      <c r="O27" s="5">
        <v>13</v>
      </c>
      <c r="P27" s="5">
        <v>473</v>
      </c>
      <c r="Q27" s="5">
        <v>376</v>
      </c>
      <c r="R27" s="5">
        <f t="shared" si="0"/>
        <v>639.9</v>
      </c>
      <c r="S27" s="5">
        <v>229</v>
      </c>
      <c r="T27" s="5">
        <v>205</v>
      </c>
      <c r="U27" s="5">
        <v>69</v>
      </c>
      <c r="V27" s="5">
        <v>204</v>
      </c>
      <c r="W27" s="5">
        <v>8</v>
      </c>
      <c r="X27" s="5">
        <v>464</v>
      </c>
      <c r="Y27" s="5">
        <v>26</v>
      </c>
      <c r="Z27" s="5">
        <v>1</v>
      </c>
      <c r="AA27" s="5">
        <v>21</v>
      </c>
      <c r="AB27" s="5">
        <v>1989</v>
      </c>
      <c r="AC27" s="5">
        <v>110</v>
      </c>
      <c r="AD27" s="5">
        <v>4.58</v>
      </c>
      <c r="AE27" s="5">
        <v>1.226</v>
      </c>
      <c r="AF27" s="5">
        <v>7.2</v>
      </c>
      <c r="AG27" s="5">
        <v>1.3</v>
      </c>
      <c r="AH27" s="5">
        <v>3.9</v>
      </c>
      <c r="AI27" s="5">
        <v>8.8000000000000007</v>
      </c>
      <c r="AJ27" s="5">
        <v>2.27</v>
      </c>
      <c r="AK27" s="2">
        <v>341</v>
      </c>
    </row>
    <row r="28" spans="1:37" ht="15.75" customHeight="1">
      <c r="A28" s="64" t="s">
        <v>44</v>
      </c>
      <c r="B28" s="5">
        <v>25</v>
      </c>
      <c r="C28" s="5">
        <v>28.1</v>
      </c>
      <c r="D28" s="5">
        <v>3.82</v>
      </c>
      <c r="E28" s="5">
        <v>40</v>
      </c>
      <c r="F28" s="5">
        <v>20</v>
      </c>
      <c r="G28" s="5">
        <v>0.66700000000000004</v>
      </c>
      <c r="H28" s="5">
        <v>3.56</v>
      </c>
      <c r="I28" s="5">
        <v>60</v>
      </c>
      <c r="J28" s="5">
        <v>60</v>
      </c>
      <c r="K28" s="5">
        <v>60</v>
      </c>
      <c r="L28" s="5">
        <v>0</v>
      </c>
      <c r="M28" s="5">
        <v>4</v>
      </c>
      <c r="N28" s="5">
        <v>0</v>
      </c>
      <c r="O28" s="5">
        <v>23</v>
      </c>
      <c r="P28" s="5">
        <v>527.20000000000005</v>
      </c>
      <c r="Q28" s="5">
        <v>475</v>
      </c>
      <c r="R28" s="5">
        <f t="shared" si="0"/>
        <v>618.83999999999992</v>
      </c>
      <c r="S28" s="5">
        <v>229</v>
      </c>
      <c r="T28" s="5">
        <v>209</v>
      </c>
      <c r="U28" s="5">
        <v>70</v>
      </c>
      <c r="V28" s="5">
        <v>168</v>
      </c>
      <c r="W28" s="5">
        <v>4</v>
      </c>
      <c r="X28" s="5">
        <v>552</v>
      </c>
      <c r="Y28" s="5">
        <v>29</v>
      </c>
      <c r="Z28" s="5">
        <v>1</v>
      </c>
      <c r="AA28" s="5">
        <v>30</v>
      </c>
      <c r="AB28" s="5">
        <v>2212</v>
      </c>
      <c r="AC28" s="5">
        <v>117</v>
      </c>
      <c r="AD28" s="5">
        <v>3.94</v>
      </c>
      <c r="AE28" s="5">
        <v>1.2190000000000001</v>
      </c>
      <c r="AF28" s="5">
        <v>8.1</v>
      </c>
      <c r="AG28" s="5">
        <v>1.2</v>
      </c>
      <c r="AH28" s="5">
        <v>2.9</v>
      </c>
      <c r="AI28" s="5">
        <v>9.4</v>
      </c>
      <c r="AJ28" s="5">
        <v>3.29</v>
      </c>
      <c r="AK28" s="2">
        <v>400</v>
      </c>
    </row>
    <row r="29" spans="1:37" ht="15.75" customHeight="1">
      <c r="A29" s="64" t="s">
        <v>186</v>
      </c>
      <c r="B29" s="5">
        <v>25</v>
      </c>
      <c r="C29" s="5">
        <v>28.7</v>
      </c>
      <c r="D29" s="5">
        <v>5.2</v>
      </c>
      <c r="E29" s="5">
        <v>22</v>
      </c>
      <c r="F29" s="5">
        <v>38</v>
      </c>
      <c r="G29" s="5">
        <v>0.36699999999999999</v>
      </c>
      <c r="H29" s="5">
        <v>5.0199999999999996</v>
      </c>
      <c r="I29" s="5">
        <v>60</v>
      </c>
      <c r="J29" s="5">
        <v>60</v>
      </c>
      <c r="K29" s="5">
        <v>58</v>
      </c>
      <c r="L29" s="5">
        <v>2</v>
      </c>
      <c r="M29" s="5">
        <v>3</v>
      </c>
      <c r="N29" s="5">
        <v>1</v>
      </c>
      <c r="O29" s="5">
        <v>10</v>
      </c>
      <c r="P29" s="5">
        <v>516.20000000000005</v>
      </c>
      <c r="Q29" s="5">
        <v>479</v>
      </c>
      <c r="R29" s="5">
        <f t="shared" si="0"/>
        <v>842.4</v>
      </c>
      <c r="S29" s="5">
        <v>312</v>
      </c>
      <c r="T29" s="5">
        <v>288</v>
      </c>
      <c r="U29" s="5">
        <v>81</v>
      </c>
      <c r="V29" s="5">
        <v>236</v>
      </c>
      <c r="W29" s="5">
        <v>3</v>
      </c>
      <c r="X29" s="5">
        <v>489</v>
      </c>
      <c r="Y29" s="5">
        <v>30</v>
      </c>
      <c r="Z29" s="5">
        <v>2</v>
      </c>
      <c r="AA29" s="5">
        <v>21</v>
      </c>
      <c r="AB29" s="5">
        <v>2273</v>
      </c>
      <c r="AC29" s="5">
        <v>96</v>
      </c>
      <c r="AD29" s="5">
        <v>4.88</v>
      </c>
      <c r="AE29" s="5">
        <v>1.3839999999999999</v>
      </c>
      <c r="AF29" s="5">
        <v>8.3000000000000007</v>
      </c>
      <c r="AG29" s="5">
        <v>1.4</v>
      </c>
      <c r="AH29" s="5">
        <v>4.0999999999999996</v>
      </c>
      <c r="AI29" s="5">
        <v>8.5</v>
      </c>
      <c r="AJ29" s="5">
        <v>2.0699999999999998</v>
      </c>
      <c r="AK29" s="2">
        <v>411</v>
      </c>
    </row>
    <row r="30" spans="1:37" ht="15.75" customHeight="1">
      <c r="A30" s="64" t="s">
        <v>100</v>
      </c>
      <c r="B30" s="5">
        <v>29</v>
      </c>
      <c r="C30" s="5">
        <v>29.5</v>
      </c>
      <c r="D30" s="5">
        <v>5.2</v>
      </c>
      <c r="E30" s="5">
        <v>32</v>
      </c>
      <c r="F30" s="5">
        <v>28</v>
      </c>
      <c r="G30" s="5">
        <v>0.53300000000000003</v>
      </c>
      <c r="H30" s="5">
        <v>4.5999999999999996</v>
      </c>
      <c r="I30" s="5">
        <v>60</v>
      </c>
      <c r="J30" s="5">
        <v>60</v>
      </c>
      <c r="K30" s="5">
        <v>60</v>
      </c>
      <c r="L30" s="5">
        <v>0</v>
      </c>
      <c r="M30" s="5">
        <v>1</v>
      </c>
      <c r="N30" s="5">
        <v>0</v>
      </c>
      <c r="O30" s="5">
        <v>17</v>
      </c>
      <c r="P30" s="5">
        <v>524.20000000000005</v>
      </c>
      <c r="Q30" s="5">
        <v>517</v>
      </c>
      <c r="R30" s="5">
        <f t="shared" si="0"/>
        <v>842.4</v>
      </c>
      <c r="S30" s="5">
        <v>312</v>
      </c>
      <c r="T30" s="5">
        <v>268</v>
      </c>
      <c r="U30" s="5">
        <v>81</v>
      </c>
      <c r="V30" s="5">
        <v>250</v>
      </c>
      <c r="W30" s="5">
        <v>7</v>
      </c>
      <c r="X30" s="5">
        <v>519</v>
      </c>
      <c r="Y30" s="5">
        <v>14</v>
      </c>
      <c r="Z30" s="5">
        <v>2</v>
      </c>
      <c r="AA30" s="5">
        <v>15</v>
      </c>
      <c r="AB30" s="5">
        <v>2309</v>
      </c>
      <c r="AC30" s="5">
        <v>95</v>
      </c>
      <c r="AD30" s="5">
        <v>4.7300000000000004</v>
      </c>
      <c r="AE30" s="5">
        <v>1.462</v>
      </c>
      <c r="AF30" s="5">
        <v>8.9</v>
      </c>
      <c r="AG30" s="5">
        <v>1.4</v>
      </c>
      <c r="AH30" s="5">
        <v>4.3</v>
      </c>
      <c r="AI30" s="5">
        <v>8.9</v>
      </c>
      <c r="AJ30" s="5">
        <v>2.08</v>
      </c>
      <c r="AK30" s="2">
        <v>423</v>
      </c>
    </row>
    <row r="31" spans="1:37" ht="15.75" customHeight="1">
      <c r="A31" s="65" t="s">
        <v>166</v>
      </c>
      <c r="B31" s="66">
        <v>24</v>
      </c>
      <c r="C31" s="66">
        <v>30.8</v>
      </c>
      <c r="D31" s="66">
        <v>5.0199999999999996</v>
      </c>
      <c r="E31" s="66">
        <v>26</v>
      </c>
      <c r="F31" s="66">
        <v>34</v>
      </c>
      <c r="G31" s="66">
        <v>0.433</v>
      </c>
      <c r="H31" s="66">
        <v>5.09</v>
      </c>
      <c r="I31" s="66">
        <v>60</v>
      </c>
      <c r="J31" s="66">
        <v>60</v>
      </c>
      <c r="K31" s="66">
        <v>58</v>
      </c>
      <c r="L31" s="66">
        <v>2</v>
      </c>
      <c r="M31" s="66">
        <v>3</v>
      </c>
      <c r="N31" s="66">
        <v>0</v>
      </c>
      <c r="O31" s="66">
        <v>12</v>
      </c>
      <c r="P31" s="66">
        <v>503.2</v>
      </c>
      <c r="Q31" s="66">
        <v>548</v>
      </c>
      <c r="R31" s="66">
        <f t="shared" si="0"/>
        <v>813.2399999999999</v>
      </c>
      <c r="S31" s="66">
        <v>301</v>
      </c>
      <c r="T31" s="66">
        <v>285</v>
      </c>
      <c r="U31" s="66">
        <v>94</v>
      </c>
      <c r="V31" s="66">
        <v>216</v>
      </c>
      <c r="W31" s="66">
        <v>22</v>
      </c>
      <c r="X31" s="66">
        <v>508</v>
      </c>
      <c r="Y31" s="66">
        <v>22</v>
      </c>
      <c r="Z31" s="66">
        <v>4</v>
      </c>
      <c r="AA31" s="66">
        <v>23</v>
      </c>
      <c r="AB31" s="66">
        <v>2273</v>
      </c>
      <c r="AC31" s="66">
        <v>88</v>
      </c>
      <c r="AD31" s="66">
        <v>5.0199999999999996</v>
      </c>
      <c r="AE31" s="66">
        <v>1.5169999999999999</v>
      </c>
      <c r="AF31" s="66">
        <v>9.8000000000000007</v>
      </c>
      <c r="AG31" s="66">
        <v>1.7</v>
      </c>
      <c r="AH31" s="66">
        <v>3.9</v>
      </c>
      <c r="AI31" s="66">
        <v>9.1</v>
      </c>
      <c r="AJ31" s="66">
        <v>2.35</v>
      </c>
      <c r="AK31" s="67">
        <v>461</v>
      </c>
    </row>
  </sheetData>
  <hyperlinks>
    <hyperlink ref="A2" r:id="rId1" xr:uid="{00000000-0004-0000-0300-000000000000}"/>
    <hyperlink ref="A3" r:id="rId2" xr:uid="{00000000-0004-0000-0300-000001000000}"/>
    <hyperlink ref="A4" r:id="rId3" xr:uid="{00000000-0004-0000-0300-000002000000}"/>
    <hyperlink ref="A5" r:id="rId4" xr:uid="{00000000-0004-0000-0300-000003000000}"/>
    <hyperlink ref="A6" r:id="rId5" xr:uid="{00000000-0004-0000-0300-000004000000}"/>
    <hyperlink ref="A7" r:id="rId6" xr:uid="{00000000-0004-0000-0300-000005000000}"/>
    <hyperlink ref="A8" r:id="rId7" xr:uid="{00000000-0004-0000-0300-000006000000}"/>
    <hyperlink ref="A9" r:id="rId8" xr:uid="{00000000-0004-0000-0300-000007000000}"/>
    <hyperlink ref="A10" r:id="rId9" xr:uid="{00000000-0004-0000-0300-000008000000}"/>
    <hyperlink ref="A11" r:id="rId10" xr:uid="{00000000-0004-0000-0300-000009000000}"/>
    <hyperlink ref="A12" r:id="rId11" xr:uid="{00000000-0004-0000-0300-00000A000000}"/>
    <hyperlink ref="A13" r:id="rId12" xr:uid="{00000000-0004-0000-0300-00000B000000}"/>
    <hyperlink ref="A14" r:id="rId13" xr:uid="{00000000-0004-0000-0300-00000C000000}"/>
    <hyperlink ref="A15" r:id="rId14" xr:uid="{00000000-0004-0000-0300-00000D000000}"/>
    <hyperlink ref="A16" r:id="rId15" xr:uid="{00000000-0004-0000-0300-00000E000000}"/>
    <hyperlink ref="A17" r:id="rId16" xr:uid="{00000000-0004-0000-0300-00000F000000}"/>
    <hyperlink ref="A18" r:id="rId17" xr:uid="{00000000-0004-0000-0300-000010000000}"/>
    <hyperlink ref="A19" r:id="rId18" xr:uid="{00000000-0004-0000-0300-000011000000}"/>
    <hyperlink ref="A20" r:id="rId19" xr:uid="{00000000-0004-0000-0300-000012000000}"/>
    <hyperlink ref="A21" r:id="rId20" xr:uid="{00000000-0004-0000-0300-000013000000}"/>
    <hyperlink ref="A22" r:id="rId21" xr:uid="{00000000-0004-0000-0300-000014000000}"/>
    <hyperlink ref="A23" r:id="rId22" xr:uid="{00000000-0004-0000-0300-000015000000}"/>
    <hyperlink ref="A24" r:id="rId23" xr:uid="{00000000-0004-0000-0300-000016000000}"/>
    <hyperlink ref="A25" r:id="rId24" xr:uid="{00000000-0004-0000-0300-000017000000}"/>
    <hyperlink ref="A26" r:id="rId25" xr:uid="{00000000-0004-0000-0300-000018000000}"/>
    <hyperlink ref="A27" r:id="rId26" xr:uid="{00000000-0004-0000-0300-000019000000}"/>
    <hyperlink ref="A28" r:id="rId27" xr:uid="{00000000-0004-0000-0300-00001A000000}"/>
    <hyperlink ref="A29" r:id="rId28" xr:uid="{00000000-0004-0000-0300-00001B000000}"/>
    <hyperlink ref="A30" r:id="rId29" xr:uid="{00000000-0004-0000-0300-00001C000000}"/>
    <hyperlink ref="A31" r:id="rId30" xr:uid="{00000000-0004-0000-0300-00001D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D31"/>
  <sheetViews>
    <sheetView workbookViewId="0"/>
  </sheetViews>
  <sheetFormatPr baseColWidth="10" defaultColWidth="14.5" defaultRowHeight="15.75" customHeight="1"/>
  <sheetData>
    <row r="1" spans="1:30" ht="15.75" customHeight="1">
      <c r="A1" s="1" t="s">
        <v>1</v>
      </c>
      <c r="B1" s="1" t="s">
        <v>906</v>
      </c>
      <c r="C1" s="1" t="s">
        <v>907</v>
      </c>
      <c r="D1" s="1" t="s">
        <v>423</v>
      </c>
      <c r="E1" s="1" t="s">
        <v>3</v>
      </c>
      <c r="F1" s="1" t="s">
        <v>908</v>
      </c>
      <c r="G1" s="1" t="s">
        <v>909</v>
      </c>
      <c r="H1" s="1" t="s">
        <v>887</v>
      </c>
      <c r="I1" s="1" t="s">
        <v>9</v>
      </c>
      <c r="J1" s="1" t="s">
        <v>886</v>
      </c>
      <c r="K1" s="1" t="s">
        <v>910</v>
      </c>
      <c r="L1" s="1" t="s">
        <v>911</v>
      </c>
      <c r="M1" s="1" t="s">
        <v>889</v>
      </c>
      <c r="N1" s="1" t="s">
        <v>912</v>
      </c>
      <c r="O1" s="1" t="s">
        <v>913</v>
      </c>
      <c r="P1" s="1" t="s">
        <v>914</v>
      </c>
      <c r="Q1" s="1" t="s">
        <v>890</v>
      </c>
      <c r="R1" s="1" t="s">
        <v>892</v>
      </c>
      <c r="S1" s="1" t="s">
        <v>915</v>
      </c>
      <c r="T1" s="1" t="s">
        <v>916</v>
      </c>
      <c r="U1" s="1" t="s">
        <v>917</v>
      </c>
      <c r="V1" s="1" t="s">
        <v>918</v>
      </c>
      <c r="W1" s="1" t="s">
        <v>919</v>
      </c>
      <c r="X1" s="1" t="s">
        <v>920</v>
      </c>
      <c r="Y1" s="1" t="s">
        <v>921</v>
      </c>
      <c r="Z1" s="1" t="s">
        <v>893</v>
      </c>
      <c r="AA1" s="1" t="s">
        <v>922</v>
      </c>
      <c r="AB1" s="1" t="s">
        <v>923</v>
      </c>
      <c r="AC1" s="1" t="s">
        <v>891</v>
      </c>
      <c r="AD1" s="1" t="s">
        <v>905</v>
      </c>
    </row>
    <row r="2" spans="1:30" ht="15.75" customHeight="1">
      <c r="A2" s="64" t="s">
        <v>173</v>
      </c>
      <c r="B2" s="5">
        <v>45</v>
      </c>
      <c r="C2" s="5">
        <v>29.1</v>
      </c>
      <c r="D2" s="5">
        <v>4.4800000000000004</v>
      </c>
      <c r="E2" s="5">
        <v>60</v>
      </c>
      <c r="F2" s="5">
        <v>2238</v>
      </c>
      <c r="G2" s="5">
        <v>1997</v>
      </c>
      <c r="H2" s="5">
        <f t="shared" ref="H2:H31" si="0">D2*162</f>
        <v>725.7600000000001</v>
      </c>
      <c r="I2" s="5">
        <v>269</v>
      </c>
      <c r="J2" s="5">
        <v>482</v>
      </c>
      <c r="K2" s="4">
        <v>101</v>
      </c>
      <c r="L2" s="4">
        <v>12</v>
      </c>
      <c r="M2" s="5">
        <v>58</v>
      </c>
      <c r="N2" s="5">
        <v>255</v>
      </c>
      <c r="O2" s="5">
        <v>23</v>
      </c>
      <c r="P2" s="5">
        <v>7</v>
      </c>
      <c r="Q2" s="5">
        <v>181</v>
      </c>
      <c r="R2" s="5">
        <v>461</v>
      </c>
      <c r="S2" s="5">
        <v>0.24099999999999999</v>
      </c>
      <c r="T2" s="5">
        <v>0.312</v>
      </c>
      <c r="U2" s="5">
        <v>0.39100000000000001</v>
      </c>
      <c r="V2" s="5">
        <v>0.70399999999999996</v>
      </c>
      <c r="W2" s="5">
        <v>88</v>
      </c>
      <c r="X2" s="5">
        <v>781</v>
      </c>
      <c r="Y2" s="5">
        <v>37</v>
      </c>
      <c r="Z2" s="5">
        <v>36</v>
      </c>
      <c r="AA2" s="5">
        <v>1</v>
      </c>
      <c r="AB2" s="5">
        <v>23</v>
      </c>
      <c r="AC2" s="5">
        <v>5</v>
      </c>
      <c r="AD2" s="2">
        <v>399</v>
      </c>
    </row>
    <row r="3" spans="1:30" ht="15.75" customHeight="1">
      <c r="A3" s="64" t="s">
        <v>75</v>
      </c>
      <c r="B3" s="5">
        <v>48</v>
      </c>
      <c r="C3" s="5">
        <v>28.2</v>
      </c>
      <c r="D3" s="5">
        <v>5.8</v>
      </c>
      <c r="E3" s="5">
        <v>60</v>
      </c>
      <c r="F3" s="5">
        <v>2344</v>
      </c>
      <c r="G3" s="5">
        <v>2074</v>
      </c>
      <c r="H3" s="5">
        <f t="shared" si="0"/>
        <v>939.6</v>
      </c>
      <c r="I3" s="5">
        <v>348</v>
      </c>
      <c r="J3" s="5">
        <v>556</v>
      </c>
      <c r="K3" s="4">
        <v>130</v>
      </c>
      <c r="L3" s="4">
        <v>3</v>
      </c>
      <c r="M3" s="5">
        <v>103</v>
      </c>
      <c r="N3" s="5">
        <v>338</v>
      </c>
      <c r="O3" s="5">
        <v>23</v>
      </c>
      <c r="P3" s="5">
        <v>4</v>
      </c>
      <c r="Q3" s="5">
        <v>239</v>
      </c>
      <c r="R3" s="5">
        <v>573</v>
      </c>
      <c r="S3" s="5">
        <v>0.26800000000000002</v>
      </c>
      <c r="T3" s="5">
        <v>0.34899999999999998</v>
      </c>
      <c r="U3" s="5">
        <v>0.48299999999999998</v>
      </c>
      <c r="V3" s="5">
        <v>0.83199999999999996</v>
      </c>
      <c r="W3" s="5">
        <v>113</v>
      </c>
      <c r="X3" s="5">
        <v>1001</v>
      </c>
      <c r="Y3" s="5">
        <v>39</v>
      </c>
      <c r="Z3" s="5">
        <v>23</v>
      </c>
      <c r="AA3" s="5">
        <v>1</v>
      </c>
      <c r="AB3" s="5">
        <v>7</v>
      </c>
      <c r="AC3" s="5">
        <v>13</v>
      </c>
      <c r="AD3" s="2">
        <v>437</v>
      </c>
    </row>
    <row r="4" spans="1:30" ht="15.75" customHeight="1">
      <c r="A4" s="64" t="s">
        <v>169</v>
      </c>
      <c r="B4" s="5">
        <v>45</v>
      </c>
      <c r="C4" s="5">
        <v>26.3</v>
      </c>
      <c r="D4" s="5">
        <v>4.57</v>
      </c>
      <c r="E4" s="5">
        <v>60</v>
      </c>
      <c r="F4" s="5">
        <v>2242</v>
      </c>
      <c r="G4" s="5">
        <v>2026</v>
      </c>
      <c r="H4" s="5">
        <f t="shared" si="0"/>
        <v>740.34</v>
      </c>
      <c r="I4" s="5">
        <v>274</v>
      </c>
      <c r="J4" s="5">
        <v>523</v>
      </c>
      <c r="K4" s="4">
        <v>102</v>
      </c>
      <c r="L4" s="4">
        <v>7</v>
      </c>
      <c r="M4" s="5">
        <v>77</v>
      </c>
      <c r="N4" s="5">
        <v>264</v>
      </c>
      <c r="O4" s="5">
        <v>19</v>
      </c>
      <c r="P4" s="5">
        <v>14</v>
      </c>
      <c r="Q4" s="5">
        <v>164</v>
      </c>
      <c r="R4" s="5">
        <v>514</v>
      </c>
      <c r="S4" s="5">
        <v>0.25800000000000001</v>
      </c>
      <c r="T4" s="5">
        <v>0.32100000000000001</v>
      </c>
      <c r="U4" s="5">
        <v>0.42899999999999999</v>
      </c>
      <c r="V4" s="5">
        <v>0.75</v>
      </c>
      <c r="W4" s="5">
        <v>104</v>
      </c>
      <c r="X4" s="5">
        <v>870</v>
      </c>
      <c r="Y4" s="5">
        <v>32</v>
      </c>
      <c r="Z4" s="5">
        <v>27</v>
      </c>
      <c r="AA4" s="5">
        <v>15</v>
      </c>
      <c r="AB4" s="5">
        <v>10</v>
      </c>
      <c r="AC4" s="5">
        <v>5</v>
      </c>
      <c r="AD4" s="2">
        <v>399</v>
      </c>
    </row>
    <row r="5" spans="1:30" ht="15.75" customHeight="1">
      <c r="A5" s="64" t="s">
        <v>177</v>
      </c>
      <c r="B5" s="5">
        <v>47</v>
      </c>
      <c r="C5" s="5">
        <v>27</v>
      </c>
      <c r="D5" s="5">
        <v>4.87</v>
      </c>
      <c r="E5" s="5">
        <v>60</v>
      </c>
      <c r="F5" s="5">
        <v>2304</v>
      </c>
      <c r="G5" s="5">
        <v>2083</v>
      </c>
      <c r="H5" s="5">
        <f t="shared" si="0"/>
        <v>788.94</v>
      </c>
      <c r="I5" s="5">
        <v>292</v>
      </c>
      <c r="J5" s="5">
        <v>552</v>
      </c>
      <c r="K5" s="4">
        <v>118</v>
      </c>
      <c r="L5" s="4">
        <v>7</v>
      </c>
      <c r="M5" s="5">
        <v>81</v>
      </c>
      <c r="N5" s="5">
        <v>278</v>
      </c>
      <c r="O5" s="5">
        <v>31</v>
      </c>
      <c r="P5" s="5">
        <v>9</v>
      </c>
      <c r="Q5" s="5">
        <v>187</v>
      </c>
      <c r="R5" s="5">
        <v>545</v>
      </c>
      <c r="S5" s="5">
        <v>0.26500000000000001</v>
      </c>
      <c r="T5" s="5">
        <v>0.33</v>
      </c>
      <c r="U5" s="5">
        <v>0.44500000000000001</v>
      </c>
      <c r="V5" s="5">
        <v>0.77500000000000002</v>
      </c>
      <c r="W5" s="5">
        <v>107</v>
      </c>
      <c r="X5" s="5">
        <v>927</v>
      </c>
      <c r="Y5" s="5">
        <v>51</v>
      </c>
      <c r="Z5" s="5">
        <v>21</v>
      </c>
      <c r="AA5" s="5">
        <v>4</v>
      </c>
      <c r="AB5" s="5">
        <v>9</v>
      </c>
      <c r="AC5" s="5">
        <v>8</v>
      </c>
      <c r="AD5" s="2">
        <v>422</v>
      </c>
    </row>
    <row r="6" spans="1:30" ht="15.75" customHeight="1">
      <c r="A6" s="64" t="s">
        <v>89</v>
      </c>
      <c r="B6" s="5">
        <v>47</v>
      </c>
      <c r="C6" s="5">
        <v>27.9</v>
      </c>
      <c r="D6" s="5">
        <v>4.42</v>
      </c>
      <c r="E6" s="5">
        <v>60</v>
      </c>
      <c r="F6" s="5">
        <v>2214</v>
      </c>
      <c r="G6" s="5">
        <v>1918</v>
      </c>
      <c r="H6" s="5">
        <f t="shared" si="0"/>
        <v>716.04</v>
      </c>
      <c r="I6" s="5">
        <v>265</v>
      </c>
      <c r="J6" s="5">
        <v>422</v>
      </c>
      <c r="K6" s="4">
        <v>82</v>
      </c>
      <c r="L6" s="4">
        <v>8</v>
      </c>
      <c r="M6" s="5">
        <v>74</v>
      </c>
      <c r="N6" s="5">
        <v>248</v>
      </c>
      <c r="O6" s="5">
        <v>24</v>
      </c>
      <c r="P6" s="5">
        <v>10</v>
      </c>
      <c r="Q6" s="5">
        <v>229</v>
      </c>
      <c r="R6" s="5">
        <v>568</v>
      </c>
      <c r="S6" s="5">
        <v>0.22</v>
      </c>
      <c r="T6" s="5">
        <v>0.318</v>
      </c>
      <c r="U6" s="5">
        <v>0.38700000000000001</v>
      </c>
      <c r="V6" s="5">
        <v>0.70499999999999996</v>
      </c>
      <c r="W6" s="5">
        <v>93</v>
      </c>
      <c r="X6" s="5">
        <v>742</v>
      </c>
      <c r="Y6" s="5">
        <v>42</v>
      </c>
      <c r="Z6" s="5">
        <v>52</v>
      </c>
      <c r="AA6" s="5">
        <v>1</v>
      </c>
      <c r="AB6" s="5">
        <v>13</v>
      </c>
      <c r="AC6" s="5">
        <v>9</v>
      </c>
      <c r="AD6" s="2">
        <v>406</v>
      </c>
    </row>
    <row r="7" spans="1:30" ht="15.75" customHeight="1">
      <c r="A7" s="64" t="s">
        <v>80</v>
      </c>
      <c r="B7" s="5">
        <v>48</v>
      </c>
      <c r="C7" s="5">
        <v>27.6</v>
      </c>
      <c r="D7" s="5">
        <v>5.0999999999999996</v>
      </c>
      <c r="E7" s="5">
        <v>60</v>
      </c>
      <c r="F7" s="5">
        <v>2267</v>
      </c>
      <c r="G7" s="5">
        <v>2047</v>
      </c>
      <c r="H7" s="5">
        <f t="shared" si="0"/>
        <v>826.19999999999993</v>
      </c>
      <c r="I7" s="5">
        <v>306</v>
      </c>
      <c r="J7" s="5">
        <v>534</v>
      </c>
      <c r="K7" s="4">
        <v>94</v>
      </c>
      <c r="L7" s="4">
        <v>6</v>
      </c>
      <c r="M7" s="5">
        <v>96</v>
      </c>
      <c r="N7" s="5">
        <v>294</v>
      </c>
      <c r="O7" s="5">
        <v>20</v>
      </c>
      <c r="P7" s="5">
        <v>8</v>
      </c>
      <c r="Q7" s="5">
        <v>179</v>
      </c>
      <c r="R7" s="5">
        <v>571</v>
      </c>
      <c r="S7" s="5">
        <v>0.26100000000000001</v>
      </c>
      <c r="T7" s="5">
        <v>0.32600000000000001</v>
      </c>
      <c r="U7" s="5">
        <v>0.45300000000000001</v>
      </c>
      <c r="V7" s="5">
        <v>0.77900000000000003</v>
      </c>
      <c r="W7" s="5">
        <v>111</v>
      </c>
      <c r="X7" s="5">
        <v>928</v>
      </c>
      <c r="Y7" s="5">
        <v>44</v>
      </c>
      <c r="Z7" s="5">
        <v>24</v>
      </c>
      <c r="AA7" s="5">
        <v>1</v>
      </c>
      <c r="AB7" s="5">
        <v>13</v>
      </c>
      <c r="AC7" s="5">
        <v>1</v>
      </c>
      <c r="AD7" s="2">
        <v>397</v>
      </c>
    </row>
    <row r="8" spans="1:30" ht="15.75" customHeight="1">
      <c r="A8" s="64" t="s">
        <v>119</v>
      </c>
      <c r="B8" s="5">
        <v>43</v>
      </c>
      <c r="C8" s="5">
        <v>29.1</v>
      </c>
      <c r="D8" s="5">
        <v>4.05</v>
      </c>
      <c r="E8" s="5">
        <v>60</v>
      </c>
      <c r="F8" s="5">
        <v>2123</v>
      </c>
      <c r="G8" s="5">
        <v>1842</v>
      </c>
      <c r="H8" s="5">
        <f t="shared" si="0"/>
        <v>656.1</v>
      </c>
      <c r="I8" s="5">
        <v>243</v>
      </c>
      <c r="J8" s="5">
        <v>390</v>
      </c>
      <c r="K8" s="4">
        <v>76</v>
      </c>
      <c r="L8" s="4">
        <v>3</v>
      </c>
      <c r="M8" s="5">
        <v>90</v>
      </c>
      <c r="N8" s="5">
        <v>237</v>
      </c>
      <c r="O8" s="5">
        <v>29</v>
      </c>
      <c r="P8" s="5">
        <v>9</v>
      </c>
      <c r="Q8" s="5">
        <v>239</v>
      </c>
      <c r="R8" s="5">
        <v>534</v>
      </c>
      <c r="S8" s="5">
        <v>0.21199999999999999</v>
      </c>
      <c r="T8" s="5">
        <v>0.312</v>
      </c>
      <c r="U8" s="5">
        <v>0.40300000000000002</v>
      </c>
      <c r="V8" s="5">
        <v>0.71499999999999997</v>
      </c>
      <c r="W8" s="5">
        <v>84</v>
      </c>
      <c r="X8" s="5">
        <v>742</v>
      </c>
      <c r="Y8" s="5">
        <v>44</v>
      </c>
      <c r="Z8" s="5">
        <v>33</v>
      </c>
      <c r="AA8" s="5">
        <v>0</v>
      </c>
      <c r="AB8" s="5">
        <v>7</v>
      </c>
      <c r="AC8" s="5">
        <v>4</v>
      </c>
      <c r="AD8" s="2">
        <v>369</v>
      </c>
    </row>
    <row r="9" spans="1:30" ht="15.75" customHeight="1">
      <c r="A9" s="64" t="s">
        <v>85</v>
      </c>
      <c r="B9" s="5">
        <v>39</v>
      </c>
      <c r="C9" s="5">
        <v>27.9</v>
      </c>
      <c r="D9" s="5">
        <v>4.13</v>
      </c>
      <c r="E9" s="5">
        <v>60</v>
      </c>
      <c r="F9" s="5">
        <v>2247</v>
      </c>
      <c r="G9" s="5">
        <v>1959</v>
      </c>
      <c r="H9" s="5">
        <f t="shared" si="0"/>
        <v>669.06</v>
      </c>
      <c r="I9" s="5">
        <v>248</v>
      </c>
      <c r="J9" s="5">
        <v>446</v>
      </c>
      <c r="K9" s="4">
        <v>96</v>
      </c>
      <c r="L9" s="4">
        <v>5</v>
      </c>
      <c r="M9" s="5">
        <v>59</v>
      </c>
      <c r="N9" s="5">
        <v>234</v>
      </c>
      <c r="O9" s="5">
        <v>25</v>
      </c>
      <c r="P9" s="5">
        <v>10</v>
      </c>
      <c r="Q9" s="5">
        <v>239</v>
      </c>
      <c r="R9" s="5">
        <v>517</v>
      </c>
      <c r="S9" s="5">
        <v>0.22800000000000001</v>
      </c>
      <c r="T9" s="5">
        <v>0.317</v>
      </c>
      <c r="U9" s="5">
        <v>0.372</v>
      </c>
      <c r="V9" s="5">
        <v>0.68899999999999995</v>
      </c>
      <c r="W9" s="5">
        <v>86</v>
      </c>
      <c r="X9" s="5">
        <v>729</v>
      </c>
      <c r="Y9" s="5">
        <v>40</v>
      </c>
      <c r="Z9" s="5">
        <v>24</v>
      </c>
      <c r="AA9" s="5">
        <v>7</v>
      </c>
      <c r="AB9" s="5">
        <v>16</v>
      </c>
      <c r="AC9" s="5">
        <v>4</v>
      </c>
      <c r="AD9" s="2">
        <v>404</v>
      </c>
    </row>
    <row r="10" spans="1:30" ht="15.75" customHeight="1">
      <c r="A10" s="64" t="s">
        <v>155</v>
      </c>
      <c r="B10" s="5">
        <v>40</v>
      </c>
      <c r="C10" s="5">
        <v>28.7</v>
      </c>
      <c r="D10" s="5">
        <v>4.58</v>
      </c>
      <c r="E10" s="5">
        <v>60</v>
      </c>
      <c r="F10" s="5">
        <v>2257</v>
      </c>
      <c r="G10" s="5">
        <v>2057</v>
      </c>
      <c r="H10" s="5">
        <f t="shared" si="0"/>
        <v>741.96</v>
      </c>
      <c r="I10" s="5">
        <v>275</v>
      </c>
      <c r="J10" s="5">
        <v>528</v>
      </c>
      <c r="K10" s="4">
        <v>84</v>
      </c>
      <c r="L10" s="4">
        <v>16</v>
      </c>
      <c r="M10" s="5">
        <v>63</v>
      </c>
      <c r="N10" s="5">
        <v>264</v>
      </c>
      <c r="O10" s="5">
        <v>42</v>
      </c>
      <c r="P10" s="5">
        <v>9</v>
      </c>
      <c r="Q10" s="5">
        <v>161</v>
      </c>
      <c r="R10" s="5">
        <v>543</v>
      </c>
      <c r="S10" s="5">
        <v>0.25700000000000001</v>
      </c>
      <c r="T10" s="5">
        <v>0.311</v>
      </c>
      <c r="U10" s="5">
        <v>0.40500000000000003</v>
      </c>
      <c r="V10" s="5">
        <v>0.71599999999999997</v>
      </c>
      <c r="W10" s="5">
        <v>82</v>
      </c>
      <c r="X10" s="5">
        <v>833</v>
      </c>
      <c r="Y10" s="5">
        <v>41</v>
      </c>
      <c r="Z10" s="5">
        <v>10</v>
      </c>
      <c r="AA10" s="5">
        <v>7</v>
      </c>
      <c r="AB10" s="5">
        <v>19</v>
      </c>
      <c r="AC10" s="5">
        <v>12</v>
      </c>
      <c r="AD10" s="2">
        <v>389</v>
      </c>
    </row>
    <row r="11" spans="1:30" ht="15.75" customHeight="1">
      <c r="A11" s="64" t="s">
        <v>182</v>
      </c>
      <c r="B11" s="5">
        <v>45</v>
      </c>
      <c r="C11" s="5">
        <v>27.5</v>
      </c>
      <c r="D11" s="5">
        <v>4.29</v>
      </c>
      <c r="E11" s="5">
        <v>58</v>
      </c>
      <c r="F11" s="5">
        <v>2076</v>
      </c>
      <c r="G11" s="5">
        <v>1893</v>
      </c>
      <c r="H11" s="5">
        <f t="shared" si="0"/>
        <v>694.98</v>
      </c>
      <c r="I11" s="5">
        <v>249</v>
      </c>
      <c r="J11" s="5">
        <v>463</v>
      </c>
      <c r="K11" s="4">
        <v>78</v>
      </c>
      <c r="L11" s="4">
        <v>12</v>
      </c>
      <c r="M11" s="5">
        <v>62</v>
      </c>
      <c r="N11" s="5">
        <v>242</v>
      </c>
      <c r="O11" s="5">
        <v>19</v>
      </c>
      <c r="P11" s="5">
        <v>6</v>
      </c>
      <c r="Q11" s="5">
        <v>147</v>
      </c>
      <c r="R11" s="5">
        <v>567</v>
      </c>
      <c r="S11" s="5">
        <v>0.245</v>
      </c>
      <c r="T11" s="5">
        <v>0.30299999999999999</v>
      </c>
      <c r="U11" s="5">
        <v>0.39700000000000002</v>
      </c>
      <c r="V11" s="5">
        <v>0.7</v>
      </c>
      <c r="W11" s="5">
        <v>90</v>
      </c>
      <c r="X11" s="5">
        <v>751</v>
      </c>
      <c r="Y11" s="5">
        <v>42</v>
      </c>
      <c r="Z11" s="5">
        <v>19</v>
      </c>
      <c r="AA11" s="5">
        <v>1</v>
      </c>
      <c r="AB11" s="5">
        <v>14</v>
      </c>
      <c r="AC11" s="5">
        <v>1</v>
      </c>
      <c r="AD11" s="2">
        <v>333</v>
      </c>
    </row>
    <row r="12" spans="1:30" ht="15.75" customHeight="1">
      <c r="A12" s="64" t="s">
        <v>126</v>
      </c>
      <c r="B12" s="5">
        <v>43</v>
      </c>
      <c r="C12" s="5">
        <v>29.2</v>
      </c>
      <c r="D12" s="5">
        <v>4.6500000000000004</v>
      </c>
      <c r="E12" s="5">
        <v>60</v>
      </c>
      <c r="F12" s="5">
        <v>2229</v>
      </c>
      <c r="G12" s="5">
        <v>1992</v>
      </c>
      <c r="H12" s="5">
        <f t="shared" si="0"/>
        <v>753.30000000000007</v>
      </c>
      <c r="I12" s="5">
        <v>279</v>
      </c>
      <c r="J12" s="5">
        <v>478</v>
      </c>
      <c r="K12" s="4">
        <v>103</v>
      </c>
      <c r="L12" s="4">
        <v>12</v>
      </c>
      <c r="M12" s="5">
        <v>69</v>
      </c>
      <c r="N12" s="5">
        <v>268</v>
      </c>
      <c r="O12" s="5">
        <v>22</v>
      </c>
      <c r="P12" s="5">
        <v>11</v>
      </c>
      <c r="Q12" s="5">
        <v>192</v>
      </c>
      <c r="R12" s="5">
        <v>440</v>
      </c>
      <c r="S12" s="5">
        <v>0.24</v>
      </c>
      <c r="T12" s="5">
        <v>0.312</v>
      </c>
      <c r="U12" s="5">
        <v>0.40799999999999997</v>
      </c>
      <c r="V12" s="5">
        <v>0.72</v>
      </c>
      <c r="W12" s="5">
        <v>94</v>
      </c>
      <c r="X12" s="5">
        <v>812</v>
      </c>
      <c r="Y12" s="5">
        <v>39</v>
      </c>
      <c r="Z12" s="5">
        <v>23</v>
      </c>
      <c r="AA12" s="5">
        <v>6</v>
      </c>
      <c r="AB12" s="5">
        <v>13</v>
      </c>
      <c r="AC12" s="5">
        <v>5</v>
      </c>
      <c r="AD12" s="2">
        <v>382</v>
      </c>
    </row>
    <row r="13" spans="1:30" ht="15.75" customHeight="1">
      <c r="A13" s="64" t="s">
        <v>160</v>
      </c>
      <c r="B13" s="5">
        <v>48</v>
      </c>
      <c r="C13" s="5">
        <v>27.8</v>
      </c>
      <c r="D13" s="5">
        <v>4.13</v>
      </c>
      <c r="E13" s="5">
        <v>60</v>
      </c>
      <c r="F13" s="5">
        <v>2200</v>
      </c>
      <c r="G13" s="5">
        <v>1988</v>
      </c>
      <c r="H13" s="5">
        <f t="shared" si="0"/>
        <v>669.06</v>
      </c>
      <c r="I13" s="5">
        <v>248</v>
      </c>
      <c r="J13" s="5">
        <v>485</v>
      </c>
      <c r="K13" s="4">
        <v>97</v>
      </c>
      <c r="L13" s="4">
        <v>7</v>
      </c>
      <c r="M13" s="5">
        <v>68</v>
      </c>
      <c r="N13" s="5">
        <v>237</v>
      </c>
      <c r="O13" s="5">
        <v>49</v>
      </c>
      <c r="P13" s="5">
        <v>20</v>
      </c>
      <c r="Q13" s="5">
        <v>172</v>
      </c>
      <c r="R13" s="5">
        <v>527</v>
      </c>
      <c r="S13" s="5">
        <v>0.24399999999999999</v>
      </c>
      <c r="T13" s="5">
        <v>0.309</v>
      </c>
      <c r="U13" s="5">
        <v>0.40200000000000002</v>
      </c>
      <c r="V13" s="5">
        <v>0.71099999999999997</v>
      </c>
      <c r="W13" s="5">
        <v>92</v>
      </c>
      <c r="X13" s="5">
        <v>800</v>
      </c>
      <c r="Y13" s="5">
        <v>28</v>
      </c>
      <c r="Z13" s="5">
        <v>18</v>
      </c>
      <c r="AA13" s="5">
        <v>8</v>
      </c>
      <c r="AB13" s="5">
        <v>10</v>
      </c>
      <c r="AC13" s="5">
        <v>3</v>
      </c>
      <c r="AD13" s="2">
        <v>392</v>
      </c>
    </row>
    <row r="14" spans="1:30" ht="15.75" customHeight="1">
      <c r="A14" s="64" t="s">
        <v>164</v>
      </c>
      <c r="B14" s="5">
        <v>45</v>
      </c>
      <c r="C14" s="5">
        <v>28.5</v>
      </c>
      <c r="D14" s="5">
        <v>4.9000000000000004</v>
      </c>
      <c r="E14" s="5">
        <v>60</v>
      </c>
      <c r="F14" s="5">
        <v>2308</v>
      </c>
      <c r="G14" s="5">
        <v>2020</v>
      </c>
      <c r="H14" s="5">
        <f t="shared" si="0"/>
        <v>793.80000000000007</v>
      </c>
      <c r="I14" s="5">
        <v>294</v>
      </c>
      <c r="J14" s="5">
        <v>501</v>
      </c>
      <c r="K14" s="4">
        <v>97</v>
      </c>
      <c r="L14" s="4">
        <v>8</v>
      </c>
      <c r="M14" s="5">
        <v>85</v>
      </c>
      <c r="N14" s="5">
        <v>285</v>
      </c>
      <c r="O14" s="5">
        <v>21</v>
      </c>
      <c r="P14" s="5">
        <v>8</v>
      </c>
      <c r="Q14" s="5">
        <v>239</v>
      </c>
      <c r="R14" s="5">
        <v>490</v>
      </c>
      <c r="S14" s="5">
        <v>0.248</v>
      </c>
      <c r="T14" s="5">
        <v>0.33200000000000002</v>
      </c>
      <c r="U14" s="5">
        <v>0.43</v>
      </c>
      <c r="V14" s="5">
        <v>0.76300000000000001</v>
      </c>
      <c r="W14" s="5">
        <v>105</v>
      </c>
      <c r="X14" s="5">
        <v>869</v>
      </c>
      <c r="Y14" s="5">
        <v>49</v>
      </c>
      <c r="Z14" s="5">
        <v>25</v>
      </c>
      <c r="AA14" s="5">
        <v>6</v>
      </c>
      <c r="AB14" s="5">
        <v>18</v>
      </c>
      <c r="AC14" s="5">
        <v>8</v>
      </c>
      <c r="AD14" s="2">
        <v>425</v>
      </c>
    </row>
    <row r="15" spans="1:30" ht="15.75" customHeight="1">
      <c r="A15" s="64" t="s">
        <v>31</v>
      </c>
      <c r="B15" s="5">
        <v>38</v>
      </c>
      <c r="C15" s="5">
        <v>28</v>
      </c>
      <c r="D15" s="5">
        <v>5.82</v>
      </c>
      <c r="E15" s="5">
        <v>60</v>
      </c>
      <c r="F15" s="5">
        <v>2316</v>
      </c>
      <c r="G15" s="5">
        <v>2042</v>
      </c>
      <c r="H15" s="5">
        <f t="shared" si="0"/>
        <v>942.84</v>
      </c>
      <c r="I15" s="5">
        <v>349</v>
      </c>
      <c r="J15" s="5">
        <v>523</v>
      </c>
      <c r="K15" s="4">
        <v>97</v>
      </c>
      <c r="L15" s="4">
        <v>6</v>
      </c>
      <c r="M15" s="5">
        <v>118</v>
      </c>
      <c r="N15" s="5">
        <v>327</v>
      </c>
      <c r="O15" s="5">
        <v>29</v>
      </c>
      <c r="P15" s="5">
        <v>8</v>
      </c>
      <c r="Q15" s="5">
        <v>228</v>
      </c>
      <c r="R15" s="5">
        <v>471</v>
      </c>
      <c r="S15" s="5">
        <v>0.25600000000000001</v>
      </c>
      <c r="T15" s="5">
        <v>0.33800000000000002</v>
      </c>
      <c r="U15" s="5">
        <v>0.48299999999999998</v>
      </c>
      <c r="V15" s="5">
        <v>0.82099999999999995</v>
      </c>
      <c r="W15" s="5">
        <v>121</v>
      </c>
      <c r="X15" s="5">
        <v>986</v>
      </c>
      <c r="Y15" s="5">
        <v>46</v>
      </c>
      <c r="Z15" s="5">
        <v>30</v>
      </c>
      <c r="AA15" s="5">
        <v>3</v>
      </c>
      <c r="AB15" s="5">
        <v>12</v>
      </c>
      <c r="AC15" s="5">
        <v>7</v>
      </c>
      <c r="AD15" s="2">
        <v>391</v>
      </c>
    </row>
    <row r="16" spans="1:30" ht="15.75" customHeight="1">
      <c r="A16" s="64" t="s">
        <v>113</v>
      </c>
      <c r="B16" s="5">
        <v>61</v>
      </c>
      <c r="C16" s="5">
        <v>29</v>
      </c>
      <c r="D16" s="5">
        <v>4.38</v>
      </c>
      <c r="E16" s="5">
        <v>60</v>
      </c>
      <c r="F16" s="5">
        <v>2167</v>
      </c>
      <c r="G16" s="5">
        <v>1935</v>
      </c>
      <c r="H16" s="5">
        <f t="shared" si="0"/>
        <v>709.56</v>
      </c>
      <c r="I16" s="5">
        <v>263</v>
      </c>
      <c r="J16" s="5">
        <v>472</v>
      </c>
      <c r="K16" s="4">
        <v>82</v>
      </c>
      <c r="L16" s="4">
        <v>5</v>
      </c>
      <c r="M16" s="5">
        <v>60</v>
      </c>
      <c r="N16" s="5">
        <v>247</v>
      </c>
      <c r="O16" s="5">
        <v>51</v>
      </c>
      <c r="P16" s="5">
        <v>14</v>
      </c>
      <c r="Q16" s="5">
        <v>191</v>
      </c>
      <c r="R16" s="5">
        <v>537</v>
      </c>
      <c r="S16" s="5">
        <v>0.24399999999999999</v>
      </c>
      <c r="T16" s="5">
        <v>0.31900000000000001</v>
      </c>
      <c r="U16" s="5">
        <v>0.38400000000000001</v>
      </c>
      <c r="V16" s="5">
        <v>0.70299999999999996</v>
      </c>
      <c r="W16" s="5">
        <v>89</v>
      </c>
      <c r="X16" s="5">
        <v>744</v>
      </c>
      <c r="Y16" s="5">
        <v>37</v>
      </c>
      <c r="Z16" s="5">
        <v>25</v>
      </c>
      <c r="AA16" s="5">
        <v>6</v>
      </c>
      <c r="AB16" s="5">
        <v>9</v>
      </c>
      <c r="AC16" s="5">
        <v>6</v>
      </c>
      <c r="AD16" s="2">
        <v>396</v>
      </c>
    </row>
    <row r="17" spans="1:30" ht="15.75" customHeight="1">
      <c r="A17" s="64" t="s">
        <v>137</v>
      </c>
      <c r="B17" s="5">
        <v>43</v>
      </c>
      <c r="C17" s="5">
        <v>28.5</v>
      </c>
      <c r="D17" s="5">
        <v>4.12</v>
      </c>
      <c r="E17" s="5">
        <v>60</v>
      </c>
      <c r="F17" s="5">
        <v>2188</v>
      </c>
      <c r="G17" s="5">
        <v>1920</v>
      </c>
      <c r="H17" s="5">
        <f t="shared" si="0"/>
        <v>667.44</v>
      </c>
      <c r="I17" s="5">
        <v>247</v>
      </c>
      <c r="J17" s="5">
        <v>429</v>
      </c>
      <c r="K17" s="4">
        <v>83</v>
      </c>
      <c r="L17" s="4">
        <v>5</v>
      </c>
      <c r="M17" s="5">
        <v>75</v>
      </c>
      <c r="N17" s="5">
        <v>238</v>
      </c>
      <c r="O17" s="5">
        <v>15</v>
      </c>
      <c r="P17" s="5">
        <v>11</v>
      </c>
      <c r="Q17" s="5">
        <v>221</v>
      </c>
      <c r="R17" s="5">
        <v>582</v>
      </c>
      <c r="S17" s="5">
        <v>0.223</v>
      </c>
      <c r="T17" s="5">
        <v>0.313</v>
      </c>
      <c r="U17" s="5">
        <v>0.38900000000000001</v>
      </c>
      <c r="V17" s="5">
        <v>0.70199999999999996</v>
      </c>
      <c r="W17" s="5">
        <v>88</v>
      </c>
      <c r="X17" s="5">
        <v>747</v>
      </c>
      <c r="Y17" s="5">
        <v>53</v>
      </c>
      <c r="Z17" s="5">
        <v>35</v>
      </c>
      <c r="AA17" s="5">
        <v>0</v>
      </c>
      <c r="AB17" s="5">
        <v>10</v>
      </c>
      <c r="AC17" s="5">
        <v>8</v>
      </c>
      <c r="AD17" s="2">
        <v>384</v>
      </c>
    </row>
    <row r="18" spans="1:30" ht="15.75" customHeight="1">
      <c r="A18" s="64" t="s">
        <v>60</v>
      </c>
      <c r="B18" s="5">
        <v>44</v>
      </c>
      <c r="C18" s="5">
        <v>28.7</v>
      </c>
      <c r="D18" s="5">
        <v>4.4800000000000004</v>
      </c>
      <c r="E18" s="5">
        <v>60</v>
      </c>
      <c r="F18" s="5">
        <v>2168</v>
      </c>
      <c r="G18" s="5">
        <v>1937</v>
      </c>
      <c r="H18" s="5">
        <f t="shared" si="0"/>
        <v>725.7600000000001</v>
      </c>
      <c r="I18" s="5">
        <v>269</v>
      </c>
      <c r="J18" s="5">
        <v>468</v>
      </c>
      <c r="K18" s="4">
        <v>81</v>
      </c>
      <c r="L18" s="4">
        <v>3</v>
      </c>
      <c r="M18" s="5">
        <v>91</v>
      </c>
      <c r="N18" s="5">
        <v>258</v>
      </c>
      <c r="O18" s="5">
        <v>14</v>
      </c>
      <c r="P18" s="5">
        <v>7</v>
      </c>
      <c r="Q18" s="5">
        <v>186</v>
      </c>
      <c r="R18" s="5">
        <v>528</v>
      </c>
      <c r="S18" s="5">
        <v>0.24199999999999999</v>
      </c>
      <c r="T18" s="5">
        <v>0.315</v>
      </c>
      <c r="U18" s="5">
        <v>0.42699999999999999</v>
      </c>
      <c r="V18" s="5">
        <v>0.74299999999999999</v>
      </c>
      <c r="W18" s="5">
        <v>106</v>
      </c>
      <c r="X18" s="5">
        <v>828</v>
      </c>
      <c r="Y18" s="5">
        <v>38</v>
      </c>
      <c r="Z18" s="5">
        <v>29</v>
      </c>
      <c r="AA18" s="5">
        <v>2</v>
      </c>
      <c r="AB18" s="5">
        <v>14</v>
      </c>
      <c r="AC18" s="5">
        <v>9</v>
      </c>
      <c r="AD18" s="2">
        <v>372</v>
      </c>
    </row>
    <row r="19" spans="1:30" ht="15.75" customHeight="1">
      <c r="A19" s="64" t="s">
        <v>151</v>
      </c>
      <c r="B19" s="5">
        <v>47</v>
      </c>
      <c r="C19" s="5">
        <v>27.8</v>
      </c>
      <c r="D19" s="5">
        <v>4.7699999999999996</v>
      </c>
      <c r="E19" s="5">
        <v>60</v>
      </c>
      <c r="F19" s="5">
        <v>2279</v>
      </c>
      <c r="G19" s="5">
        <v>2023</v>
      </c>
      <c r="H19" s="5">
        <f t="shared" si="0"/>
        <v>772.7399999999999</v>
      </c>
      <c r="I19" s="5">
        <v>286</v>
      </c>
      <c r="J19" s="5">
        <v>551</v>
      </c>
      <c r="K19" s="4">
        <v>106</v>
      </c>
      <c r="L19" s="4">
        <v>7</v>
      </c>
      <c r="M19" s="5">
        <v>86</v>
      </c>
      <c r="N19" s="5">
        <v>278</v>
      </c>
      <c r="O19" s="5">
        <v>20</v>
      </c>
      <c r="P19" s="5">
        <v>10</v>
      </c>
      <c r="Q19" s="5">
        <v>197</v>
      </c>
      <c r="R19" s="5">
        <v>498</v>
      </c>
      <c r="S19" s="5">
        <v>0.27200000000000002</v>
      </c>
      <c r="T19" s="5">
        <v>0.34799999999999998</v>
      </c>
      <c r="U19" s="5">
        <v>0.45900000000000002</v>
      </c>
      <c r="V19" s="5">
        <v>0.80700000000000005</v>
      </c>
      <c r="W19" s="5">
        <v>120</v>
      </c>
      <c r="X19" s="5">
        <v>929</v>
      </c>
      <c r="Y19" s="5">
        <v>53</v>
      </c>
      <c r="Z19" s="5">
        <v>45</v>
      </c>
      <c r="AA19" s="5">
        <v>1</v>
      </c>
      <c r="AB19" s="5">
        <v>13</v>
      </c>
      <c r="AC19" s="5">
        <v>8</v>
      </c>
      <c r="AD19" s="2">
        <v>445</v>
      </c>
    </row>
    <row r="20" spans="1:30" ht="15.75" customHeight="1">
      <c r="A20" s="64" t="s">
        <v>95</v>
      </c>
      <c r="B20" s="5">
        <v>43</v>
      </c>
      <c r="C20" s="5">
        <v>28.5</v>
      </c>
      <c r="D20" s="5">
        <v>5.25</v>
      </c>
      <c r="E20" s="5">
        <v>60</v>
      </c>
      <c r="F20" s="5">
        <v>2210</v>
      </c>
      <c r="G20" s="5">
        <v>1915</v>
      </c>
      <c r="H20" s="5">
        <f t="shared" si="0"/>
        <v>850.5</v>
      </c>
      <c r="I20" s="5">
        <v>315</v>
      </c>
      <c r="J20" s="5">
        <v>473</v>
      </c>
      <c r="K20" s="4">
        <v>87</v>
      </c>
      <c r="L20" s="4">
        <v>7</v>
      </c>
      <c r="M20" s="5">
        <v>94</v>
      </c>
      <c r="N20" s="5">
        <v>301</v>
      </c>
      <c r="O20" s="5">
        <v>27</v>
      </c>
      <c r="P20" s="5">
        <v>7</v>
      </c>
      <c r="Q20" s="5">
        <v>251</v>
      </c>
      <c r="R20" s="5">
        <v>480</v>
      </c>
      <c r="S20" s="5">
        <v>0.247</v>
      </c>
      <c r="T20" s="5">
        <v>0.34200000000000003</v>
      </c>
      <c r="U20" s="5">
        <v>0.44700000000000001</v>
      </c>
      <c r="V20" s="5">
        <v>0.78900000000000003</v>
      </c>
      <c r="W20" s="5">
        <v>118</v>
      </c>
      <c r="X20" s="5">
        <v>856</v>
      </c>
      <c r="Y20" s="5">
        <v>51</v>
      </c>
      <c r="Z20" s="5">
        <v>30</v>
      </c>
      <c r="AA20" s="5">
        <v>1</v>
      </c>
      <c r="AB20" s="5">
        <v>11</v>
      </c>
      <c r="AC20" s="5">
        <v>5</v>
      </c>
      <c r="AD20" s="2">
        <v>399</v>
      </c>
    </row>
    <row r="21" spans="1:30" ht="15.75" customHeight="1">
      <c r="A21" s="64" t="s">
        <v>67</v>
      </c>
      <c r="B21" s="5">
        <v>38</v>
      </c>
      <c r="C21" s="5">
        <v>28.1</v>
      </c>
      <c r="D21" s="5">
        <v>4.57</v>
      </c>
      <c r="E21" s="5">
        <v>60</v>
      </c>
      <c r="F21" s="5">
        <v>2201</v>
      </c>
      <c r="G21" s="5">
        <v>1908</v>
      </c>
      <c r="H21" s="5">
        <f t="shared" si="0"/>
        <v>740.34</v>
      </c>
      <c r="I21" s="5">
        <v>274</v>
      </c>
      <c r="J21" s="5">
        <v>430</v>
      </c>
      <c r="K21" s="4">
        <v>91</v>
      </c>
      <c r="L21" s="4">
        <v>11</v>
      </c>
      <c r="M21" s="5">
        <v>71</v>
      </c>
      <c r="N21" s="5">
        <v>264</v>
      </c>
      <c r="O21" s="5">
        <v>26</v>
      </c>
      <c r="P21" s="5">
        <v>3</v>
      </c>
      <c r="Q21" s="5">
        <v>238</v>
      </c>
      <c r="R21" s="5">
        <v>524</v>
      </c>
      <c r="S21" s="5">
        <v>0.22500000000000001</v>
      </c>
      <c r="T21" s="5">
        <v>0.32200000000000001</v>
      </c>
      <c r="U21" s="5">
        <v>0.39600000000000002</v>
      </c>
      <c r="V21" s="5">
        <v>0.71799999999999997</v>
      </c>
      <c r="W21" s="5">
        <v>103</v>
      </c>
      <c r="X21" s="5">
        <v>756</v>
      </c>
      <c r="Y21" s="5">
        <v>44</v>
      </c>
      <c r="Z21" s="5">
        <v>39</v>
      </c>
      <c r="AA21" s="5">
        <v>2</v>
      </c>
      <c r="AB21" s="5">
        <v>14</v>
      </c>
      <c r="AC21" s="5">
        <v>5</v>
      </c>
      <c r="AD21" s="2">
        <v>391</v>
      </c>
    </row>
    <row r="22" spans="1:30" ht="15.75" customHeight="1">
      <c r="A22" s="64" t="s">
        <v>143</v>
      </c>
      <c r="B22" s="5">
        <v>46</v>
      </c>
      <c r="C22" s="5">
        <v>28.5</v>
      </c>
      <c r="D22" s="5">
        <v>5.0999999999999996</v>
      </c>
      <c r="E22" s="5">
        <v>60</v>
      </c>
      <c r="F22" s="5">
        <v>2223</v>
      </c>
      <c r="G22" s="5">
        <v>1948</v>
      </c>
      <c r="H22" s="5">
        <f t="shared" si="0"/>
        <v>826.19999999999993</v>
      </c>
      <c r="I22" s="5">
        <v>306</v>
      </c>
      <c r="J22" s="5">
        <v>500</v>
      </c>
      <c r="K22" s="4">
        <v>90</v>
      </c>
      <c r="L22" s="4">
        <v>10</v>
      </c>
      <c r="M22" s="5">
        <v>82</v>
      </c>
      <c r="N22" s="5">
        <v>289</v>
      </c>
      <c r="O22" s="5">
        <v>35</v>
      </c>
      <c r="P22" s="5">
        <v>8</v>
      </c>
      <c r="Q22" s="5">
        <v>229</v>
      </c>
      <c r="R22" s="5">
        <v>480</v>
      </c>
      <c r="S22" s="5">
        <v>0.25700000000000001</v>
      </c>
      <c r="T22" s="5">
        <v>0.34200000000000003</v>
      </c>
      <c r="U22" s="5">
        <v>0.439</v>
      </c>
      <c r="V22" s="5">
        <v>0.78100000000000003</v>
      </c>
      <c r="W22" s="5">
        <v>110</v>
      </c>
      <c r="X22" s="5">
        <v>856</v>
      </c>
      <c r="Y22" s="5">
        <v>40</v>
      </c>
      <c r="Z22" s="5">
        <v>28</v>
      </c>
      <c r="AA22" s="5">
        <v>8</v>
      </c>
      <c r="AB22" s="5">
        <v>10</v>
      </c>
      <c r="AC22" s="5">
        <v>16</v>
      </c>
      <c r="AD22" s="2">
        <v>419</v>
      </c>
    </row>
    <row r="23" spans="1:30" ht="15.75" customHeight="1">
      <c r="A23" s="64" t="s">
        <v>189</v>
      </c>
      <c r="B23" s="5">
        <v>49</v>
      </c>
      <c r="C23" s="5">
        <v>27.1</v>
      </c>
      <c r="D23" s="5">
        <v>3.65</v>
      </c>
      <c r="E23" s="5">
        <v>60</v>
      </c>
      <c r="F23" s="5">
        <v>2134</v>
      </c>
      <c r="G23" s="5">
        <v>1932</v>
      </c>
      <c r="H23" s="5">
        <f t="shared" si="0"/>
        <v>591.29999999999995</v>
      </c>
      <c r="I23" s="5">
        <v>219</v>
      </c>
      <c r="J23" s="5">
        <v>425</v>
      </c>
      <c r="K23" s="4">
        <v>76</v>
      </c>
      <c r="L23" s="4">
        <v>6</v>
      </c>
      <c r="M23" s="5">
        <v>59</v>
      </c>
      <c r="N23" s="5">
        <v>210</v>
      </c>
      <c r="O23" s="5">
        <v>16</v>
      </c>
      <c r="P23" s="5">
        <v>11</v>
      </c>
      <c r="Q23" s="5">
        <v>167</v>
      </c>
      <c r="R23" s="5">
        <v>521</v>
      </c>
      <c r="S23" s="5">
        <v>0.22</v>
      </c>
      <c r="T23" s="5">
        <v>0.28399999999999997</v>
      </c>
      <c r="U23" s="5">
        <v>0.35699999999999998</v>
      </c>
      <c r="V23" s="5">
        <v>0.64100000000000001</v>
      </c>
      <c r="W23" s="5">
        <v>73</v>
      </c>
      <c r="X23" s="5">
        <v>690</v>
      </c>
      <c r="Y23" s="5">
        <v>34</v>
      </c>
      <c r="Z23" s="5">
        <v>11</v>
      </c>
      <c r="AA23" s="5">
        <v>7</v>
      </c>
      <c r="AB23" s="5">
        <v>15</v>
      </c>
      <c r="AC23" s="5">
        <v>6</v>
      </c>
      <c r="AD23" s="2">
        <v>345</v>
      </c>
    </row>
    <row r="24" spans="1:30" ht="15.75" customHeight="1">
      <c r="A24" s="64" t="s">
        <v>52</v>
      </c>
      <c r="B24" s="5">
        <v>48</v>
      </c>
      <c r="C24" s="5">
        <v>26.7</v>
      </c>
      <c r="D24" s="5">
        <v>5.42</v>
      </c>
      <c r="E24" s="5">
        <v>60</v>
      </c>
      <c r="F24" s="5">
        <v>2231</v>
      </c>
      <c r="G24" s="5">
        <v>1972</v>
      </c>
      <c r="H24" s="5">
        <f t="shared" si="0"/>
        <v>878.04</v>
      </c>
      <c r="I24" s="5">
        <v>325</v>
      </c>
      <c r="J24" s="5">
        <v>506</v>
      </c>
      <c r="K24" s="4">
        <v>103</v>
      </c>
      <c r="L24" s="4">
        <v>12</v>
      </c>
      <c r="M24" s="5">
        <v>95</v>
      </c>
      <c r="N24" s="5">
        <v>312</v>
      </c>
      <c r="O24" s="5">
        <v>55</v>
      </c>
      <c r="P24" s="5">
        <v>13</v>
      </c>
      <c r="Q24" s="5">
        <v>204</v>
      </c>
      <c r="R24" s="5">
        <v>479</v>
      </c>
      <c r="S24" s="5">
        <v>0.25700000000000001</v>
      </c>
      <c r="T24" s="5">
        <v>0.33300000000000002</v>
      </c>
      <c r="U24" s="5">
        <v>0.46600000000000003</v>
      </c>
      <c r="V24" s="5">
        <v>0.79800000000000004</v>
      </c>
      <c r="W24" s="5">
        <v>121</v>
      </c>
      <c r="X24" s="5">
        <v>918</v>
      </c>
      <c r="Y24" s="5">
        <v>37</v>
      </c>
      <c r="Z24" s="5">
        <v>28</v>
      </c>
      <c r="AA24" s="5">
        <v>12</v>
      </c>
      <c r="AB24" s="5">
        <v>14</v>
      </c>
      <c r="AC24" s="5">
        <v>6</v>
      </c>
      <c r="AD24" s="2">
        <v>363</v>
      </c>
    </row>
    <row r="25" spans="1:30" ht="15.75" customHeight="1">
      <c r="A25" s="64" t="s">
        <v>148</v>
      </c>
      <c r="B25" s="5">
        <v>49</v>
      </c>
      <c r="C25" s="5">
        <v>26.6</v>
      </c>
      <c r="D25" s="5">
        <v>4.2300000000000004</v>
      </c>
      <c r="E25" s="5">
        <v>60</v>
      </c>
      <c r="F25" s="5">
        <v>2181</v>
      </c>
      <c r="G25" s="5">
        <v>1929</v>
      </c>
      <c r="H25" s="5">
        <f t="shared" si="0"/>
        <v>685.2600000000001</v>
      </c>
      <c r="I25" s="5">
        <v>254</v>
      </c>
      <c r="J25" s="5">
        <v>435</v>
      </c>
      <c r="K25" s="4">
        <v>88</v>
      </c>
      <c r="L25" s="4">
        <v>5</v>
      </c>
      <c r="M25" s="5">
        <v>60</v>
      </c>
      <c r="N25" s="5">
        <v>244</v>
      </c>
      <c r="O25" s="5">
        <v>50</v>
      </c>
      <c r="P25" s="5">
        <v>16</v>
      </c>
      <c r="Q25" s="5">
        <v>207</v>
      </c>
      <c r="R25" s="5">
        <v>545</v>
      </c>
      <c r="S25" s="5">
        <v>0.22600000000000001</v>
      </c>
      <c r="T25" s="5">
        <v>0.309</v>
      </c>
      <c r="U25" s="5">
        <v>0.37</v>
      </c>
      <c r="V25" s="5">
        <v>0.67800000000000005</v>
      </c>
      <c r="W25" s="5">
        <v>90</v>
      </c>
      <c r="X25" s="5">
        <v>713</v>
      </c>
      <c r="Y25" s="5">
        <v>35</v>
      </c>
      <c r="Z25" s="5">
        <v>30</v>
      </c>
      <c r="AA25" s="5">
        <v>3</v>
      </c>
      <c r="AB25" s="5">
        <v>12</v>
      </c>
      <c r="AC25" s="5">
        <v>5</v>
      </c>
      <c r="AD25" s="2">
        <v>373</v>
      </c>
    </row>
    <row r="26" spans="1:30" ht="15.75" customHeight="1">
      <c r="A26" s="64" t="s">
        <v>132</v>
      </c>
      <c r="B26" s="5">
        <v>45</v>
      </c>
      <c r="C26" s="5">
        <v>29.8</v>
      </c>
      <c r="D26" s="5">
        <v>4.9800000000000004</v>
      </c>
      <c r="E26" s="5">
        <v>60</v>
      </c>
      <c r="F26" s="5">
        <v>2259</v>
      </c>
      <c r="G26" s="5">
        <v>2019</v>
      </c>
      <c r="H26" s="5">
        <f t="shared" si="0"/>
        <v>806.7600000000001</v>
      </c>
      <c r="I26" s="5">
        <v>299</v>
      </c>
      <c r="J26" s="5">
        <v>532</v>
      </c>
      <c r="K26" s="4">
        <v>107</v>
      </c>
      <c r="L26" s="4">
        <v>14</v>
      </c>
      <c r="M26" s="5">
        <v>81</v>
      </c>
      <c r="N26" s="5">
        <v>290</v>
      </c>
      <c r="O26" s="5">
        <v>19</v>
      </c>
      <c r="P26" s="5">
        <v>8</v>
      </c>
      <c r="Q26" s="5">
        <v>195</v>
      </c>
      <c r="R26" s="5">
        <v>499</v>
      </c>
      <c r="S26" s="5">
        <v>0.26300000000000001</v>
      </c>
      <c r="T26" s="5">
        <v>0.33500000000000002</v>
      </c>
      <c r="U26" s="5">
        <v>0.45100000000000001</v>
      </c>
      <c r="V26" s="5">
        <v>0.78500000000000003</v>
      </c>
      <c r="W26" s="5">
        <v>116</v>
      </c>
      <c r="X26" s="5">
        <v>910</v>
      </c>
      <c r="Y26" s="5">
        <v>51</v>
      </c>
      <c r="Z26" s="5">
        <v>27</v>
      </c>
      <c r="AA26" s="5">
        <v>4</v>
      </c>
      <c r="AB26" s="5">
        <v>13</v>
      </c>
      <c r="AC26" s="5">
        <v>8</v>
      </c>
      <c r="AD26" s="2">
        <v>404</v>
      </c>
    </row>
    <row r="27" spans="1:30" ht="15.75" customHeight="1">
      <c r="A27" s="64" t="s">
        <v>107</v>
      </c>
      <c r="B27" s="5">
        <v>44</v>
      </c>
      <c r="C27" s="5">
        <v>28.8</v>
      </c>
      <c r="D27" s="5">
        <v>4.1399999999999997</v>
      </c>
      <c r="E27" s="5">
        <v>58</v>
      </c>
      <c r="F27" s="5">
        <v>2011</v>
      </c>
      <c r="G27" s="5">
        <v>1752</v>
      </c>
      <c r="H27" s="5">
        <f t="shared" si="0"/>
        <v>670.68</v>
      </c>
      <c r="I27" s="5">
        <v>240</v>
      </c>
      <c r="J27" s="5">
        <v>410</v>
      </c>
      <c r="K27" s="4">
        <v>73</v>
      </c>
      <c r="L27" s="4">
        <v>7</v>
      </c>
      <c r="M27" s="5">
        <v>51</v>
      </c>
      <c r="N27" s="5">
        <v>231</v>
      </c>
      <c r="O27" s="5">
        <v>18</v>
      </c>
      <c r="P27" s="5">
        <v>10</v>
      </c>
      <c r="Q27" s="5">
        <v>205</v>
      </c>
      <c r="R27" s="5">
        <v>477</v>
      </c>
      <c r="S27" s="5">
        <v>0.23400000000000001</v>
      </c>
      <c r="T27" s="5">
        <v>0.32300000000000001</v>
      </c>
      <c r="U27" s="5">
        <v>0.371</v>
      </c>
      <c r="V27" s="5">
        <v>0.69399999999999995</v>
      </c>
      <c r="W27" s="5">
        <v>92</v>
      </c>
      <c r="X27" s="5">
        <v>650</v>
      </c>
      <c r="Y27" s="5">
        <v>38</v>
      </c>
      <c r="Z27" s="5">
        <v>33</v>
      </c>
      <c r="AA27" s="5">
        <v>4</v>
      </c>
      <c r="AB27" s="5">
        <v>16</v>
      </c>
      <c r="AC27" s="5">
        <v>3</v>
      </c>
      <c r="AD27" s="2">
        <v>358</v>
      </c>
    </row>
    <row r="28" spans="1:30" ht="15.75" customHeight="1">
      <c r="A28" s="64" t="s">
        <v>44</v>
      </c>
      <c r="B28" s="5">
        <v>44</v>
      </c>
      <c r="C28" s="5">
        <v>27.1</v>
      </c>
      <c r="D28" s="5">
        <v>4.82</v>
      </c>
      <c r="E28" s="5">
        <v>60</v>
      </c>
      <c r="F28" s="5">
        <v>2261</v>
      </c>
      <c r="G28" s="5">
        <v>1975</v>
      </c>
      <c r="H28" s="5">
        <f t="shared" si="0"/>
        <v>780.84</v>
      </c>
      <c r="I28" s="5">
        <v>289</v>
      </c>
      <c r="J28" s="5">
        <v>470</v>
      </c>
      <c r="K28" s="4">
        <v>105</v>
      </c>
      <c r="L28" s="4">
        <v>12</v>
      </c>
      <c r="M28" s="5">
        <v>80</v>
      </c>
      <c r="N28" s="5">
        <v>274</v>
      </c>
      <c r="O28" s="5">
        <v>48</v>
      </c>
      <c r="P28" s="5">
        <v>9</v>
      </c>
      <c r="Q28" s="5">
        <v>243</v>
      </c>
      <c r="R28" s="5">
        <v>608</v>
      </c>
      <c r="S28" s="5">
        <v>0.23799999999999999</v>
      </c>
      <c r="T28" s="5">
        <v>0.32800000000000001</v>
      </c>
      <c r="U28" s="5">
        <v>0.42499999999999999</v>
      </c>
      <c r="V28" s="5">
        <v>0.753</v>
      </c>
      <c r="W28" s="5">
        <v>111</v>
      </c>
      <c r="X28" s="5">
        <v>839</v>
      </c>
      <c r="Y28" s="5">
        <v>38</v>
      </c>
      <c r="Z28" s="5">
        <v>28</v>
      </c>
      <c r="AA28" s="5">
        <v>0</v>
      </c>
      <c r="AB28" s="5">
        <v>14</v>
      </c>
      <c r="AC28" s="5">
        <v>9</v>
      </c>
      <c r="AD28" s="2">
        <v>416</v>
      </c>
    </row>
    <row r="29" spans="1:30" ht="15.75" customHeight="1">
      <c r="A29" s="64" t="s">
        <v>186</v>
      </c>
      <c r="B29" s="5">
        <v>49</v>
      </c>
      <c r="C29" s="5">
        <v>27.4</v>
      </c>
      <c r="D29" s="5">
        <v>3.73</v>
      </c>
      <c r="E29" s="5">
        <v>60</v>
      </c>
      <c r="F29" s="5">
        <v>2147</v>
      </c>
      <c r="G29" s="5">
        <v>1936</v>
      </c>
      <c r="H29" s="5">
        <f t="shared" si="0"/>
        <v>604.26</v>
      </c>
      <c r="I29" s="5">
        <v>224</v>
      </c>
      <c r="J29" s="5">
        <v>420</v>
      </c>
      <c r="K29" s="4">
        <v>80</v>
      </c>
      <c r="L29" s="4">
        <v>9</v>
      </c>
      <c r="M29" s="5">
        <v>62</v>
      </c>
      <c r="N29" s="5">
        <v>204</v>
      </c>
      <c r="O29" s="5">
        <v>49</v>
      </c>
      <c r="P29" s="5">
        <v>14</v>
      </c>
      <c r="Q29" s="5">
        <v>167</v>
      </c>
      <c r="R29" s="5">
        <v>548</v>
      </c>
      <c r="S29" s="5">
        <v>0.217</v>
      </c>
      <c r="T29" s="5">
        <v>0.28499999999999998</v>
      </c>
      <c r="U29" s="5">
        <v>0.36399999999999999</v>
      </c>
      <c r="V29" s="5">
        <v>0.64800000000000002</v>
      </c>
      <c r="W29" s="5">
        <v>74</v>
      </c>
      <c r="X29" s="5">
        <v>704</v>
      </c>
      <c r="Y29" s="5">
        <v>33</v>
      </c>
      <c r="Z29" s="5">
        <v>24</v>
      </c>
      <c r="AA29" s="5">
        <v>2</v>
      </c>
      <c r="AB29" s="5">
        <v>18</v>
      </c>
      <c r="AC29" s="5">
        <v>3</v>
      </c>
      <c r="AD29" s="2">
        <v>350</v>
      </c>
    </row>
    <row r="30" spans="1:30" ht="15.75" customHeight="1">
      <c r="A30" s="64" t="s">
        <v>100</v>
      </c>
      <c r="B30" s="5">
        <v>49</v>
      </c>
      <c r="C30" s="5">
        <v>25.9</v>
      </c>
      <c r="D30" s="5">
        <v>5.03</v>
      </c>
      <c r="E30" s="5">
        <v>60</v>
      </c>
      <c r="F30" s="5">
        <v>2263</v>
      </c>
      <c r="G30" s="5">
        <v>2023</v>
      </c>
      <c r="H30" s="5">
        <f t="shared" si="0"/>
        <v>814.86</v>
      </c>
      <c r="I30" s="5">
        <v>302</v>
      </c>
      <c r="J30" s="5">
        <v>516</v>
      </c>
      <c r="K30" s="4">
        <v>104</v>
      </c>
      <c r="L30" s="4">
        <v>4</v>
      </c>
      <c r="M30" s="5">
        <v>88</v>
      </c>
      <c r="N30" s="5">
        <v>288</v>
      </c>
      <c r="O30" s="5">
        <v>33</v>
      </c>
      <c r="P30" s="5">
        <v>6</v>
      </c>
      <c r="Q30" s="5">
        <v>203</v>
      </c>
      <c r="R30" s="5">
        <v>508</v>
      </c>
      <c r="S30" s="5">
        <v>0.255</v>
      </c>
      <c r="T30" s="5">
        <v>0.32500000000000001</v>
      </c>
      <c r="U30" s="5">
        <v>0.441</v>
      </c>
      <c r="V30" s="5">
        <v>0.76600000000000001</v>
      </c>
      <c r="W30" s="5">
        <v>109</v>
      </c>
      <c r="X30" s="5">
        <v>892</v>
      </c>
      <c r="Y30" s="5">
        <v>39</v>
      </c>
      <c r="Z30" s="5">
        <v>12</v>
      </c>
      <c r="AA30" s="5">
        <v>8</v>
      </c>
      <c r="AB30" s="5">
        <v>14</v>
      </c>
      <c r="AC30" s="5">
        <v>4</v>
      </c>
      <c r="AD30" s="2">
        <v>392</v>
      </c>
    </row>
    <row r="31" spans="1:30" ht="15.75" customHeight="1">
      <c r="A31" s="65" t="s">
        <v>166</v>
      </c>
      <c r="B31" s="66">
        <v>43</v>
      </c>
      <c r="C31" s="66">
        <v>28.6</v>
      </c>
      <c r="D31" s="66">
        <v>4.88</v>
      </c>
      <c r="E31" s="66">
        <v>60</v>
      </c>
      <c r="F31" s="66">
        <v>2218</v>
      </c>
      <c r="G31" s="66">
        <v>1968</v>
      </c>
      <c r="H31" s="66">
        <f t="shared" si="0"/>
        <v>790.56</v>
      </c>
      <c r="I31" s="66">
        <v>293</v>
      </c>
      <c r="J31" s="66">
        <v>519</v>
      </c>
      <c r="K31" s="68">
        <v>112</v>
      </c>
      <c r="L31" s="68">
        <v>12</v>
      </c>
      <c r="M31" s="66">
        <v>66</v>
      </c>
      <c r="N31" s="66">
        <v>279</v>
      </c>
      <c r="O31" s="66">
        <v>33</v>
      </c>
      <c r="P31" s="66">
        <v>12</v>
      </c>
      <c r="Q31" s="66">
        <v>192</v>
      </c>
      <c r="R31" s="66">
        <v>451</v>
      </c>
      <c r="S31" s="66">
        <v>0.26400000000000001</v>
      </c>
      <c r="T31" s="66">
        <v>0.33600000000000002</v>
      </c>
      <c r="U31" s="66">
        <v>0.433</v>
      </c>
      <c r="V31" s="66">
        <v>0.76900000000000002</v>
      </c>
      <c r="W31" s="66">
        <v>108</v>
      </c>
      <c r="X31" s="66">
        <v>853</v>
      </c>
      <c r="Y31" s="66">
        <v>42</v>
      </c>
      <c r="Z31" s="66">
        <v>32</v>
      </c>
      <c r="AA31" s="66">
        <v>5</v>
      </c>
      <c r="AB31" s="66">
        <v>21</v>
      </c>
      <c r="AC31" s="66">
        <v>16</v>
      </c>
      <c r="AD31" s="67">
        <v>404</v>
      </c>
    </row>
  </sheetData>
  <hyperlinks>
    <hyperlink ref="A2" r:id="rId1" xr:uid="{00000000-0004-0000-0400-000000000000}"/>
    <hyperlink ref="A3" r:id="rId2" xr:uid="{00000000-0004-0000-0400-000001000000}"/>
    <hyperlink ref="A4" r:id="rId3" xr:uid="{00000000-0004-0000-0400-000002000000}"/>
    <hyperlink ref="A5" r:id="rId4" xr:uid="{00000000-0004-0000-0400-000003000000}"/>
    <hyperlink ref="A6" r:id="rId5" xr:uid="{00000000-0004-0000-0400-000004000000}"/>
    <hyperlink ref="A7" r:id="rId6" xr:uid="{00000000-0004-0000-0400-000005000000}"/>
    <hyperlink ref="A8" r:id="rId7" xr:uid="{00000000-0004-0000-0400-000006000000}"/>
    <hyperlink ref="A9" r:id="rId8" xr:uid="{00000000-0004-0000-0400-000007000000}"/>
    <hyperlink ref="A10" r:id="rId9" xr:uid="{00000000-0004-0000-0400-000008000000}"/>
    <hyperlink ref="A11" r:id="rId10" xr:uid="{00000000-0004-0000-0400-000009000000}"/>
    <hyperlink ref="A12" r:id="rId11" xr:uid="{00000000-0004-0000-0400-00000A000000}"/>
    <hyperlink ref="A13" r:id="rId12" xr:uid="{00000000-0004-0000-0400-00000B000000}"/>
    <hyperlink ref="A14" r:id="rId13" xr:uid="{00000000-0004-0000-0400-00000C000000}"/>
    <hyperlink ref="A15" r:id="rId14" xr:uid="{00000000-0004-0000-0400-00000D000000}"/>
    <hyperlink ref="A16" r:id="rId15" xr:uid="{00000000-0004-0000-0400-00000E000000}"/>
    <hyperlink ref="A17" r:id="rId16" xr:uid="{00000000-0004-0000-0400-00000F000000}"/>
    <hyperlink ref="A18" r:id="rId17" xr:uid="{00000000-0004-0000-0400-000010000000}"/>
    <hyperlink ref="A19" r:id="rId18" xr:uid="{00000000-0004-0000-0400-000011000000}"/>
    <hyperlink ref="A20" r:id="rId19" xr:uid="{00000000-0004-0000-0400-000012000000}"/>
    <hyperlink ref="A21" r:id="rId20" xr:uid="{00000000-0004-0000-0400-000013000000}"/>
    <hyperlink ref="A22" r:id="rId21" xr:uid="{00000000-0004-0000-0400-000014000000}"/>
    <hyperlink ref="A23" r:id="rId22" xr:uid="{00000000-0004-0000-0400-000015000000}"/>
    <hyperlink ref="A24" r:id="rId23" xr:uid="{00000000-0004-0000-0400-000016000000}"/>
    <hyperlink ref="A25" r:id="rId24" xr:uid="{00000000-0004-0000-0400-000017000000}"/>
    <hyperlink ref="A26" r:id="rId25" xr:uid="{00000000-0004-0000-0400-000018000000}"/>
    <hyperlink ref="A27" r:id="rId26" xr:uid="{00000000-0004-0000-0400-000019000000}"/>
    <hyperlink ref="A28" r:id="rId27" xr:uid="{00000000-0004-0000-0400-00001A000000}"/>
    <hyperlink ref="A29" r:id="rId28" xr:uid="{00000000-0004-0000-0400-00001B000000}"/>
    <hyperlink ref="A30" r:id="rId29" xr:uid="{00000000-0004-0000-0400-00001C000000}"/>
    <hyperlink ref="A31" r:id="rId30" xr:uid="{00000000-0004-0000-0400-00001D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C31"/>
  <sheetViews>
    <sheetView workbookViewId="0"/>
  </sheetViews>
  <sheetFormatPr baseColWidth="10" defaultColWidth="14.5" defaultRowHeight="15.75" customHeight="1"/>
  <sheetData>
    <row r="1" spans="1:29" ht="15.75" customHeight="1">
      <c r="A1" s="1" t="s">
        <v>1</v>
      </c>
      <c r="B1" s="1" t="s">
        <v>906</v>
      </c>
      <c r="C1" s="1" t="s">
        <v>907</v>
      </c>
      <c r="D1" s="1" t="s">
        <v>423</v>
      </c>
      <c r="E1" s="1" t="s">
        <v>3</v>
      </c>
      <c r="F1" s="1" t="s">
        <v>908</v>
      </c>
      <c r="G1" s="1" t="s">
        <v>909</v>
      </c>
      <c r="H1" s="1" t="s">
        <v>9</v>
      </c>
      <c r="I1" s="1" t="s">
        <v>886</v>
      </c>
      <c r="J1" s="1" t="s">
        <v>910</v>
      </c>
      <c r="K1" s="1" t="s">
        <v>911</v>
      </c>
      <c r="L1" s="1" t="s">
        <v>889</v>
      </c>
      <c r="M1" s="1" t="s">
        <v>912</v>
      </c>
      <c r="N1" s="1" t="s">
        <v>913</v>
      </c>
      <c r="O1" s="1" t="s">
        <v>914</v>
      </c>
      <c r="P1" s="1" t="s">
        <v>890</v>
      </c>
      <c r="Q1" s="1" t="s">
        <v>892</v>
      </c>
      <c r="R1" s="1" t="s">
        <v>915</v>
      </c>
      <c r="S1" s="1" t="s">
        <v>916</v>
      </c>
      <c r="T1" s="1" t="s">
        <v>917</v>
      </c>
      <c r="U1" s="1" t="s">
        <v>918</v>
      </c>
      <c r="V1" s="1" t="s">
        <v>919</v>
      </c>
      <c r="W1" s="1" t="s">
        <v>920</v>
      </c>
      <c r="X1" s="1" t="s">
        <v>921</v>
      </c>
      <c r="Y1" s="1" t="s">
        <v>893</v>
      </c>
      <c r="Z1" s="1" t="s">
        <v>922</v>
      </c>
      <c r="AA1" s="1" t="s">
        <v>923</v>
      </c>
      <c r="AB1" s="1" t="s">
        <v>891</v>
      </c>
      <c r="AC1" s="1" t="s">
        <v>905</v>
      </c>
    </row>
    <row r="2" spans="1:29" ht="15.75" customHeight="1">
      <c r="A2" s="64" t="s">
        <v>173</v>
      </c>
      <c r="B2" s="5">
        <v>45</v>
      </c>
      <c r="C2" s="5">
        <v>28.7</v>
      </c>
      <c r="D2" s="5">
        <v>5.0199999999999996</v>
      </c>
      <c r="E2" s="5">
        <v>162</v>
      </c>
      <c r="F2" s="5">
        <v>6315</v>
      </c>
      <c r="G2" s="5">
        <v>5633</v>
      </c>
      <c r="H2" s="5">
        <v>813</v>
      </c>
      <c r="I2" s="5">
        <v>1419</v>
      </c>
      <c r="J2" s="4">
        <v>288</v>
      </c>
      <c r="K2" s="4">
        <v>40</v>
      </c>
      <c r="L2" s="5">
        <v>220</v>
      </c>
      <c r="M2" s="5">
        <v>778</v>
      </c>
      <c r="N2" s="5">
        <v>88</v>
      </c>
      <c r="O2" s="5">
        <v>14</v>
      </c>
      <c r="P2" s="5">
        <v>540</v>
      </c>
      <c r="Q2" s="5">
        <v>1360</v>
      </c>
      <c r="R2" s="5">
        <v>0.252</v>
      </c>
      <c r="S2" s="5">
        <v>0.32300000000000001</v>
      </c>
      <c r="T2" s="5">
        <v>0.434</v>
      </c>
      <c r="U2" s="5">
        <v>0.75700000000000001</v>
      </c>
      <c r="V2" s="5">
        <v>94</v>
      </c>
      <c r="W2" s="5">
        <v>2447</v>
      </c>
      <c r="X2" s="5">
        <v>120</v>
      </c>
      <c r="Y2" s="5">
        <v>70</v>
      </c>
      <c r="Z2" s="5">
        <v>31</v>
      </c>
      <c r="AA2" s="5">
        <v>40</v>
      </c>
      <c r="AB2" s="5">
        <v>36</v>
      </c>
      <c r="AC2" s="2">
        <v>1119</v>
      </c>
    </row>
    <row r="3" spans="1:29" ht="15.75" customHeight="1">
      <c r="A3" s="64" t="s">
        <v>75</v>
      </c>
      <c r="B3" s="5">
        <v>50</v>
      </c>
      <c r="C3" s="5">
        <v>28</v>
      </c>
      <c r="D3" s="5">
        <v>5.28</v>
      </c>
      <c r="E3" s="5">
        <v>162</v>
      </c>
      <c r="F3" s="5">
        <v>6302</v>
      </c>
      <c r="G3" s="5">
        <v>5560</v>
      </c>
      <c r="H3" s="5">
        <v>855</v>
      </c>
      <c r="I3" s="5">
        <v>1432</v>
      </c>
      <c r="J3" s="4">
        <v>277</v>
      </c>
      <c r="K3" s="4">
        <v>29</v>
      </c>
      <c r="L3" s="5">
        <v>249</v>
      </c>
      <c r="M3" s="5">
        <v>824</v>
      </c>
      <c r="N3" s="5">
        <v>89</v>
      </c>
      <c r="O3" s="5">
        <v>28</v>
      </c>
      <c r="P3" s="5">
        <v>619</v>
      </c>
      <c r="Q3" s="5">
        <v>1467</v>
      </c>
      <c r="R3" s="5">
        <v>0.25800000000000001</v>
      </c>
      <c r="S3" s="5">
        <v>0.33600000000000002</v>
      </c>
      <c r="T3" s="5">
        <v>0.45200000000000001</v>
      </c>
      <c r="U3" s="5">
        <v>0.78900000000000003</v>
      </c>
      <c r="V3" s="5">
        <v>97</v>
      </c>
      <c r="W3" s="5">
        <v>2514</v>
      </c>
      <c r="X3" s="5">
        <v>104</v>
      </c>
      <c r="Y3" s="5">
        <v>60</v>
      </c>
      <c r="Z3" s="5">
        <v>25</v>
      </c>
      <c r="AA3" s="5">
        <v>35</v>
      </c>
      <c r="AB3" s="5">
        <v>39</v>
      </c>
      <c r="AC3" s="2">
        <v>1138</v>
      </c>
    </row>
    <row r="4" spans="1:29" ht="15.75" customHeight="1">
      <c r="A4" s="64" t="s">
        <v>169</v>
      </c>
      <c r="B4" s="5">
        <v>58</v>
      </c>
      <c r="C4" s="5">
        <v>26.5</v>
      </c>
      <c r="D4" s="5">
        <v>4.5</v>
      </c>
      <c r="E4" s="5">
        <v>162</v>
      </c>
      <c r="F4" s="5">
        <v>6189</v>
      </c>
      <c r="G4" s="5">
        <v>5596</v>
      </c>
      <c r="H4" s="5">
        <v>729</v>
      </c>
      <c r="I4" s="5">
        <v>1379</v>
      </c>
      <c r="J4" s="4">
        <v>252</v>
      </c>
      <c r="K4" s="4">
        <v>25</v>
      </c>
      <c r="L4" s="5">
        <v>213</v>
      </c>
      <c r="M4" s="5">
        <v>698</v>
      </c>
      <c r="N4" s="5">
        <v>84</v>
      </c>
      <c r="O4" s="5">
        <v>30</v>
      </c>
      <c r="P4" s="5">
        <v>462</v>
      </c>
      <c r="Q4" s="5">
        <v>1435</v>
      </c>
      <c r="R4" s="5">
        <v>0.246</v>
      </c>
      <c r="S4" s="5">
        <v>0.31</v>
      </c>
      <c r="T4" s="5">
        <v>0.41499999999999998</v>
      </c>
      <c r="U4" s="5">
        <v>0.72499999999999998</v>
      </c>
      <c r="V4" s="5">
        <v>92</v>
      </c>
      <c r="W4" s="5">
        <v>2320</v>
      </c>
      <c r="X4" s="5">
        <v>111</v>
      </c>
      <c r="Y4" s="5">
        <v>71</v>
      </c>
      <c r="Z4" s="5">
        <v>22</v>
      </c>
      <c r="AA4" s="5">
        <v>37</v>
      </c>
      <c r="AB4" s="5">
        <v>8</v>
      </c>
      <c r="AC4" s="2">
        <v>1063</v>
      </c>
    </row>
    <row r="5" spans="1:29" ht="15.75" customHeight="1">
      <c r="A5" s="64" t="s">
        <v>177</v>
      </c>
      <c r="B5" s="5">
        <v>47</v>
      </c>
      <c r="C5" s="5">
        <v>27.3</v>
      </c>
      <c r="D5" s="5">
        <v>5.56</v>
      </c>
      <c r="E5" s="5">
        <v>162</v>
      </c>
      <c r="F5" s="5">
        <v>6475</v>
      </c>
      <c r="G5" s="5">
        <v>5770</v>
      </c>
      <c r="H5" s="5">
        <v>901</v>
      </c>
      <c r="I5" s="5">
        <v>1554</v>
      </c>
      <c r="J5" s="4">
        <v>345</v>
      </c>
      <c r="K5" s="4">
        <v>27</v>
      </c>
      <c r="L5" s="5">
        <v>245</v>
      </c>
      <c r="M5" s="5">
        <v>857</v>
      </c>
      <c r="N5" s="5">
        <v>68</v>
      </c>
      <c r="O5" s="5">
        <v>30</v>
      </c>
      <c r="P5" s="5">
        <v>590</v>
      </c>
      <c r="Q5" s="5">
        <v>1382</v>
      </c>
      <c r="R5" s="5">
        <v>0.26900000000000002</v>
      </c>
      <c r="S5" s="5">
        <v>0.34</v>
      </c>
      <c r="T5" s="5">
        <v>0.46600000000000003</v>
      </c>
      <c r="U5" s="5">
        <v>0.80600000000000005</v>
      </c>
      <c r="V5" s="5">
        <v>107</v>
      </c>
      <c r="W5" s="5">
        <v>2688</v>
      </c>
      <c r="X5" s="5">
        <v>127</v>
      </c>
      <c r="Y5" s="5">
        <v>49</v>
      </c>
      <c r="Z5" s="5">
        <v>20</v>
      </c>
      <c r="AA5" s="5">
        <v>44</v>
      </c>
      <c r="AB5" s="5">
        <v>36</v>
      </c>
      <c r="AC5" s="2">
        <v>1170</v>
      </c>
    </row>
    <row r="6" spans="1:29" ht="15.75" customHeight="1">
      <c r="A6" s="64" t="s">
        <v>89</v>
      </c>
      <c r="B6" s="5">
        <v>52</v>
      </c>
      <c r="C6" s="5">
        <v>27.7</v>
      </c>
      <c r="D6" s="5">
        <v>5.0199999999999996</v>
      </c>
      <c r="E6" s="5">
        <v>162</v>
      </c>
      <c r="F6" s="5">
        <v>6195</v>
      </c>
      <c r="G6" s="5">
        <v>5461</v>
      </c>
      <c r="H6" s="5">
        <v>814</v>
      </c>
      <c r="I6" s="5">
        <v>1378</v>
      </c>
      <c r="J6" s="4">
        <v>270</v>
      </c>
      <c r="K6" s="4">
        <v>26</v>
      </c>
      <c r="L6" s="5">
        <v>256</v>
      </c>
      <c r="M6" s="5">
        <v>783</v>
      </c>
      <c r="N6" s="5">
        <v>45</v>
      </c>
      <c r="O6" s="5">
        <v>24</v>
      </c>
      <c r="P6" s="5">
        <v>581</v>
      </c>
      <c r="Q6" s="5">
        <v>1460</v>
      </c>
      <c r="R6" s="5">
        <v>0.252</v>
      </c>
      <c r="S6" s="5">
        <v>0.33100000000000002</v>
      </c>
      <c r="T6" s="5">
        <v>0.45200000000000001</v>
      </c>
      <c r="U6" s="5">
        <v>0.78300000000000003</v>
      </c>
      <c r="V6" s="5">
        <v>103</v>
      </c>
      <c r="W6" s="5">
        <v>2468</v>
      </c>
      <c r="X6" s="5">
        <v>127</v>
      </c>
      <c r="Y6" s="5">
        <v>83</v>
      </c>
      <c r="Z6" s="5">
        <v>30</v>
      </c>
      <c r="AA6" s="5">
        <v>39</v>
      </c>
      <c r="AB6" s="5">
        <v>33</v>
      </c>
      <c r="AC6" s="2">
        <v>1071</v>
      </c>
    </row>
    <row r="7" spans="1:29" ht="15.75" customHeight="1">
      <c r="A7" s="64" t="s">
        <v>80</v>
      </c>
      <c r="B7" s="5">
        <v>47</v>
      </c>
      <c r="C7" s="5">
        <v>27.6</v>
      </c>
      <c r="D7" s="5">
        <v>4.4000000000000004</v>
      </c>
      <c r="E7" s="5">
        <v>161</v>
      </c>
      <c r="F7" s="5">
        <v>6042</v>
      </c>
      <c r="G7" s="5">
        <v>5529</v>
      </c>
      <c r="H7" s="5">
        <v>708</v>
      </c>
      <c r="I7" s="5">
        <v>1443</v>
      </c>
      <c r="J7" s="4">
        <v>260</v>
      </c>
      <c r="K7" s="4">
        <v>20</v>
      </c>
      <c r="L7" s="5">
        <v>182</v>
      </c>
      <c r="M7" s="5">
        <v>676</v>
      </c>
      <c r="N7" s="5">
        <v>63</v>
      </c>
      <c r="O7" s="5">
        <v>28</v>
      </c>
      <c r="P7" s="5">
        <v>378</v>
      </c>
      <c r="Q7" s="5">
        <v>1549</v>
      </c>
      <c r="R7" s="5">
        <v>0.26100000000000001</v>
      </c>
      <c r="S7" s="5">
        <v>0.314</v>
      </c>
      <c r="T7" s="5">
        <v>0.41399999999999998</v>
      </c>
      <c r="U7" s="5">
        <v>0.72799999999999998</v>
      </c>
      <c r="V7" s="5">
        <v>92</v>
      </c>
      <c r="W7" s="5">
        <v>2289</v>
      </c>
      <c r="X7" s="5">
        <v>114</v>
      </c>
      <c r="Y7" s="5">
        <v>66</v>
      </c>
      <c r="Z7" s="5">
        <v>36</v>
      </c>
      <c r="AA7" s="5">
        <v>32</v>
      </c>
      <c r="AB7" s="5">
        <v>13</v>
      </c>
      <c r="AC7" s="2">
        <v>1071</v>
      </c>
    </row>
    <row r="8" spans="1:29" ht="15.75" customHeight="1">
      <c r="A8" s="64" t="s">
        <v>119</v>
      </c>
      <c r="B8" s="5">
        <v>47</v>
      </c>
      <c r="C8" s="5">
        <v>27.8</v>
      </c>
      <c r="D8" s="5">
        <v>4.33</v>
      </c>
      <c r="E8" s="5">
        <v>162</v>
      </c>
      <c r="F8" s="5">
        <v>6100</v>
      </c>
      <c r="G8" s="5">
        <v>5450</v>
      </c>
      <c r="H8" s="5">
        <v>701</v>
      </c>
      <c r="I8" s="5">
        <v>1328</v>
      </c>
      <c r="J8" s="4">
        <v>235</v>
      </c>
      <c r="K8" s="4">
        <v>27</v>
      </c>
      <c r="L8" s="5">
        <v>227</v>
      </c>
      <c r="M8" s="5">
        <v>679</v>
      </c>
      <c r="N8" s="5">
        <v>80</v>
      </c>
      <c r="O8" s="5">
        <v>38</v>
      </c>
      <c r="P8" s="5">
        <v>492</v>
      </c>
      <c r="Q8" s="5">
        <v>1436</v>
      </c>
      <c r="R8" s="5">
        <v>0.24399999999999999</v>
      </c>
      <c r="S8" s="5">
        <v>0.315</v>
      </c>
      <c r="T8" s="5">
        <v>0.42199999999999999</v>
      </c>
      <c r="U8" s="5">
        <v>0.73599999999999999</v>
      </c>
      <c r="V8" s="5">
        <v>84</v>
      </c>
      <c r="W8" s="5">
        <v>2298</v>
      </c>
      <c r="X8" s="5">
        <v>111</v>
      </c>
      <c r="Y8" s="5">
        <v>89</v>
      </c>
      <c r="Z8" s="5">
        <v>30</v>
      </c>
      <c r="AA8" s="5">
        <v>33</v>
      </c>
      <c r="AB8" s="5">
        <v>25</v>
      </c>
      <c r="AC8" s="2">
        <v>1073</v>
      </c>
    </row>
    <row r="9" spans="1:29" ht="15.75" customHeight="1">
      <c r="A9" s="64" t="s">
        <v>85</v>
      </c>
      <c r="B9" s="5">
        <v>54</v>
      </c>
      <c r="C9" s="5">
        <v>27.7</v>
      </c>
      <c r="D9" s="5">
        <v>4.75</v>
      </c>
      <c r="E9" s="5">
        <v>162</v>
      </c>
      <c r="F9" s="5">
        <v>6124</v>
      </c>
      <c r="G9" s="5">
        <v>5425</v>
      </c>
      <c r="H9" s="5">
        <v>769</v>
      </c>
      <c r="I9" s="5">
        <v>1354</v>
      </c>
      <c r="J9" s="4">
        <v>286</v>
      </c>
      <c r="K9" s="4">
        <v>18</v>
      </c>
      <c r="L9" s="5">
        <v>223</v>
      </c>
      <c r="M9" s="5">
        <v>731</v>
      </c>
      <c r="N9" s="5">
        <v>103</v>
      </c>
      <c r="O9" s="5">
        <v>35</v>
      </c>
      <c r="P9" s="5">
        <v>563</v>
      </c>
      <c r="Q9" s="5">
        <v>1332</v>
      </c>
      <c r="R9" s="5">
        <v>0.25</v>
      </c>
      <c r="S9" s="5">
        <v>0.32300000000000001</v>
      </c>
      <c r="T9" s="5">
        <v>0.432</v>
      </c>
      <c r="U9" s="5">
        <v>0.75600000000000001</v>
      </c>
      <c r="V9" s="5">
        <v>94</v>
      </c>
      <c r="W9" s="5">
        <v>2345</v>
      </c>
      <c r="X9" s="5">
        <v>110</v>
      </c>
      <c r="Y9" s="5">
        <v>50</v>
      </c>
      <c r="Z9" s="5">
        <v>40</v>
      </c>
      <c r="AA9" s="5">
        <v>46</v>
      </c>
      <c r="AB9" s="5">
        <v>30</v>
      </c>
      <c r="AC9" s="2">
        <v>1072</v>
      </c>
    </row>
    <row r="10" spans="1:29" ht="15.75" customHeight="1">
      <c r="A10" s="64" t="s">
        <v>155</v>
      </c>
      <c r="B10" s="5">
        <v>50</v>
      </c>
      <c r="C10" s="5">
        <v>28.2</v>
      </c>
      <c r="D10" s="5">
        <v>5.15</v>
      </c>
      <c r="E10" s="5">
        <v>162</v>
      </c>
      <c r="F10" s="5">
        <v>6288</v>
      </c>
      <c r="G10" s="5">
        <v>5660</v>
      </c>
      <c r="H10" s="5">
        <v>835</v>
      </c>
      <c r="I10" s="5">
        <v>1502</v>
      </c>
      <c r="J10" s="4">
        <v>323</v>
      </c>
      <c r="K10" s="4">
        <v>41</v>
      </c>
      <c r="L10" s="5">
        <v>224</v>
      </c>
      <c r="M10" s="5">
        <v>803</v>
      </c>
      <c r="N10" s="5">
        <v>71</v>
      </c>
      <c r="O10" s="5">
        <v>31</v>
      </c>
      <c r="P10" s="5">
        <v>489</v>
      </c>
      <c r="Q10" s="5">
        <v>1503</v>
      </c>
      <c r="R10" s="5">
        <v>0.26500000000000001</v>
      </c>
      <c r="S10" s="5">
        <v>0.32600000000000001</v>
      </c>
      <c r="T10" s="5">
        <v>0.45600000000000002</v>
      </c>
      <c r="U10" s="5">
        <v>0.78200000000000003</v>
      </c>
      <c r="V10" s="5">
        <v>90</v>
      </c>
      <c r="W10" s="5">
        <v>2579</v>
      </c>
      <c r="X10" s="5">
        <v>111</v>
      </c>
      <c r="Y10" s="5">
        <v>43</v>
      </c>
      <c r="Z10" s="5">
        <v>51</v>
      </c>
      <c r="AA10" s="5">
        <v>43</v>
      </c>
      <c r="AB10" s="5">
        <v>25</v>
      </c>
      <c r="AC10" s="2">
        <v>1075</v>
      </c>
    </row>
    <row r="11" spans="1:29" ht="15.75" customHeight="1">
      <c r="A11" s="64" t="s">
        <v>182</v>
      </c>
      <c r="B11" s="5">
        <v>53</v>
      </c>
      <c r="C11" s="5">
        <v>27.6</v>
      </c>
      <c r="D11" s="5">
        <v>3.61</v>
      </c>
      <c r="E11" s="5">
        <v>161</v>
      </c>
      <c r="F11" s="5">
        <v>6039</v>
      </c>
      <c r="G11" s="5">
        <v>5549</v>
      </c>
      <c r="H11" s="5">
        <v>582</v>
      </c>
      <c r="I11" s="5">
        <v>1333</v>
      </c>
      <c r="J11" s="4">
        <v>292</v>
      </c>
      <c r="K11" s="4">
        <v>41</v>
      </c>
      <c r="L11" s="5">
        <v>149</v>
      </c>
      <c r="M11" s="5">
        <v>556</v>
      </c>
      <c r="N11" s="5">
        <v>57</v>
      </c>
      <c r="O11" s="5">
        <v>20</v>
      </c>
      <c r="P11" s="5">
        <v>391</v>
      </c>
      <c r="Q11" s="5">
        <v>1595</v>
      </c>
      <c r="R11" s="5">
        <v>0.24</v>
      </c>
      <c r="S11" s="5">
        <v>0.29399999999999998</v>
      </c>
      <c r="T11" s="5">
        <v>0.38800000000000001</v>
      </c>
      <c r="U11" s="5">
        <v>0.68200000000000005</v>
      </c>
      <c r="V11" s="5">
        <v>79</v>
      </c>
      <c r="W11" s="5">
        <v>2154</v>
      </c>
      <c r="X11" s="5">
        <v>108</v>
      </c>
      <c r="Y11" s="5">
        <v>48</v>
      </c>
      <c r="Z11" s="5">
        <v>9</v>
      </c>
      <c r="AA11" s="5">
        <v>42</v>
      </c>
      <c r="AB11" s="5">
        <v>14</v>
      </c>
      <c r="AC11" s="2">
        <v>1069</v>
      </c>
    </row>
    <row r="12" spans="1:29" ht="15.75" customHeight="1">
      <c r="A12" s="64" t="s">
        <v>126</v>
      </c>
      <c r="B12" s="5">
        <v>45</v>
      </c>
      <c r="C12" s="5">
        <v>29</v>
      </c>
      <c r="D12" s="5">
        <v>5.68</v>
      </c>
      <c r="E12" s="5">
        <v>162</v>
      </c>
      <c r="F12" s="5">
        <v>6394</v>
      </c>
      <c r="G12" s="5">
        <v>5613</v>
      </c>
      <c r="H12" s="5">
        <v>920</v>
      </c>
      <c r="I12" s="5">
        <v>1538</v>
      </c>
      <c r="J12" s="4">
        <v>323</v>
      </c>
      <c r="K12" s="4">
        <v>28</v>
      </c>
      <c r="L12" s="5">
        <v>288</v>
      </c>
      <c r="M12" s="5">
        <v>891</v>
      </c>
      <c r="N12" s="5">
        <v>67</v>
      </c>
      <c r="O12" s="5">
        <v>27</v>
      </c>
      <c r="P12" s="5">
        <v>645</v>
      </c>
      <c r="Q12" s="5">
        <v>1166</v>
      </c>
      <c r="R12" s="5">
        <v>0.27400000000000002</v>
      </c>
      <c r="S12" s="5">
        <v>0.35199999999999998</v>
      </c>
      <c r="T12" s="5">
        <v>0.495</v>
      </c>
      <c r="U12" s="5">
        <v>0.84799999999999998</v>
      </c>
      <c r="V12" s="5">
        <v>120</v>
      </c>
      <c r="W12" s="5">
        <v>2781</v>
      </c>
      <c r="X12" s="5">
        <v>146</v>
      </c>
      <c r="Y12" s="5">
        <v>66</v>
      </c>
      <c r="Z12" s="5">
        <v>10</v>
      </c>
      <c r="AA12" s="5">
        <v>57</v>
      </c>
      <c r="AB12" s="5">
        <v>17</v>
      </c>
      <c r="AC12" s="2">
        <v>1168</v>
      </c>
    </row>
    <row r="13" spans="1:29" ht="15.75" customHeight="1">
      <c r="A13" s="64" t="s">
        <v>160</v>
      </c>
      <c r="B13" s="5">
        <v>51</v>
      </c>
      <c r="C13" s="5">
        <v>27.6</v>
      </c>
      <c r="D13" s="5">
        <v>4.2699999999999996</v>
      </c>
      <c r="E13" s="5">
        <v>162</v>
      </c>
      <c r="F13" s="5">
        <v>6080</v>
      </c>
      <c r="G13" s="5">
        <v>5496</v>
      </c>
      <c r="H13" s="5">
        <v>691</v>
      </c>
      <c r="I13" s="5">
        <v>1356</v>
      </c>
      <c r="J13" s="4">
        <v>281</v>
      </c>
      <c r="K13" s="4">
        <v>40</v>
      </c>
      <c r="L13" s="5">
        <v>162</v>
      </c>
      <c r="M13" s="5">
        <v>655</v>
      </c>
      <c r="N13" s="5">
        <v>117</v>
      </c>
      <c r="O13" s="5">
        <v>39</v>
      </c>
      <c r="P13" s="5">
        <v>456</v>
      </c>
      <c r="Q13" s="5">
        <v>1405</v>
      </c>
      <c r="R13" s="5">
        <v>0.247</v>
      </c>
      <c r="S13" s="5">
        <v>0.309</v>
      </c>
      <c r="T13" s="5">
        <v>0.40100000000000002</v>
      </c>
      <c r="U13" s="5">
        <v>0.71</v>
      </c>
      <c r="V13" s="5">
        <v>85</v>
      </c>
      <c r="W13" s="5">
        <v>2203</v>
      </c>
      <c r="X13" s="5">
        <v>113</v>
      </c>
      <c r="Y13" s="5">
        <v>59</v>
      </c>
      <c r="Z13" s="5">
        <v>24</v>
      </c>
      <c r="AA13" s="5">
        <v>42</v>
      </c>
      <c r="AB13" s="5">
        <v>17</v>
      </c>
      <c r="AC13" s="2">
        <v>1056</v>
      </c>
    </row>
    <row r="14" spans="1:29" ht="15.75" customHeight="1">
      <c r="A14" s="64" t="s">
        <v>164</v>
      </c>
      <c r="B14" s="5">
        <v>57</v>
      </c>
      <c r="C14" s="5">
        <v>28.8</v>
      </c>
      <c r="D14" s="5">
        <v>4.75</v>
      </c>
      <c r="E14" s="5">
        <v>162</v>
      </c>
      <c r="F14" s="5">
        <v>6251</v>
      </c>
      <c r="G14" s="5">
        <v>5542</v>
      </c>
      <c r="H14" s="5">
        <v>769</v>
      </c>
      <c r="I14" s="5">
        <v>1368</v>
      </c>
      <c r="J14" s="4">
        <v>268</v>
      </c>
      <c r="K14" s="4">
        <v>21</v>
      </c>
      <c r="L14" s="5">
        <v>220</v>
      </c>
      <c r="M14" s="5">
        <v>734</v>
      </c>
      <c r="N14" s="5">
        <v>65</v>
      </c>
      <c r="O14" s="5">
        <v>20</v>
      </c>
      <c r="P14" s="5">
        <v>586</v>
      </c>
      <c r="Q14" s="5">
        <v>1276</v>
      </c>
      <c r="R14" s="5">
        <v>0.247</v>
      </c>
      <c r="S14" s="5">
        <v>0.32400000000000001</v>
      </c>
      <c r="T14" s="5">
        <v>0.42199999999999999</v>
      </c>
      <c r="U14" s="5">
        <v>0.746</v>
      </c>
      <c r="V14" s="5">
        <v>94</v>
      </c>
      <c r="W14" s="5">
        <v>2338</v>
      </c>
      <c r="X14" s="5">
        <v>143</v>
      </c>
      <c r="Y14" s="5">
        <v>67</v>
      </c>
      <c r="Z14" s="5">
        <v>4</v>
      </c>
      <c r="AA14" s="5">
        <v>42</v>
      </c>
      <c r="AB14" s="5">
        <v>29</v>
      </c>
      <c r="AC14" s="2">
        <v>1125</v>
      </c>
    </row>
    <row r="15" spans="1:29" ht="15.75" customHeight="1">
      <c r="A15" s="64" t="s">
        <v>31</v>
      </c>
      <c r="B15" s="5">
        <v>46</v>
      </c>
      <c r="C15" s="5">
        <v>27.9</v>
      </c>
      <c r="D15" s="5">
        <v>5.47</v>
      </c>
      <c r="E15" s="5">
        <v>162</v>
      </c>
      <c r="F15" s="5">
        <v>6282</v>
      </c>
      <c r="G15" s="5">
        <v>5493</v>
      </c>
      <c r="H15" s="5">
        <v>886</v>
      </c>
      <c r="I15" s="5">
        <v>1414</v>
      </c>
      <c r="J15" s="4">
        <v>302</v>
      </c>
      <c r="K15" s="4">
        <v>20</v>
      </c>
      <c r="L15" s="5">
        <v>279</v>
      </c>
      <c r="M15" s="5">
        <v>861</v>
      </c>
      <c r="N15" s="5">
        <v>57</v>
      </c>
      <c r="O15" s="5">
        <v>10</v>
      </c>
      <c r="P15" s="5">
        <v>607</v>
      </c>
      <c r="Q15" s="5">
        <v>1356</v>
      </c>
      <c r="R15" s="5">
        <v>0.25700000000000001</v>
      </c>
      <c r="S15" s="5">
        <v>0.33800000000000002</v>
      </c>
      <c r="T15" s="5">
        <v>0.47199999999999998</v>
      </c>
      <c r="U15" s="5">
        <v>0.81</v>
      </c>
      <c r="V15" s="5">
        <v>112</v>
      </c>
      <c r="W15" s="5">
        <v>2593</v>
      </c>
      <c r="X15" s="5">
        <v>100</v>
      </c>
      <c r="Y15" s="5">
        <v>81</v>
      </c>
      <c r="Z15" s="5">
        <v>55</v>
      </c>
      <c r="AA15" s="5">
        <v>45</v>
      </c>
      <c r="AB15" s="5">
        <v>47</v>
      </c>
      <c r="AC15" s="2">
        <v>1124</v>
      </c>
    </row>
    <row r="16" spans="1:29" ht="15.75" customHeight="1">
      <c r="A16" s="64" t="s">
        <v>113</v>
      </c>
      <c r="B16" s="5">
        <v>50</v>
      </c>
      <c r="C16" s="5">
        <v>28.4</v>
      </c>
      <c r="D16" s="5">
        <v>3.8</v>
      </c>
      <c r="E16" s="5">
        <v>162</v>
      </c>
      <c r="F16" s="5">
        <v>6045</v>
      </c>
      <c r="G16" s="5">
        <v>5512</v>
      </c>
      <c r="H16" s="5">
        <v>615</v>
      </c>
      <c r="I16" s="5">
        <v>1326</v>
      </c>
      <c r="J16" s="4">
        <v>265</v>
      </c>
      <c r="K16" s="4">
        <v>18</v>
      </c>
      <c r="L16" s="5">
        <v>146</v>
      </c>
      <c r="M16" s="5">
        <v>593</v>
      </c>
      <c r="N16" s="5">
        <v>55</v>
      </c>
      <c r="O16" s="5">
        <v>30</v>
      </c>
      <c r="P16" s="5">
        <v>395</v>
      </c>
      <c r="Q16" s="5">
        <v>1469</v>
      </c>
      <c r="R16" s="5">
        <v>0.24099999999999999</v>
      </c>
      <c r="S16" s="5">
        <v>0.29799999999999999</v>
      </c>
      <c r="T16" s="5">
        <v>0.375</v>
      </c>
      <c r="U16" s="5">
        <v>0.67300000000000004</v>
      </c>
      <c r="V16" s="5">
        <v>78</v>
      </c>
      <c r="W16" s="5">
        <v>2065</v>
      </c>
      <c r="X16" s="5">
        <v>139</v>
      </c>
      <c r="Y16" s="5">
        <v>73</v>
      </c>
      <c r="Z16" s="5">
        <v>31</v>
      </c>
      <c r="AA16" s="5">
        <v>33</v>
      </c>
      <c r="AB16" s="5">
        <v>16</v>
      </c>
      <c r="AC16" s="2">
        <v>1034</v>
      </c>
    </row>
    <row r="17" spans="1:29" ht="15.75" customHeight="1">
      <c r="A17" s="64" t="s">
        <v>137</v>
      </c>
      <c r="B17" s="5">
        <v>50</v>
      </c>
      <c r="C17" s="5">
        <v>28.9</v>
      </c>
      <c r="D17" s="5">
        <v>4.75</v>
      </c>
      <c r="E17" s="5">
        <v>162</v>
      </c>
      <c r="F17" s="5">
        <v>6309</v>
      </c>
      <c r="G17" s="5">
        <v>5542</v>
      </c>
      <c r="H17" s="5">
        <v>769</v>
      </c>
      <c r="I17" s="5">
        <v>1366</v>
      </c>
      <c r="J17" s="4">
        <v>279</v>
      </c>
      <c r="K17" s="4">
        <v>17</v>
      </c>
      <c r="L17" s="5">
        <v>250</v>
      </c>
      <c r="M17" s="5">
        <v>744</v>
      </c>
      <c r="N17" s="5">
        <v>101</v>
      </c>
      <c r="O17" s="5">
        <v>25</v>
      </c>
      <c r="P17" s="5">
        <v>629</v>
      </c>
      <c r="Q17" s="5">
        <v>1563</v>
      </c>
      <c r="R17" s="5">
        <v>0.246</v>
      </c>
      <c r="S17" s="5">
        <v>0.32900000000000001</v>
      </c>
      <c r="T17" s="5">
        <v>0.438</v>
      </c>
      <c r="U17" s="5">
        <v>0.76700000000000002</v>
      </c>
      <c r="V17" s="5">
        <v>97</v>
      </c>
      <c r="W17" s="5">
        <v>2429</v>
      </c>
      <c r="X17" s="5">
        <v>120</v>
      </c>
      <c r="Y17" s="5">
        <v>72</v>
      </c>
      <c r="Z17" s="5">
        <v>20</v>
      </c>
      <c r="AA17" s="5">
        <v>38</v>
      </c>
      <c r="AB17" s="5">
        <v>42</v>
      </c>
      <c r="AC17" s="2">
        <v>1180</v>
      </c>
    </row>
    <row r="18" spans="1:29" ht="15.75" customHeight="1">
      <c r="A18" s="64" t="s">
        <v>60</v>
      </c>
      <c r="B18" s="5">
        <v>50</v>
      </c>
      <c r="C18" s="5">
        <v>27.8</v>
      </c>
      <c r="D18" s="5">
        <v>5.8</v>
      </c>
      <c r="E18" s="5">
        <v>162</v>
      </c>
      <c r="F18" s="5">
        <v>6392</v>
      </c>
      <c r="G18" s="5">
        <v>5732</v>
      </c>
      <c r="H18" s="5">
        <v>939</v>
      </c>
      <c r="I18" s="5">
        <v>1547</v>
      </c>
      <c r="J18" s="4">
        <v>318</v>
      </c>
      <c r="K18" s="4">
        <v>23</v>
      </c>
      <c r="L18" s="5">
        <v>307</v>
      </c>
      <c r="M18" s="5">
        <v>906</v>
      </c>
      <c r="N18" s="5">
        <v>28</v>
      </c>
      <c r="O18" s="5">
        <v>21</v>
      </c>
      <c r="P18" s="5">
        <v>525</v>
      </c>
      <c r="Q18" s="5">
        <v>1334</v>
      </c>
      <c r="R18" s="5">
        <v>0.27</v>
      </c>
      <c r="S18" s="5">
        <v>0.33800000000000002</v>
      </c>
      <c r="T18" s="5">
        <v>0.49399999999999999</v>
      </c>
      <c r="U18" s="5">
        <v>0.83199999999999996</v>
      </c>
      <c r="V18" s="5">
        <v>119</v>
      </c>
      <c r="W18" s="5">
        <v>2832</v>
      </c>
      <c r="X18" s="5">
        <v>101</v>
      </c>
      <c r="Y18" s="5">
        <v>81</v>
      </c>
      <c r="Z18" s="5">
        <v>10</v>
      </c>
      <c r="AA18" s="5">
        <v>41</v>
      </c>
      <c r="AB18" s="5">
        <v>21</v>
      </c>
      <c r="AC18" s="2">
        <v>1115</v>
      </c>
    </row>
    <row r="19" spans="1:29" ht="15.75" customHeight="1">
      <c r="A19" s="64" t="s">
        <v>151</v>
      </c>
      <c r="B19" s="5">
        <v>53</v>
      </c>
      <c r="C19" s="5">
        <v>27.9</v>
      </c>
      <c r="D19" s="5">
        <v>4.88</v>
      </c>
      <c r="E19" s="5">
        <v>162</v>
      </c>
      <c r="F19" s="5">
        <v>6290</v>
      </c>
      <c r="G19" s="5">
        <v>5624</v>
      </c>
      <c r="H19" s="5">
        <v>791</v>
      </c>
      <c r="I19" s="5">
        <v>1445</v>
      </c>
      <c r="J19" s="4">
        <v>280</v>
      </c>
      <c r="K19" s="4">
        <v>17</v>
      </c>
      <c r="L19" s="5">
        <v>242</v>
      </c>
      <c r="M19" s="5">
        <v>767</v>
      </c>
      <c r="N19" s="5">
        <v>56</v>
      </c>
      <c r="O19" s="5">
        <v>27</v>
      </c>
      <c r="P19" s="5">
        <v>516</v>
      </c>
      <c r="Q19" s="5">
        <v>1384</v>
      </c>
      <c r="R19" s="5">
        <v>0.25700000000000001</v>
      </c>
      <c r="S19" s="5">
        <v>0.32800000000000001</v>
      </c>
      <c r="T19" s="5">
        <v>0.442</v>
      </c>
      <c r="U19" s="5">
        <v>0.77</v>
      </c>
      <c r="V19" s="5">
        <v>104</v>
      </c>
      <c r="W19" s="5">
        <v>2485</v>
      </c>
      <c r="X19" s="5">
        <v>129</v>
      </c>
      <c r="Y19" s="5">
        <v>95</v>
      </c>
      <c r="Z19" s="5">
        <v>28</v>
      </c>
      <c r="AA19" s="5">
        <v>27</v>
      </c>
      <c r="AB19" s="5">
        <v>34</v>
      </c>
      <c r="AC19" s="2">
        <v>1128</v>
      </c>
    </row>
    <row r="20" spans="1:29" ht="15.75" customHeight="1">
      <c r="A20" s="64" t="s">
        <v>95</v>
      </c>
      <c r="B20" s="5">
        <v>54</v>
      </c>
      <c r="C20" s="5">
        <v>28.3</v>
      </c>
      <c r="D20" s="5">
        <v>5.82</v>
      </c>
      <c r="E20" s="5">
        <v>162</v>
      </c>
      <c r="F20" s="5">
        <v>6245</v>
      </c>
      <c r="G20" s="5">
        <v>5583</v>
      </c>
      <c r="H20" s="5">
        <v>943</v>
      </c>
      <c r="I20" s="5">
        <v>1493</v>
      </c>
      <c r="J20" s="4">
        <v>290</v>
      </c>
      <c r="K20" s="4">
        <v>17</v>
      </c>
      <c r="L20" s="5">
        <v>306</v>
      </c>
      <c r="M20" s="5">
        <v>904</v>
      </c>
      <c r="N20" s="5">
        <v>55</v>
      </c>
      <c r="O20" s="5">
        <v>22</v>
      </c>
      <c r="P20" s="5">
        <v>569</v>
      </c>
      <c r="Q20" s="5">
        <v>1437</v>
      </c>
      <c r="R20" s="5">
        <v>0.26700000000000002</v>
      </c>
      <c r="S20" s="5">
        <v>0.33900000000000002</v>
      </c>
      <c r="T20" s="5">
        <v>0.49</v>
      </c>
      <c r="U20" s="5">
        <v>0.82899999999999996</v>
      </c>
      <c r="V20" s="5">
        <v>117</v>
      </c>
      <c r="W20" s="5">
        <v>2735</v>
      </c>
      <c r="X20" s="5">
        <v>113</v>
      </c>
      <c r="Y20" s="5">
        <v>49</v>
      </c>
      <c r="Z20" s="5">
        <v>10</v>
      </c>
      <c r="AA20" s="5">
        <v>33</v>
      </c>
      <c r="AB20" s="5">
        <v>18</v>
      </c>
      <c r="AC20" s="2">
        <v>1039</v>
      </c>
    </row>
    <row r="21" spans="1:29" ht="15.75" customHeight="1">
      <c r="A21" s="64" t="s">
        <v>67</v>
      </c>
      <c r="B21" s="5">
        <v>49</v>
      </c>
      <c r="C21" s="5">
        <v>27.8</v>
      </c>
      <c r="D21" s="5">
        <v>5.22</v>
      </c>
      <c r="E21" s="5">
        <v>162</v>
      </c>
      <c r="F21" s="5">
        <v>6269</v>
      </c>
      <c r="G21" s="5">
        <v>5561</v>
      </c>
      <c r="H21" s="5">
        <v>845</v>
      </c>
      <c r="I21" s="5">
        <v>1384</v>
      </c>
      <c r="J21" s="4">
        <v>292</v>
      </c>
      <c r="K21" s="4">
        <v>23</v>
      </c>
      <c r="L21" s="5">
        <v>257</v>
      </c>
      <c r="M21" s="5">
        <v>800</v>
      </c>
      <c r="N21" s="5">
        <v>49</v>
      </c>
      <c r="O21" s="5">
        <v>21</v>
      </c>
      <c r="P21" s="5">
        <v>578</v>
      </c>
      <c r="Q21" s="5">
        <v>1338</v>
      </c>
      <c r="R21" s="5">
        <v>0.249</v>
      </c>
      <c r="S21" s="5">
        <v>0.32700000000000001</v>
      </c>
      <c r="T21" s="5">
        <v>0.44800000000000001</v>
      </c>
      <c r="U21" s="5">
        <v>0.77600000000000002</v>
      </c>
      <c r="V21" s="5">
        <v>109</v>
      </c>
      <c r="W21" s="5">
        <v>2493</v>
      </c>
      <c r="X21" s="5">
        <v>140</v>
      </c>
      <c r="Y21" s="5">
        <v>87</v>
      </c>
      <c r="Z21" s="5">
        <v>7</v>
      </c>
      <c r="AA21" s="5">
        <v>36</v>
      </c>
      <c r="AB21" s="5">
        <v>17</v>
      </c>
      <c r="AC21" s="2">
        <v>1081</v>
      </c>
    </row>
    <row r="22" spans="1:29" ht="15.75" customHeight="1">
      <c r="A22" s="64" t="s">
        <v>143</v>
      </c>
      <c r="B22" s="5">
        <v>56</v>
      </c>
      <c r="C22" s="5">
        <v>27.7</v>
      </c>
      <c r="D22" s="5">
        <v>4.78</v>
      </c>
      <c r="E22" s="5">
        <v>162</v>
      </c>
      <c r="F22" s="5">
        <v>6261</v>
      </c>
      <c r="G22" s="5">
        <v>5571</v>
      </c>
      <c r="H22" s="5">
        <v>774</v>
      </c>
      <c r="I22" s="5">
        <v>1369</v>
      </c>
      <c r="J22" s="4">
        <v>311</v>
      </c>
      <c r="K22" s="4">
        <v>26</v>
      </c>
      <c r="L22" s="5">
        <v>215</v>
      </c>
      <c r="M22" s="5">
        <v>742</v>
      </c>
      <c r="N22" s="5">
        <v>78</v>
      </c>
      <c r="O22" s="5">
        <v>18</v>
      </c>
      <c r="P22" s="5">
        <v>562</v>
      </c>
      <c r="Q22" s="5">
        <v>1453</v>
      </c>
      <c r="R22" s="5">
        <v>0.246</v>
      </c>
      <c r="S22" s="5">
        <v>0.31900000000000001</v>
      </c>
      <c r="T22" s="5">
        <v>0.42699999999999999</v>
      </c>
      <c r="U22" s="5">
        <v>0.746</v>
      </c>
      <c r="V22" s="5">
        <v>92</v>
      </c>
      <c r="W22" s="5">
        <v>2377</v>
      </c>
      <c r="X22" s="5">
        <v>97</v>
      </c>
      <c r="Y22" s="5">
        <v>57</v>
      </c>
      <c r="Z22" s="5">
        <v>34</v>
      </c>
      <c r="AA22" s="5">
        <v>34</v>
      </c>
      <c r="AB22" s="5">
        <v>47</v>
      </c>
      <c r="AC22" s="2">
        <v>1129</v>
      </c>
    </row>
    <row r="23" spans="1:29" ht="15.75" customHeight="1">
      <c r="A23" s="64" t="s">
        <v>189</v>
      </c>
      <c r="B23" s="5">
        <v>54</v>
      </c>
      <c r="C23" s="5">
        <v>27.5</v>
      </c>
      <c r="D23" s="5">
        <v>4.68</v>
      </c>
      <c r="E23" s="5">
        <v>162</v>
      </c>
      <c r="F23" s="5">
        <v>6228</v>
      </c>
      <c r="G23" s="5">
        <v>5657</v>
      </c>
      <c r="H23" s="5">
        <v>758</v>
      </c>
      <c r="I23" s="5">
        <v>1497</v>
      </c>
      <c r="J23" s="4">
        <v>315</v>
      </c>
      <c r="K23" s="4">
        <v>38</v>
      </c>
      <c r="L23" s="5">
        <v>163</v>
      </c>
      <c r="M23" s="5">
        <v>722</v>
      </c>
      <c r="N23" s="5">
        <v>64</v>
      </c>
      <c r="O23" s="5">
        <v>29</v>
      </c>
      <c r="P23" s="5">
        <v>425</v>
      </c>
      <c r="Q23" s="5">
        <v>1213</v>
      </c>
      <c r="R23" s="5">
        <v>0.26500000000000001</v>
      </c>
      <c r="S23" s="5">
        <v>0.32100000000000001</v>
      </c>
      <c r="T23" s="5">
        <v>0.42</v>
      </c>
      <c r="U23" s="5">
        <v>0.74099999999999999</v>
      </c>
      <c r="V23" s="5">
        <v>93</v>
      </c>
      <c r="W23" s="5">
        <v>2377</v>
      </c>
      <c r="X23" s="5">
        <v>119</v>
      </c>
      <c r="Y23" s="5">
        <v>63</v>
      </c>
      <c r="Z23" s="5">
        <v>47</v>
      </c>
      <c r="AA23" s="5">
        <v>34</v>
      </c>
      <c r="AB23" s="5">
        <v>41</v>
      </c>
      <c r="AC23" s="2">
        <v>1103</v>
      </c>
    </row>
    <row r="24" spans="1:29" ht="15.75" customHeight="1">
      <c r="A24" s="64" t="s">
        <v>52</v>
      </c>
      <c r="B24" s="5">
        <v>54</v>
      </c>
      <c r="C24" s="5">
        <v>26.2</v>
      </c>
      <c r="D24" s="5">
        <v>4.21</v>
      </c>
      <c r="E24" s="5">
        <v>162</v>
      </c>
      <c r="F24" s="5">
        <v>6019</v>
      </c>
      <c r="G24" s="5">
        <v>5391</v>
      </c>
      <c r="H24" s="5">
        <v>682</v>
      </c>
      <c r="I24" s="5">
        <v>1281</v>
      </c>
      <c r="J24" s="4">
        <v>224</v>
      </c>
      <c r="K24" s="4">
        <v>24</v>
      </c>
      <c r="L24" s="5">
        <v>219</v>
      </c>
      <c r="M24" s="5">
        <v>652</v>
      </c>
      <c r="N24" s="5">
        <v>70</v>
      </c>
      <c r="O24" s="5">
        <v>37</v>
      </c>
      <c r="P24" s="5">
        <v>504</v>
      </c>
      <c r="Q24" s="5">
        <v>1581</v>
      </c>
      <c r="R24" s="5">
        <v>0.23799999999999999</v>
      </c>
      <c r="S24" s="5">
        <v>0.308</v>
      </c>
      <c r="T24" s="5">
        <v>0.41</v>
      </c>
      <c r="U24" s="5">
        <v>0.71799999999999997</v>
      </c>
      <c r="V24" s="5">
        <v>90</v>
      </c>
      <c r="W24" s="5">
        <v>2210</v>
      </c>
      <c r="X24" s="5">
        <v>120</v>
      </c>
      <c r="Y24" s="5">
        <v>55</v>
      </c>
      <c r="Z24" s="5">
        <v>37</v>
      </c>
      <c r="AA24" s="5">
        <v>31</v>
      </c>
      <c r="AB24" s="5">
        <v>19</v>
      </c>
      <c r="AC24" s="2">
        <v>1008</v>
      </c>
    </row>
    <row r="25" spans="1:29" ht="15.75" customHeight="1">
      <c r="A25" s="64" t="s">
        <v>148</v>
      </c>
      <c r="B25" s="5">
        <v>67</v>
      </c>
      <c r="C25" s="5">
        <v>27.8</v>
      </c>
      <c r="D25" s="5">
        <v>4.68</v>
      </c>
      <c r="E25" s="5">
        <v>162</v>
      </c>
      <c r="F25" s="5">
        <v>6199</v>
      </c>
      <c r="G25" s="5">
        <v>5500</v>
      </c>
      <c r="H25" s="5">
        <v>758</v>
      </c>
      <c r="I25" s="5">
        <v>1305</v>
      </c>
      <c r="J25" s="4">
        <v>254</v>
      </c>
      <c r="K25" s="4">
        <v>28</v>
      </c>
      <c r="L25" s="5">
        <v>239</v>
      </c>
      <c r="M25" s="5">
        <v>730</v>
      </c>
      <c r="N25" s="5">
        <v>115</v>
      </c>
      <c r="O25" s="5">
        <v>47</v>
      </c>
      <c r="P25" s="5">
        <v>588</v>
      </c>
      <c r="Q25" s="5">
        <v>1581</v>
      </c>
      <c r="R25" s="5">
        <v>0.23699999999999999</v>
      </c>
      <c r="S25" s="5">
        <v>0.316</v>
      </c>
      <c r="T25" s="5">
        <v>0.42399999999999999</v>
      </c>
      <c r="U25" s="5">
        <v>0.74</v>
      </c>
      <c r="V25" s="5">
        <v>99</v>
      </c>
      <c r="W25" s="5">
        <v>2332</v>
      </c>
      <c r="X25" s="5">
        <v>83</v>
      </c>
      <c r="Y25" s="5">
        <v>58</v>
      </c>
      <c r="Z25" s="5">
        <v>14</v>
      </c>
      <c r="AA25" s="5">
        <v>37</v>
      </c>
      <c r="AB25" s="5">
        <v>7</v>
      </c>
      <c r="AC25" s="2">
        <v>1080</v>
      </c>
    </row>
    <row r="26" spans="1:29" ht="15.75" customHeight="1">
      <c r="A26" s="64" t="s">
        <v>132</v>
      </c>
      <c r="B26" s="5">
        <v>64</v>
      </c>
      <c r="C26" s="5">
        <v>29.9</v>
      </c>
      <c r="D26" s="5">
        <v>4.1900000000000004</v>
      </c>
      <c r="E26" s="5">
        <v>162</v>
      </c>
      <c r="F26" s="5">
        <v>6170</v>
      </c>
      <c r="G26" s="5">
        <v>5579</v>
      </c>
      <c r="H26" s="5">
        <v>678</v>
      </c>
      <c r="I26" s="5">
        <v>1332</v>
      </c>
      <c r="J26" s="4">
        <v>300</v>
      </c>
      <c r="K26" s="4">
        <v>26</v>
      </c>
      <c r="L26" s="5">
        <v>167</v>
      </c>
      <c r="M26" s="5">
        <v>655</v>
      </c>
      <c r="N26" s="5">
        <v>47</v>
      </c>
      <c r="O26" s="5">
        <v>28</v>
      </c>
      <c r="P26" s="5">
        <v>475</v>
      </c>
      <c r="Q26" s="5">
        <v>1435</v>
      </c>
      <c r="R26" s="5">
        <v>0.23899999999999999</v>
      </c>
      <c r="S26" s="5">
        <v>0.30199999999999999</v>
      </c>
      <c r="T26" s="5">
        <v>0.39200000000000002</v>
      </c>
      <c r="U26" s="5">
        <v>0.69399999999999995</v>
      </c>
      <c r="V26" s="5">
        <v>83</v>
      </c>
      <c r="W26" s="5">
        <v>2185</v>
      </c>
      <c r="X26" s="5">
        <v>111</v>
      </c>
      <c r="Y26" s="5">
        <v>50</v>
      </c>
      <c r="Z26" s="5">
        <v>24</v>
      </c>
      <c r="AA26" s="5">
        <v>42</v>
      </c>
      <c r="AB26" s="5">
        <v>26</v>
      </c>
      <c r="AC26" s="2">
        <v>1069</v>
      </c>
    </row>
    <row r="27" spans="1:29" ht="15.75" customHeight="1">
      <c r="A27" s="64" t="s">
        <v>107</v>
      </c>
      <c r="B27" s="5">
        <v>43</v>
      </c>
      <c r="C27" s="5">
        <v>28.8</v>
      </c>
      <c r="D27" s="5">
        <v>4.72</v>
      </c>
      <c r="E27" s="5">
        <v>162</v>
      </c>
      <c r="F27" s="5">
        <v>6167</v>
      </c>
      <c r="G27" s="5">
        <v>5449</v>
      </c>
      <c r="H27" s="5">
        <v>764</v>
      </c>
      <c r="I27" s="5">
        <v>1336</v>
      </c>
      <c r="J27" s="4">
        <v>246</v>
      </c>
      <c r="K27" s="4">
        <v>24</v>
      </c>
      <c r="L27" s="5">
        <v>210</v>
      </c>
      <c r="M27" s="5">
        <v>714</v>
      </c>
      <c r="N27" s="5">
        <v>116</v>
      </c>
      <c r="O27" s="5">
        <v>29</v>
      </c>
      <c r="P27" s="5">
        <v>561</v>
      </c>
      <c r="Q27" s="5">
        <v>1420</v>
      </c>
      <c r="R27" s="5">
        <v>0.245</v>
      </c>
      <c r="S27" s="5">
        <v>0.32200000000000001</v>
      </c>
      <c r="T27" s="5">
        <v>0.41499999999999998</v>
      </c>
      <c r="U27" s="5">
        <v>0.73699999999999999</v>
      </c>
      <c r="V27" s="5">
        <v>95</v>
      </c>
      <c r="W27" s="5">
        <v>2260</v>
      </c>
      <c r="X27" s="5">
        <v>110</v>
      </c>
      <c r="Y27" s="5">
        <v>76</v>
      </c>
      <c r="Z27" s="5">
        <v>40</v>
      </c>
      <c r="AA27" s="5">
        <v>39</v>
      </c>
      <c r="AB27" s="5">
        <v>15</v>
      </c>
      <c r="AC27" s="2">
        <v>1107</v>
      </c>
    </row>
    <row r="28" spans="1:29" ht="15.75" customHeight="1">
      <c r="A28" s="64" t="s">
        <v>44</v>
      </c>
      <c r="B28" s="5">
        <v>57</v>
      </c>
      <c r="C28" s="5">
        <v>27.2</v>
      </c>
      <c r="D28" s="5">
        <v>4.75</v>
      </c>
      <c r="E28" s="5">
        <v>162</v>
      </c>
      <c r="F28" s="5">
        <v>6285</v>
      </c>
      <c r="G28" s="5">
        <v>5628</v>
      </c>
      <c r="H28" s="5">
        <v>769</v>
      </c>
      <c r="I28" s="5">
        <v>1427</v>
      </c>
      <c r="J28" s="4">
        <v>291</v>
      </c>
      <c r="K28" s="4">
        <v>29</v>
      </c>
      <c r="L28" s="5">
        <v>217</v>
      </c>
      <c r="M28" s="5">
        <v>730</v>
      </c>
      <c r="N28" s="5">
        <v>94</v>
      </c>
      <c r="O28" s="5">
        <v>37</v>
      </c>
      <c r="P28" s="5">
        <v>542</v>
      </c>
      <c r="Q28" s="5">
        <v>1493</v>
      </c>
      <c r="R28" s="5">
        <v>0.254</v>
      </c>
      <c r="S28" s="5">
        <v>0.32500000000000001</v>
      </c>
      <c r="T28" s="5">
        <v>0.43099999999999999</v>
      </c>
      <c r="U28" s="5">
        <v>0.75700000000000001</v>
      </c>
      <c r="V28" s="5">
        <v>103</v>
      </c>
      <c r="W28" s="5">
        <v>2427</v>
      </c>
      <c r="X28" s="5">
        <v>114</v>
      </c>
      <c r="Y28" s="5">
        <v>73</v>
      </c>
      <c r="Z28" s="5">
        <v>8</v>
      </c>
      <c r="AA28" s="5">
        <v>34</v>
      </c>
      <c r="AB28" s="5">
        <v>20</v>
      </c>
      <c r="AC28" s="2">
        <v>1130</v>
      </c>
    </row>
    <row r="29" spans="1:29" ht="15.75" customHeight="1">
      <c r="A29" s="64" t="s">
        <v>186</v>
      </c>
      <c r="B29" s="5">
        <v>53</v>
      </c>
      <c r="C29" s="5">
        <v>28.8</v>
      </c>
      <c r="D29" s="5">
        <v>5</v>
      </c>
      <c r="E29" s="5">
        <v>162</v>
      </c>
      <c r="F29" s="5">
        <v>6204</v>
      </c>
      <c r="G29" s="5">
        <v>5540</v>
      </c>
      <c r="H29" s="5">
        <v>810</v>
      </c>
      <c r="I29" s="5">
        <v>1374</v>
      </c>
      <c r="J29" s="4">
        <v>296</v>
      </c>
      <c r="K29" s="4">
        <v>24</v>
      </c>
      <c r="L29" s="5">
        <v>223</v>
      </c>
      <c r="M29" s="5">
        <v>765</v>
      </c>
      <c r="N29" s="5">
        <v>131</v>
      </c>
      <c r="O29" s="5">
        <v>38</v>
      </c>
      <c r="P29" s="5">
        <v>534</v>
      </c>
      <c r="Q29" s="5">
        <v>1578</v>
      </c>
      <c r="R29" s="5">
        <v>0.248</v>
      </c>
      <c r="S29" s="5">
        <v>0.31900000000000001</v>
      </c>
      <c r="T29" s="5">
        <v>0.43099999999999999</v>
      </c>
      <c r="U29" s="5">
        <v>0.75</v>
      </c>
      <c r="V29" s="5">
        <v>88</v>
      </c>
      <c r="W29" s="5">
        <v>2387</v>
      </c>
      <c r="X29" s="5">
        <v>98</v>
      </c>
      <c r="Y29" s="5">
        <v>67</v>
      </c>
      <c r="Z29" s="5">
        <v>17</v>
      </c>
      <c r="AA29" s="5">
        <v>44</v>
      </c>
      <c r="AB29" s="5">
        <v>18</v>
      </c>
      <c r="AC29" s="2">
        <v>1066</v>
      </c>
    </row>
    <row r="30" spans="1:29" ht="15.75" customHeight="1">
      <c r="A30" s="64" t="s">
        <v>100</v>
      </c>
      <c r="B30" s="5">
        <v>61</v>
      </c>
      <c r="C30" s="5">
        <v>25.9</v>
      </c>
      <c r="D30" s="5">
        <v>4.4800000000000004</v>
      </c>
      <c r="E30" s="5">
        <v>162</v>
      </c>
      <c r="F30" s="5">
        <v>6091</v>
      </c>
      <c r="G30" s="5">
        <v>5493</v>
      </c>
      <c r="H30" s="5">
        <v>726</v>
      </c>
      <c r="I30" s="5">
        <v>1299</v>
      </c>
      <c r="J30" s="4">
        <v>270</v>
      </c>
      <c r="K30" s="4">
        <v>21</v>
      </c>
      <c r="L30" s="5">
        <v>247</v>
      </c>
      <c r="M30" s="5">
        <v>697</v>
      </c>
      <c r="N30" s="5">
        <v>51</v>
      </c>
      <c r="O30" s="5">
        <v>20</v>
      </c>
      <c r="P30" s="5">
        <v>509</v>
      </c>
      <c r="Q30" s="5">
        <v>1514</v>
      </c>
      <c r="R30" s="5">
        <v>0.23599999999999999</v>
      </c>
      <c r="S30" s="5">
        <v>0.30499999999999999</v>
      </c>
      <c r="T30" s="5">
        <v>0.42799999999999999</v>
      </c>
      <c r="U30" s="5">
        <v>0.73299999999999998</v>
      </c>
      <c r="V30" s="5">
        <v>94</v>
      </c>
      <c r="W30" s="5">
        <v>2352</v>
      </c>
      <c r="X30" s="5">
        <v>107</v>
      </c>
      <c r="Y30" s="5">
        <v>45</v>
      </c>
      <c r="Z30" s="5">
        <v>14</v>
      </c>
      <c r="AA30" s="5">
        <v>28</v>
      </c>
      <c r="AB30" s="5">
        <v>10</v>
      </c>
      <c r="AC30" s="2">
        <v>1003</v>
      </c>
    </row>
    <row r="31" spans="1:29" ht="15.75" customHeight="1">
      <c r="A31" s="69" t="s">
        <v>166</v>
      </c>
      <c r="B31" s="11">
        <v>50</v>
      </c>
      <c r="C31" s="11">
        <v>28.8</v>
      </c>
      <c r="D31" s="11">
        <v>5.39</v>
      </c>
      <c r="E31" s="11">
        <v>162</v>
      </c>
      <c r="F31" s="11">
        <v>6267</v>
      </c>
      <c r="G31" s="11">
        <v>5512</v>
      </c>
      <c r="H31" s="11">
        <v>873</v>
      </c>
      <c r="I31" s="11">
        <v>1460</v>
      </c>
      <c r="J31" s="10">
        <v>298</v>
      </c>
      <c r="K31" s="10">
        <v>27</v>
      </c>
      <c r="L31" s="11">
        <v>231</v>
      </c>
      <c r="M31" s="11">
        <v>824</v>
      </c>
      <c r="N31" s="11">
        <v>116</v>
      </c>
      <c r="O31" s="11">
        <v>29</v>
      </c>
      <c r="P31" s="11">
        <v>584</v>
      </c>
      <c r="Q31" s="11">
        <v>1308</v>
      </c>
      <c r="R31" s="11">
        <v>0.26500000000000001</v>
      </c>
      <c r="S31" s="11">
        <v>0.34200000000000003</v>
      </c>
      <c r="T31" s="11">
        <v>0.45400000000000001</v>
      </c>
      <c r="U31" s="11">
        <v>0.79600000000000004</v>
      </c>
      <c r="V31" s="11">
        <v>105</v>
      </c>
      <c r="W31" s="11">
        <v>2505</v>
      </c>
      <c r="X31" s="11">
        <v>117</v>
      </c>
      <c r="Y31" s="11">
        <v>81</v>
      </c>
      <c r="Z31" s="11">
        <v>48</v>
      </c>
      <c r="AA31" s="11">
        <v>42</v>
      </c>
      <c r="AB31" s="11">
        <v>33</v>
      </c>
      <c r="AC31" s="8">
        <v>1114</v>
      </c>
    </row>
  </sheetData>
  <hyperlinks>
    <hyperlink ref="A2" r:id="rId1" xr:uid="{00000000-0004-0000-0500-000000000000}"/>
    <hyperlink ref="A3" r:id="rId2" xr:uid="{00000000-0004-0000-0500-000001000000}"/>
    <hyperlink ref="A4" r:id="rId3" xr:uid="{00000000-0004-0000-0500-000002000000}"/>
    <hyperlink ref="A5" r:id="rId4" xr:uid="{00000000-0004-0000-0500-000003000000}"/>
    <hyperlink ref="A6" r:id="rId5" xr:uid="{00000000-0004-0000-0500-000004000000}"/>
    <hyperlink ref="A7" r:id="rId6" xr:uid="{00000000-0004-0000-0500-000005000000}"/>
    <hyperlink ref="A8" r:id="rId7" xr:uid="{00000000-0004-0000-0500-000006000000}"/>
    <hyperlink ref="A9" r:id="rId8" xr:uid="{00000000-0004-0000-0500-000007000000}"/>
    <hyperlink ref="A10" r:id="rId9" xr:uid="{00000000-0004-0000-0500-000008000000}"/>
    <hyperlink ref="A11" r:id="rId10" xr:uid="{00000000-0004-0000-0500-000009000000}"/>
    <hyperlink ref="A12" r:id="rId11" xr:uid="{00000000-0004-0000-0500-00000A000000}"/>
    <hyperlink ref="A13" r:id="rId12" xr:uid="{00000000-0004-0000-0500-00000B000000}"/>
    <hyperlink ref="A14" r:id="rId13" xr:uid="{00000000-0004-0000-0500-00000C000000}"/>
    <hyperlink ref="A15" r:id="rId14" xr:uid="{00000000-0004-0000-0500-00000D000000}"/>
    <hyperlink ref="A16" r:id="rId15" xr:uid="{00000000-0004-0000-0500-00000E000000}"/>
    <hyperlink ref="A17" r:id="rId16" xr:uid="{00000000-0004-0000-0500-00000F000000}"/>
    <hyperlink ref="A18" r:id="rId17" xr:uid="{00000000-0004-0000-0500-000010000000}"/>
    <hyperlink ref="A19" r:id="rId18" xr:uid="{00000000-0004-0000-0500-000011000000}"/>
    <hyperlink ref="A20" r:id="rId19" xr:uid="{00000000-0004-0000-0500-000012000000}"/>
    <hyperlink ref="A21" r:id="rId20" xr:uid="{00000000-0004-0000-0500-000013000000}"/>
    <hyperlink ref="A22" r:id="rId21" xr:uid="{00000000-0004-0000-0500-000014000000}"/>
    <hyperlink ref="A23" r:id="rId22" xr:uid="{00000000-0004-0000-0500-000015000000}"/>
    <hyperlink ref="A24" r:id="rId23" xr:uid="{00000000-0004-0000-0500-000016000000}"/>
    <hyperlink ref="A25" r:id="rId24" xr:uid="{00000000-0004-0000-0500-000017000000}"/>
    <hyperlink ref="A26" r:id="rId25" xr:uid="{00000000-0004-0000-0500-000018000000}"/>
    <hyperlink ref="A27" r:id="rId26" xr:uid="{00000000-0004-0000-0500-000019000000}"/>
    <hyperlink ref="A28" r:id="rId27" xr:uid="{00000000-0004-0000-0500-00001A000000}"/>
    <hyperlink ref="A29" r:id="rId28" xr:uid="{00000000-0004-0000-0500-00001B000000}"/>
    <hyperlink ref="A30" r:id="rId29" xr:uid="{00000000-0004-0000-0500-00001C000000}"/>
    <hyperlink ref="A31" r:id="rId30" xr:uid="{00000000-0004-0000-0500-00001D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J31"/>
  <sheetViews>
    <sheetView workbookViewId="0"/>
  </sheetViews>
  <sheetFormatPr baseColWidth="10" defaultColWidth="14.5" defaultRowHeight="15.75" customHeight="1"/>
  <sheetData>
    <row r="1" spans="1:36" ht="15.75" customHeight="1">
      <c r="A1" s="1" t="s">
        <v>1</v>
      </c>
      <c r="B1" s="1" t="s">
        <v>876</v>
      </c>
      <c r="C1" s="1" t="s">
        <v>877</v>
      </c>
      <c r="D1" s="1" t="s">
        <v>424</v>
      </c>
      <c r="E1" s="1" t="s">
        <v>4</v>
      </c>
      <c r="F1" s="1" t="s">
        <v>5</v>
      </c>
      <c r="G1" s="1" t="s">
        <v>6</v>
      </c>
      <c r="H1" s="1" t="s">
        <v>878</v>
      </c>
      <c r="I1" s="1" t="s">
        <v>3</v>
      </c>
      <c r="J1" s="1" t="s">
        <v>879</v>
      </c>
      <c r="K1" s="1" t="s">
        <v>880</v>
      </c>
      <c r="L1" s="1" t="s">
        <v>881</v>
      </c>
      <c r="M1" s="1" t="s">
        <v>882</v>
      </c>
      <c r="N1" s="1" t="s">
        <v>883</v>
      </c>
      <c r="O1" s="1" t="s">
        <v>884</v>
      </c>
      <c r="P1" s="1" t="s">
        <v>885</v>
      </c>
      <c r="Q1" s="1" t="s">
        <v>886</v>
      </c>
      <c r="R1" s="1" t="s">
        <v>9</v>
      </c>
      <c r="S1" s="1" t="s">
        <v>888</v>
      </c>
      <c r="T1" s="1" t="s">
        <v>889</v>
      </c>
      <c r="U1" s="1" t="s">
        <v>890</v>
      </c>
      <c r="V1" s="1" t="s">
        <v>891</v>
      </c>
      <c r="W1" s="1" t="s">
        <v>892</v>
      </c>
      <c r="X1" s="1" t="s">
        <v>893</v>
      </c>
      <c r="Y1" s="1" t="s">
        <v>894</v>
      </c>
      <c r="Z1" s="1" t="s">
        <v>895</v>
      </c>
      <c r="AA1" s="1" t="s">
        <v>896</v>
      </c>
      <c r="AB1" s="1" t="s">
        <v>897</v>
      </c>
      <c r="AC1" s="1" t="s">
        <v>898</v>
      </c>
      <c r="AD1" s="1" t="s">
        <v>899</v>
      </c>
      <c r="AE1" s="1" t="s">
        <v>900</v>
      </c>
      <c r="AF1" s="1" t="s">
        <v>901</v>
      </c>
      <c r="AG1" s="1" t="s">
        <v>902</v>
      </c>
      <c r="AH1" s="1" t="s">
        <v>903</v>
      </c>
      <c r="AI1" s="1" t="s">
        <v>904</v>
      </c>
      <c r="AJ1" s="1" t="s">
        <v>905</v>
      </c>
    </row>
    <row r="2" spans="1:36" ht="15.75" customHeight="1">
      <c r="A2" s="64" t="s">
        <v>173</v>
      </c>
      <c r="B2" s="5">
        <v>27</v>
      </c>
      <c r="C2" s="5">
        <v>28.6</v>
      </c>
      <c r="D2" s="5">
        <v>4.59</v>
      </c>
      <c r="E2" s="5">
        <v>85</v>
      </c>
      <c r="F2" s="5">
        <v>77</v>
      </c>
      <c r="G2" s="5">
        <v>0.52500000000000002</v>
      </c>
      <c r="H2" s="5">
        <v>4.25</v>
      </c>
      <c r="I2" s="5">
        <v>162</v>
      </c>
      <c r="J2" s="5">
        <v>162</v>
      </c>
      <c r="K2" s="5">
        <v>162</v>
      </c>
      <c r="L2" s="5">
        <v>0</v>
      </c>
      <c r="M2" s="5">
        <v>11</v>
      </c>
      <c r="N2" s="5">
        <v>0</v>
      </c>
      <c r="O2" s="5">
        <v>45</v>
      </c>
      <c r="P2" s="5">
        <v>1465</v>
      </c>
      <c r="Q2" s="5">
        <v>1400</v>
      </c>
      <c r="R2" s="5">
        <v>743</v>
      </c>
      <c r="S2" s="5">
        <v>691</v>
      </c>
      <c r="T2" s="5">
        <v>220</v>
      </c>
      <c r="U2" s="5">
        <v>516</v>
      </c>
      <c r="V2" s="5">
        <v>38</v>
      </c>
      <c r="W2" s="5">
        <v>1427</v>
      </c>
      <c r="X2" s="5">
        <v>62</v>
      </c>
      <c r="Y2" s="5">
        <v>4</v>
      </c>
      <c r="Z2" s="5">
        <v>49</v>
      </c>
      <c r="AA2" s="5">
        <v>6230</v>
      </c>
      <c r="AB2" s="5">
        <v>106</v>
      </c>
      <c r="AC2" s="5">
        <v>4.4000000000000004</v>
      </c>
      <c r="AD2" s="5">
        <v>1.3080000000000001</v>
      </c>
      <c r="AE2" s="5">
        <v>8.6</v>
      </c>
      <c r="AF2" s="5">
        <v>1.4</v>
      </c>
      <c r="AG2" s="5">
        <v>3.2</v>
      </c>
      <c r="AH2" s="5">
        <v>8.8000000000000007</v>
      </c>
      <c r="AI2" s="5">
        <v>2.77</v>
      </c>
      <c r="AJ2" s="2">
        <v>1092</v>
      </c>
    </row>
    <row r="3" spans="1:36" ht="15.75" customHeight="1">
      <c r="A3" s="64" t="s">
        <v>75</v>
      </c>
      <c r="B3" s="5">
        <v>32</v>
      </c>
      <c r="C3" s="5">
        <v>27.5</v>
      </c>
      <c r="D3" s="5">
        <v>4.59</v>
      </c>
      <c r="E3" s="5">
        <v>97</v>
      </c>
      <c r="F3" s="5">
        <v>65</v>
      </c>
      <c r="G3" s="5">
        <v>0.59899999999999998</v>
      </c>
      <c r="H3" s="5">
        <v>4.1900000000000004</v>
      </c>
      <c r="I3" s="5">
        <v>162</v>
      </c>
      <c r="J3" s="5">
        <v>162</v>
      </c>
      <c r="K3" s="5">
        <v>161</v>
      </c>
      <c r="L3" s="5">
        <v>1</v>
      </c>
      <c r="M3" s="5">
        <v>8</v>
      </c>
      <c r="N3" s="5">
        <v>0</v>
      </c>
      <c r="O3" s="5">
        <v>44</v>
      </c>
      <c r="P3" s="5">
        <v>1450.2</v>
      </c>
      <c r="Q3" s="5">
        <v>1421</v>
      </c>
      <c r="R3" s="5">
        <v>743</v>
      </c>
      <c r="S3" s="5">
        <v>675</v>
      </c>
      <c r="T3" s="5">
        <v>203</v>
      </c>
      <c r="U3" s="5">
        <v>548</v>
      </c>
      <c r="V3" s="5">
        <v>33</v>
      </c>
      <c r="W3" s="5">
        <v>1393</v>
      </c>
      <c r="X3" s="5">
        <v>69</v>
      </c>
      <c r="Y3" s="5">
        <v>3</v>
      </c>
      <c r="Z3" s="5">
        <v>70</v>
      </c>
      <c r="AA3" s="5">
        <v>6243</v>
      </c>
      <c r="AB3" s="5">
        <v>113</v>
      </c>
      <c r="AC3" s="5">
        <v>4.3899999999999997</v>
      </c>
      <c r="AD3" s="5">
        <v>1.357</v>
      </c>
      <c r="AE3" s="5">
        <v>8.8000000000000007</v>
      </c>
      <c r="AF3" s="5">
        <v>1.3</v>
      </c>
      <c r="AG3" s="5">
        <v>3.4</v>
      </c>
      <c r="AH3" s="5">
        <v>8.6</v>
      </c>
      <c r="AI3" s="5">
        <v>2.54</v>
      </c>
      <c r="AJ3" s="2">
        <v>1148</v>
      </c>
    </row>
    <row r="4" spans="1:36" ht="15.75" customHeight="1">
      <c r="A4" s="64" t="s">
        <v>169</v>
      </c>
      <c r="B4" s="5">
        <v>39</v>
      </c>
      <c r="C4" s="5">
        <v>27.3</v>
      </c>
      <c r="D4" s="5">
        <v>6.06</v>
      </c>
      <c r="E4" s="5">
        <v>54</v>
      </c>
      <c r="F4" s="5">
        <v>108</v>
      </c>
      <c r="G4" s="5">
        <v>0.33300000000000002</v>
      </c>
      <c r="H4" s="5">
        <v>5.59</v>
      </c>
      <c r="I4" s="5">
        <v>162</v>
      </c>
      <c r="J4" s="5">
        <v>162</v>
      </c>
      <c r="K4" s="5">
        <v>162</v>
      </c>
      <c r="L4" s="5">
        <v>0</v>
      </c>
      <c r="M4" s="5">
        <v>5</v>
      </c>
      <c r="N4" s="5">
        <v>0</v>
      </c>
      <c r="O4" s="5">
        <v>27</v>
      </c>
      <c r="P4" s="5">
        <v>1443</v>
      </c>
      <c r="Q4" s="5">
        <v>1544</v>
      </c>
      <c r="R4" s="5">
        <v>981</v>
      </c>
      <c r="S4" s="5">
        <v>897</v>
      </c>
      <c r="T4" s="5">
        <v>305</v>
      </c>
      <c r="U4" s="5">
        <v>561</v>
      </c>
      <c r="V4" s="5">
        <v>11</v>
      </c>
      <c r="W4" s="5">
        <v>1248</v>
      </c>
      <c r="X4" s="5">
        <v>80</v>
      </c>
      <c r="Y4" s="5">
        <v>6</v>
      </c>
      <c r="Z4" s="5">
        <v>75</v>
      </c>
      <c r="AA4" s="5">
        <v>6396</v>
      </c>
      <c r="AB4" s="5">
        <v>83</v>
      </c>
      <c r="AC4" s="5">
        <v>5.56</v>
      </c>
      <c r="AD4" s="5">
        <v>1.4590000000000001</v>
      </c>
      <c r="AE4" s="5">
        <v>9.6</v>
      </c>
      <c r="AF4" s="5">
        <v>1.9</v>
      </c>
      <c r="AG4" s="5">
        <v>3.5</v>
      </c>
      <c r="AH4" s="5">
        <v>7.8</v>
      </c>
      <c r="AI4" s="5">
        <v>2.2200000000000002</v>
      </c>
      <c r="AJ4" s="2">
        <v>1086</v>
      </c>
    </row>
    <row r="5" spans="1:36" ht="15.75" customHeight="1">
      <c r="A5" s="64" t="s">
        <v>177</v>
      </c>
      <c r="B5" s="5">
        <v>28</v>
      </c>
      <c r="C5" s="5">
        <v>29</v>
      </c>
      <c r="D5" s="5">
        <v>5.1100000000000003</v>
      </c>
      <c r="E5" s="5">
        <v>84</v>
      </c>
      <c r="F5" s="5">
        <v>78</v>
      </c>
      <c r="G5" s="5">
        <v>0.51900000000000002</v>
      </c>
      <c r="H5" s="5">
        <v>4.7</v>
      </c>
      <c r="I5" s="5">
        <v>162</v>
      </c>
      <c r="J5" s="5">
        <v>162</v>
      </c>
      <c r="K5" s="5">
        <v>161</v>
      </c>
      <c r="L5" s="5">
        <v>1</v>
      </c>
      <c r="M5" s="5">
        <v>8</v>
      </c>
      <c r="N5" s="5">
        <v>1</v>
      </c>
      <c r="O5" s="5">
        <v>33</v>
      </c>
      <c r="P5" s="5">
        <v>1471</v>
      </c>
      <c r="Q5" s="5">
        <v>1423</v>
      </c>
      <c r="R5" s="5">
        <v>828</v>
      </c>
      <c r="S5" s="5">
        <v>768</v>
      </c>
      <c r="T5" s="5">
        <v>215</v>
      </c>
      <c r="U5" s="5">
        <v>605</v>
      </c>
      <c r="V5" s="5">
        <v>22</v>
      </c>
      <c r="W5" s="5">
        <v>1633</v>
      </c>
      <c r="X5" s="5">
        <v>76</v>
      </c>
      <c r="Y5" s="5">
        <v>6</v>
      </c>
      <c r="Z5" s="5">
        <v>81</v>
      </c>
      <c r="AA5" s="5">
        <v>6400</v>
      </c>
      <c r="AB5" s="5">
        <v>104</v>
      </c>
      <c r="AC5" s="5">
        <v>4.28</v>
      </c>
      <c r="AD5" s="5">
        <v>1.379</v>
      </c>
      <c r="AE5" s="5">
        <v>8.6999999999999993</v>
      </c>
      <c r="AF5" s="5">
        <v>1.3</v>
      </c>
      <c r="AG5" s="5">
        <v>3.7</v>
      </c>
      <c r="AH5" s="5">
        <v>10</v>
      </c>
      <c r="AI5" s="5">
        <v>2.7</v>
      </c>
      <c r="AJ5" s="2">
        <v>1159</v>
      </c>
    </row>
    <row r="6" spans="1:36" ht="15.75" customHeight="1">
      <c r="A6" s="64" t="s">
        <v>89</v>
      </c>
      <c r="B6" s="5">
        <v>33</v>
      </c>
      <c r="C6" s="5">
        <v>31.1</v>
      </c>
      <c r="D6" s="5">
        <v>4.43</v>
      </c>
      <c r="E6" s="5">
        <v>84</v>
      </c>
      <c r="F6" s="5">
        <v>78</v>
      </c>
      <c r="G6" s="5">
        <v>0.51900000000000002</v>
      </c>
      <c r="H6" s="5">
        <v>4.0999999999999996</v>
      </c>
      <c r="I6" s="5">
        <v>162</v>
      </c>
      <c r="J6" s="5">
        <v>162</v>
      </c>
      <c r="K6" s="5">
        <v>161</v>
      </c>
      <c r="L6" s="5">
        <v>1</v>
      </c>
      <c r="M6" s="5">
        <v>10</v>
      </c>
      <c r="N6" s="5">
        <v>1</v>
      </c>
      <c r="O6" s="5">
        <v>38</v>
      </c>
      <c r="P6" s="5">
        <v>1442</v>
      </c>
      <c r="Q6" s="5">
        <v>1376</v>
      </c>
      <c r="R6" s="5">
        <v>717</v>
      </c>
      <c r="S6" s="5">
        <v>657</v>
      </c>
      <c r="T6" s="5">
        <v>195</v>
      </c>
      <c r="U6" s="5">
        <v>534</v>
      </c>
      <c r="V6" s="5">
        <v>16</v>
      </c>
      <c r="W6" s="5">
        <v>1444</v>
      </c>
      <c r="X6" s="5">
        <v>80</v>
      </c>
      <c r="Y6" s="5">
        <v>1</v>
      </c>
      <c r="Z6" s="5">
        <v>60</v>
      </c>
      <c r="AA6" s="5">
        <v>6190</v>
      </c>
      <c r="AB6" s="5">
        <v>106</v>
      </c>
      <c r="AC6" s="5">
        <v>4.25</v>
      </c>
      <c r="AD6" s="5">
        <v>1.325</v>
      </c>
      <c r="AE6" s="5">
        <v>8.6</v>
      </c>
      <c r="AF6" s="5">
        <v>1.2</v>
      </c>
      <c r="AG6" s="5">
        <v>3.3</v>
      </c>
      <c r="AH6" s="5">
        <v>9</v>
      </c>
      <c r="AI6" s="5">
        <v>2.7</v>
      </c>
      <c r="AJ6" s="2">
        <v>1147</v>
      </c>
    </row>
    <row r="7" spans="1:36" ht="15.75" customHeight="1">
      <c r="A7" s="64" t="s">
        <v>80</v>
      </c>
      <c r="B7" s="5">
        <v>27</v>
      </c>
      <c r="C7" s="5">
        <v>27.6</v>
      </c>
      <c r="D7" s="5">
        <v>5.17</v>
      </c>
      <c r="E7" s="5">
        <v>72</v>
      </c>
      <c r="F7" s="5">
        <v>89</v>
      </c>
      <c r="G7" s="5">
        <v>0.44700000000000001</v>
      </c>
      <c r="H7" s="5">
        <v>4.9000000000000004</v>
      </c>
      <c r="I7" s="5">
        <v>161</v>
      </c>
      <c r="J7" s="5">
        <v>161</v>
      </c>
      <c r="K7" s="5">
        <v>155</v>
      </c>
      <c r="L7" s="5">
        <v>6</v>
      </c>
      <c r="M7" s="5">
        <v>7</v>
      </c>
      <c r="N7" s="5">
        <v>2</v>
      </c>
      <c r="O7" s="5">
        <v>33</v>
      </c>
      <c r="P7" s="5">
        <v>1412.2</v>
      </c>
      <c r="Q7" s="5">
        <v>1438</v>
      </c>
      <c r="R7" s="5">
        <v>832</v>
      </c>
      <c r="S7" s="5">
        <v>769</v>
      </c>
      <c r="T7" s="5">
        <v>238</v>
      </c>
      <c r="U7" s="5">
        <v>582</v>
      </c>
      <c r="V7" s="5">
        <v>30</v>
      </c>
      <c r="W7" s="5">
        <v>1312</v>
      </c>
      <c r="X7" s="5">
        <v>51</v>
      </c>
      <c r="Y7" s="5">
        <v>5</v>
      </c>
      <c r="Z7" s="5">
        <v>71</v>
      </c>
      <c r="AA7" s="5">
        <v>6159</v>
      </c>
      <c r="AB7" s="5">
        <v>94</v>
      </c>
      <c r="AC7" s="5">
        <v>4.8899999999999997</v>
      </c>
      <c r="AD7" s="5">
        <v>1.43</v>
      </c>
      <c r="AE7" s="5">
        <v>9.1999999999999993</v>
      </c>
      <c r="AF7" s="5">
        <v>1.5</v>
      </c>
      <c r="AG7" s="5">
        <v>3.7</v>
      </c>
      <c r="AH7" s="5">
        <v>8.4</v>
      </c>
      <c r="AI7" s="5">
        <v>2.25</v>
      </c>
      <c r="AJ7" s="2">
        <v>1089</v>
      </c>
    </row>
    <row r="8" spans="1:36" ht="15.75" customHeight="1">
      <c r="A8" s="64" t="s">
        <v>119</v>
      </c>
      <c r="B8" s="5">
        <v>26</v>
      </c>
      <c r="C8" s="5">
        <v>28.2</v>
      </c>
      <c r="D8" s="5">
        <v>4.3899999999999997</v>
      </c>
      <c r="E8" s="5">
        <v>75</v>
      </c>
      <c r="F8" s="5">
        <v>87</v>
      </c>
      <c r="G8" s="5">
        <v>0.46300000000000002</v>
      </c>
      <c r="H8" s="5">
        <v>4.18</v>
      </c>
      <c r="I8" s="5">
        <v>162</v>
      </c>
      <c r="J8" s="5">
        <v>162</v>
      </c>
      <c r="K8" s="5">
        <v>162</v>
      </c>
      <c r="L8" s="5">
        <v>0</v>
      </c>
      <c r="M8" s="5">
        <v>10</v>
      </c>
      <c r="N8" s="5">
        <v>0</v>
      </c>
      <c r="O8" s="5">
        <v>46</v>
      </c>
      <c r="P8" s="5">
        <v>1438</v>
      </c>
      <c r="Q8" s="5">
        <v>1270</v>
      </c>
      <c r="R8" s="5">
        <v>711</v>
      </c>
      <c r="S8" s="5">
        <v>668</v>
      </c>
      <c r="T8" s="5">
        <v>214</v>
      </c>
      <c r="U8" s="5">
        <v>536</v>
      </c>
      <c r="V8" s="5">
        <v>31</v>
      </c>
      <c r="W8" s="5">
        <v>1552</v>
      </c>
      <c r="X8" s="5">
        <v>58</v>
      </c>
      <c r="Y8" s="5">
        <v>8</v>
      </c>
      <c r="Z8" s="5">
        <v>35</v>
      </c>
      <c r="AA8" s="5">
        <v>6057</v>
      </c>
      <c r="AB8" s="5">
        <v>114</v>
      </c>
      <c r="AC8" s="5">
        <v>4.2300000000000004</v>
      </c>
      <c r="AD8" s="5">
        <v>1.256</v>
      </c>
      <c r="AE8" s="5">
        <v>7.9</v>
      </c>
      <c r="AF8" s="5">
        <v>1.3</v>
      </c>
      <c r="AG8" s="5">
        <v>3.4</v>
      </c>
      <c r="AH8" s="5">
        <v>9.6999999999999993</v>
      </c>
      <c r="AI8" s="5">
        <v>2.9</v>
      </c>
      <c r="AJ8" s="2">
        <v>1032</v>
      </c>
    </row>
    <row r="9" spans="1:36" ht="15.75" customHeight="1">
      <c r="A9" s="64" t="s">
        <v>85</v>
      </c>
      <c r="B9" s="5">
        <v>30</v>
      </c>
      <c r="C9" s="5">
        <v>28.3</v>
      </c>
      <c r="D9" s="5">
        <v>4.0599999999999996</v>
      </c>
      <c r="E9" s="5">
        <v>93</v>
      </c>
      <c r="F9" s="5">
        <v>69</v>
      </c>
      <c r="G9" s="5">
        <v>0.57399999999999995</v>
      </c>
      <c r="H9" s="5">
        <v>3.76</v>
      </c>
      <c r="I9" s="5">
        <v>162</v>
      </c>
      <c r="J9" s="5">
        <v>162</v>
      </c>
      <c r="K9" s="5">
        <v>156</v>
      </c>
      <c r="L9" s="5">
        <v>6</v>
      </c>
      <c r="M9" s="5">
        <v>16</v>
      </c>
      <c r="N9" s="5">
        <v>5</v>
      </c>
      <c r="O9" s="5">
        <v>42</v>
      </c>
      <c r="P9" s="5">
        <v>1437.2</v>
      </c>
      <c r="Q9" s="5">
        <v>1308</v>
      </c>
      <c r="R9" s="5">
        <v>657</v>
      </c>
      <c r="S9" s="5">
        <v>601</v>
      </c>
      <c r="T9" s="5">
        <v>207</v>
      </c>
      <c r="U9" s="5">
        <v>450</v>
      </c>
      <c r="V9" s="5">
        <v>19</v>
      </c>
      <c r="W9" s="5">
        <v>1508</v>
      </c>
      <c r="X9" s="5">
        <v>62</v>
      </c>
      <c r="Y9" s="5">
        <v>2</v>
      </c>
      <c r="Z9" s="5">
        <v>42</v>
      </c>
      <c r="AA9" s="5">
        <v>6008</v>
      </c>
      <c r="AB9" s="5">
        <v>127</v>
      </c>
      <c r="AC9" s="5">
        <v>4.0599999999999996</v>
      </c>
      <c r="AD9" s="5">
        <v>1.2230000000000001</v>
      </c>
      <c r="AE9" s="5">
        <v>8.1999999999999993</v>
      </c>
      <c r="AF9" s="5">
        <v>1.3</v>
      </c>
      <c r="AG9" s="5">
        <v>2.8</v>
      </c>
      <c r="AH9" s="5">
        <v>9.4</v>
      </c>
      <c r="AI9" s="5">
        <v>3.35</v>
      </c>
      <c r="AJ9" s="2">
        <v>1038</v>
      </c>
    </row>
    <row r="10" spans="1:36" ht="15.75" customHeight="1">
      <c r="A10" s="64" t="s">
        <v>155</v>
      </c>
      <c r="B10" s="5">
        <v>31</v>
      </c>
      <c r="C10" s="5">
        <v>27.3</v>
      </c>
      <c r="D10" s="5">
        <v>5.91</v>
      </c>
      <c r="E10" s="5">
        <v>71</v>
      </c>
      <c r="F10" s="5">
        <v>91</v>
      </c>
      <c r="G10" s="5">
        <v>0.438</v>
      </c>
      <c r="H10" s="5">
        <v>5.56</v>
      </c>
      <c r="I10" s="5">
        <v>162</v>
      </c>
      <c r="J10" s="5">
        <v>162</v>
      </c>
      <c r="K10" s="5">
        <v>161</v>
      </c>
      <c r="L10" s="5">
        <v>1</v>
      </c>
      <c r="M10" s="5">
        <v>5</v>
      </c>
      <c r="N10" s="5">
        <v>1</v>
      </c>
      <c r="O10" s="5">
        <v>28</v>
      </c>
      <c r="P10" s="5">
        <v>1448.2</v>
      </c>
      <c r="Q10" s="5">
        <v>1576</v>
      </c>
      <c r="R10" s="5">
        <v>958</v>
      </c>
      <c r="S10" s="5">
        <v>895</v>
      </c>
      <c r="T10" s="5">
        <v>270</v>
      </c>
      <c r="U10" s="5">
        <v>589</v>
      </c>
      <c r="V10" s="5">
        <v>33</v>
      </c>
      <c r="W10" s="5">
        <v>1264</v>
      </c>
      <c r="X10" s="5">
        <v>57</v>
      </c>
      <c r="Y10" s="5">
        <v>7</v>
      </c>
      <c r="Z10" s="5">
        <v>63</v>
      </c>
      <c r="AA10" s="5">
        <v>6423</v>
      </c>
      <c r="AB10" s="5">
        <v>92</v>
      </c>
      <c r="AC10" s="5">
        <v>5.23</v>
      </c>
      <c r="AD10" s="5">
        <v>1.494</v>
      </c>
      <c r="AE10" s="5">
        <v>9.8000000000000007</v>
      </c>
      <c r="AF10" s="5">
        <v>1.7</v>
      </c>
      <c r="AG10" s="5">
        <v>3.7</v>
      </c>
      <c r="AH10" s="5">
        <v>7.9</v>
      </c>
      <c r="AI10" s="5">
        <v>2.15</v>
      </c>
      <c r="AJ10" s="2">
        <v>1119</v>
      </c>
    </row>
    <row r="11" spans="1:36" ht="15.75" customHeight="1">
      <c r="A11" s="64" t="s">
        <v>182</v>
      </c>
      <c r="B11" s="5">
        <v>32</v>
      </c>
      <c r="C11" s="5">
        <v>27.8</v>
      </c>
      <c r="D11" s="5">
        <v>5.68</v>
      </c>
      <c r="E11" s="5">
        <v>47</v>
      </c>
      <c r="F11" s="5">
        <v>114</v>
      </c>
      <c r="G11" s="5">
        <v>0.29199999999999998</v>
      </c>
      <c r="H11" s="5">
        <v>5.24</v>
      </c>
      <c r="I11" s="5">
        <v>161</v>
      </c>
      <c r="J11" s="5">
        <v>161</v>
      </c>
      <c r="K11" s="5">
        <v>161</v>
      </c>
      <c r="L11" s="5">
        <v>0</v>
      </c>
      <c r="M11" s="5">
        <v>3</v>
      </c>
      <c r="N11" s="5">
        <v>0</v>
      </c>
      <c r="O11" s="5">
        <v>31</v>
      </c>
      <c r="P11" s="5">
        <v>1433</v>
      </c>
      <c r="Q11" s="5">
        <v>1555</v>
      </c>
      <c r="R11" s="5">
        <v>915</v>
      </c>
      <c r="S11" s="5">
        <v>835</v>
      </c>
      <c r="T11" s="5">
        <v>250</v>
      </c>
      <c r="U11" s="5">
        <v>536</v>
      </c>
      <c r="V11" s="5">
        <v>24</v>
      </c>
      <c r="W11" s="5">
        <v>1368</v>
      </c>
      <c r="X11" s="5">
        <v>69</v>
      </c>
      <c r="Y11" s="5">
        <v>7</v>
      </c>
      <c r="Z11" s="5">
        <v>66</v>
      </c>
      <c r="AA11" s="5">
        <v>6341</v>
      </c>
      <c r="AB11" s="5">
        <v>90</v>
      </c>
      <c r="AC11" s="5">
        <v>4.84</v>
      </c>
      <c r="AD11" s="5">
        <v>1.4590000000000001</v>
      </c>
      <c r="AE11" s="5">
        <v>9.8000000000000007</v>
      </c>
      <c r="AF11" s="5">
        <v>1.6</v>
      </c>
      <c r="AG11" s="5">
        <v>3.4</v>
      </c>
      <c r="AH11" s="5">
        <v>8.6</v>
      </c>
      <c r="AI11" s="5">
        <v>2.5499999999999998</v>
      </c>
      <c r="AJ11" s="2">
        <v>1127</v>
      </c>
    </row>
    <row r="12" spans="1:36" ht="15.75" customHeight="1">
      <c r="A12" s="64" t="s">
        <v>126</v>
      </c>
      <c r="B12" s="5">
        <v>26</v>
      </c>
      <c r="C12" s="5">
        <v>29.9</v>
      </c>
      <c r="D12" s="5">
        <v>3.95</v>
      </c>
      <c r="E12" s="5">
        <v>107</v>
      </c>
      <c r="F12" s="5">
        <v>55</v>
      </c>
      <c r="G12" s="5">
        <v>0.66</v>
      </c>
      <c r="H12" s="5">
        <v>3.66</v>
      </c>
      <c r="I12" s="5">
        <v>162</v>
      </c>
      <c r="J12" s="5">
        <v>162</v>
      </c>
      <c r="K12" s="5">
        <v>160</v>
      </c>
      <c r="L12" s="5">
        <v>2</v>
      </c>
      <c r="M12" s="5">
        <v>14</v>
      </c>
      <c r="N12" s="5">
        <v>1</v>
      </c>
      <c r="O12" s="5">
        <v>47</v>
      </c>
      <c r="P12" s="5">
        <v>1462.1</v>
      </c>
      <c r="Q12" s="5">
        <v>1205</v>
      </c>
      <c r="R12" s="5">
        <v>640</v>
      </c>
      <c r="S12" s="5">
        <v>595</v>
      </c>
      <c r="T12" s="5">
        <v>230</v>
      </c>
      <c r="U12" s="5">
        <v>448</v>
      </c>
      <c r="V12" s="5">
        <v>0</v>
      </c>
      <c r="W12" s="5">
        <v>1671</v>
      </c>
      <c r="X12" s="5">
        <v>41</v>
      </c>
      <c r="Y12" s="5">
        <v>8</v>
      </c>
      <c r="Z12" s="5">
        <v>41</v>
      </c>
      <c r="AA12" s="5">
        <v>5995</v>
      </c>
      <c r="AB12" s="5">
        <v>127</v>
      </c>
      <c r="AC12" s="5">
        <v>3.98</v>
      </c>
      <c r="AD12" s="5">
        <v>1.1299999999999999</v>
      </c>
      <c r="AE12" s="5">
        <v>7.4</v>
      </c>
      <c r="AF12" s="5">
        <v>1.4</v>
      </c>
      <c r="AG12" s="5">
        <v>2.8</v>
      </c>
      <c r="AH12" s="5">
        <v>10.3</v>
      </c>
      <c r="AI12" s="5">
        <v>3.73</v>
      </c>
      <c r="AJ12" s="2">
        <v>968</v>
      </c>
    </row>
    <row r="13" spans="1:36" ht="15.75" customHeight="1">
      <c r="A13" s="64" t="s">
        <v>160</v>
      </c>
      <c r="B13" s="5">
        <v>30</v>
      </c>
      <c r="C13" s="5">
        <v>27.9</v>
      </c>
      <c r="D13" s="5">
        <v>5.36</v>
      </c>
      <c r="E13" s="5">
        <v>59</v>
      </c>
      <c r="F13" s="5">
        <v>103</v>
      </c>
      <c r="G13" s="5">
        <v>0.36399999999999999</v>
      </c>
      <c r="H13" s="5">
        <v>5.2</v>
      </c>
      <c r="I13" s="5">
        <v>162</v>
      </c>
      <c r="J13" s="5">
        <v>162</v>
      </c>
      <c r="K13" s="5">
        <v>161</v>
      </c>
      <c r="L13" s="5">
        <v>1</v>
      </c>
      <c r="M13" s="5">
        <v>7</v>
      </c>
      <c r="N13" s="5">
        <v>1</v>
      </c>
      <c r="O13" s="5">
        <v>37</v>
      </c>
      <c r="P13" s="5">
        <v>1425</v>
      </c>
      <c r="Q13" s="5">
        <v>1525</v>
      </c>
      <c r="R13" s="5">
        <v>869</v>
      </c>
      <c r="S13" s="5">
        <v>824</v>
      </c>
      <c r="T13" s="5">
        <v>221</v>
      </c>
      <c r="U13" s="5">
        <v>582</v>
      </c>
      <c r="V13" s="5">
        <v>25</v>
      </c>
      <c r="W13" s="5">
        <v>1230</v>
      </c>
      <c r="X13" s="5">
        <v>81</v>
      </c>
      <c r="Y13" s="5">
        <v>5</v>
      </c>
      <c r="Z13" s="5">
        <v>59</v>
      </c>
      <c r="AA13" s="5">
        <v>6307</v>
      </c>
      <c r="AB13" s="5">
        <v>92</v>
      </c>
      <c r="AC13" s="5">
        <v>4.9000000000000004</v>
      </c>
      <c r="AD13" s="5">
        <v>1.4790000000000001</v>
      </c>
      <c r="AE13" s="5">
        <v>9.6</v>
      </c>
      <c r="AF13" s="5">
        <v>1.4</v>
      </c>
      <c r="AG13" s="5">
        <v>3.7</v>
      </c>
      <c r="AH13" s="5">
        <v>7.8</v>
      </c>
      <c r="AI13" s="5">
        <v>2.11</v>
      </c>
      <c r="AJ13" s="2">
        <v>1163</v>
      </c>
    </row>
    <row r="14" spans="1:36" ht="15.75" customHeight="1">
      <c r="A14" s="64" t="s">
        <v>164</v>
      </c>
      <c r="B14" s="5">
        <v>32</v>
      </c>
      <c r="C14" s="5">
        <v>27</v>
      </c>
      <c r="D14" s="5">
        <v>5.36</v>
      </c>
      <c r="E14" s="5">
        <v>72</v>
      </c>
      <c r="F14" s="5">
        <v>90</v>
      </c>
      <c r="G14" s="5">
        <v>0.44400000000000001</v>
      </c>
      <c r="H14" s="5">
        <v>5.12</v>
      </c>
      <c r="I14" s="5">
        <v>162</v>
      </c>
      <c r="J14" s="5">
        <v>162</v>
      </c>
      <c r="K14" s="5">
        <v>162</v>
      </c>
      <c r="L14" s="5">
        <v>0</v>
      </c>
      <c r="M14" s="5">
        <v>2</v>
      </c>
      <c r="N14" s="5">
        <v>0</v>
      </c>
      <c r="O14" s="5">
        <v>32</v>
      </c>
      <c r="P14" s="5">
        <v>1442.2</v>
      </c>
      <c r="Q14" s="5">
        <v>1417</v>
      </c>
      <c r="R14" s="5">
        <v>868</v>
      </c>
      <c r="S14" s="5">
        <v>820</v>
      </c>
      <c r="T14" s="5">
        <v>267</v>
      </c>
      <c r="U14" s="5">
        <v>576</v>
      </c>
      <c r="V14" s="5">
        <v>11</v>
      </c>
      <c r="W14" s="5">
        <v>1404</v>
      </c>
      <c r="X14" s="5">
        <v>82</v>
      </c>
      <c r="Y14" s="5">
        <v>9</v>
      </c>
      <c r="Z14" s="5">
        <v>98</v>
      </c>
      <c r="AA14" s="5">
        <v>6289</v>
      </c>
      <c r="AB14" s="5">
        <v>93</v>
      </c>
      <c r="AC14" s="5">
        <v>5.04</v>
      </c>
      <c r="AD14" s="5">
        <v>1.381</v>
      </c>
      <c r="AE14" s="5">
        <v>8.8000000000000007</v>
      </c>
      <c r="AF14" s="5">
        <v>1.7</v>
      </c>
      <c r="AG14" s="5">
        <v>3.6</v>
      </c>
      <c r="AH14" s="5">
        <v>8.8000000000000007</v>
      </c>
      <c r="AI14" s="5">
        <v>2.44</v>
      </c>
      <c r="AJ14" s="2">
        <v>1093</v>
      </c>
    </row>
    <row r="15" spans="1:36" ht="15.75" customHeight="1">
      <c r="A15" s="64" t="s">
        <v>31</v>
      </c>
      <c r="B15" s="5">
        <v>26</v>
      </c>
      <c r="C15" s="5">
        <v>28.9</v>
      </c>
      <c r="D15" s="5">
        <v>3.78</v>
      </c>
      <c r="E15" s="5">
        <v>106</v>
      </c>
      <c r="F15" s="5">
        <v>56</v>
      </c>
      <c r="G15" s="5">
        <v>0.65400000000000003</v>
      </c>
      <c r="H15" s="5">
        <v>3.37</v>
      </c>
      <c r="I15" s="5">
        <v>162</v>
      </c>
      <c r="J15" s="5">
        <v>162</v>
      </c>
      <c r="K15" s="5">
        <v>159</v>
      </c>
      <c r="L15" s="5">
        <v>3</v>
      </c>
      <c r="M15" s="5">
        <v>18</v>
      </c>
      <c r="N15" s="5">
        <v>1</v>
      </c>
      <c r="O15" s="5">
        <v>44</v>
      </c>
      <c r="P15" s="5">
        <v>1445.2</v>
      </c>
      <c r="Q15" s="5">
        <v>1201</v>
      </c>
      <c r="R15" s="5">
        <v>613</v>
      </c>
      <c r="S15" s="5">
        <v>541</v>
      </c>
      <c r="T15" s="5">
        <v>185</v>
      </c>
      <c r="U15" s="5">
        <v>392</v>
      </c>
      <c r="V15" s="5">
        <v>24</v>
      </c>
      <c r="W15" s="5">
        <v>1519</v>
      </c>
      <c r="X15" s="5">
        <v>66</v>
      </c>
      <c r="Y15" s="5">
        <v>7</v>
      </c>
      <c r="Z15" s="5">
        <v>40</v>
      </c>
      <c r="AA15" s="5">
        <v>5913</v>
      </c>
      <c r="AB15" s="5">
        <v>123</v>
      </c>
      <c r="AC15" s="5">
        <v>3.73</v>
      </c>
      <c r="AD15" s="5">
        <v>1.1020000000000001</v>
      </c>
      <c r="AE15" s="5">
        <v>7.5</v>
      </c>
      <c r="AF15" s="5">
        <v>1.2</v>
      </c>
      <c r="AG15" s="5">
        <v>2.4</v>
      </c>
      <c r="AH15" s="5">
        <v>9.5</v>
      </c>
      <c r="AI15" s="5">
        <v>3.88</v>
      </c>
      <c r="AJ15" s="2">
        <v>963</v>
      </c>
    </row>
    <row r="16" spans="1:36" ht="15.75" customHeight="1">
      <c r="A16" s="64" t="s">
        <v>113</v>
      </c>
      <c r="B16" s="5">
        <v>26</v>
      </c>
      <c r="C16" s="5">
        <v>26.5</v>
      </c>
      <c r="D16" s="5">
        <v>4.99</v>
      </c>
      <c r="E16" s="5">
        <v>57</v>
      </c>
      <c r="F16" s="5">
        <v>105</v>
      </c>
      <c r="G16" s="5">
        <v>0.35199999999999998</v>
      </c>
      <c r="H16" s="5">
        <v>4.74</v>
      </c>
      <c r="I16" s="5">
        <v>162</v>
      </c>
      <c r="J16" s="5">
        <v>162</v>
      </c>
      <c r="K16" s="5">
        <v>160</v>
      </c>
      <c r="L16" s="5">
        <v>2</v>
      </c>
      <c r="M16" s="5">
        <v>8</v>
      </c>
      <c r="N16" s="5">
        <v>2</v>
      </c>
      <c r="O16" s="5">
        <v>27</v>
      </c>
      <c r="P16" s="5">
        <v>1444.1</v>
      </c>
      <c r="Q16" s="5">
        <v>1340</v>
      </c>
      <c r="R16" s="5">
        <v>808</v>
      </c>
      <c r="S16" s="5">
        <v>760</v>
      </c>
      <c r="T16" s="5">
        <v>236</v>
      </c>
      <c r="U16" s="5">
        <v>615</v>
      </c>
      <c r="V16" s="5">
        <v>52</v>
      </c>
      <c r="W16" s="5">
        <v>1378</v>
      </c>
      <c r="X16" s="5">
        <v>90</v>
      </c>
      <c r="Y16" s="5">
        <v>6</v>
      </c>
      <c r="Z16" s="5">
        <v>71</v>
      </c>
      <c r="AA16" s="5">
        <v>6247</v>
      </c>
      <c r="AB16" s="5">
        <v>91</v>
      </c>
      <c r="AC16" s="5">
        <v>4.8899999999999997</v>
      </c>
      <c r="AD16" s="5">
        <v>1.3540000000000001</v>
      </c>
      <c r="AE16" s="5">
        <v>8.3000000000000007</v>
      </c>
      <c r="AF16" s="5">
        <v>1.5</v>
      </c>
      <c r="AG16" s="5">
        <v>3.8</v>
      </c>
      <c r="AH16" s="5">
        <v>8.6</v>
      </c>
      <c r="AI16" s="5">
        <v>2.2400000000000002</v>
      </c>
      <c r="AJ16" s="2">
        <v>1106</v>
      </c>
    </row>
    <row r="17" spans="1:36" ht="15.75" customHeight="1">
      <c r="A17" s="64" t="s">
        <v>137</v>
      </c>
      <c r="B17" s="5">
        <v>30</v>
      </c>
      <c r="C17" s="5">
        <v>28.7</v>
      </c>
      <c r="D17" s="5">
        <v>4.7300000000000004</v>
      </c>
      <c r="E17" s="5">
        <v>89</v>
      </c>
      <c r="F17" s="5">
        <v>73</v>
      </c>
      <c r="G17" s="5">
        <v>0.54900000000000004</v>
      </c>
      <c r="H17" s="5">
        <v>4.4000000000000004</v>
      </c>
      <c r="I17" s="5">
        <v>162</v>
      </c>
      <c r="J17" s="5">
        <v>162</v>
      </c>
      <c r="K17" s="5">
        <v>162</v>
      </c>
      <c r="L17" s="5">
        <v>0</v>
      </c>
      <c r="M17" s="5">
        <v>7</v>
      </c>
      <c r="N17" s="5">
        <v>0</v>
      </c>
      <c r="O17" s="5">
        <v>50</v>
      </c>
      <c r="P17" s="5">
        <v>1459.1</v>
      </c>
      <c r="Q17" s="5">
        <v>1364</v>
      </c>
      <c r="R17" s="5">
        <v>766</v>
      </c>
      <c r="S17" s="5">
        <v>713</v>
      </c>
      <c r="T17" s="5">
        <v>225</v>
      </c>
      <c r="U17" s="5">
        <v>570</v>
      </c>
      <c r="V17" s="5">
        <v>28</v>
      </c>
      <c r="W17" s="5">
        <v>1497</v>
      </c>
      <c r="X17" s="5">
        <v>60</v>
      </c>
      <c r="Y17" s="5">
        <v>3</v>
      </c>
      <c r="Z17" s="5">
        <v>41</v>
      </c>
      <c r="AA17" s="5">
        <v>6251</v>
      </c>
      <c r="AB17" s="5">
        <v>102</v>
      </c>
      <c r="AC17" s="5">
        <v>4.46</v>
      </c>
      <c r="AD17" s="5">
        <v>1.325</v>
      </c>
      <c r="AE17" s="5">
        <v>8.4</v>
      </c>
      <c r="AF17" s="5">
        <v>1.4</v>
      </c>
      <c r="AG17" s="5">
        <v>3.5</v>
      </c>
      <c r="AH17" s="5">
        <v>9.1999999999999993</v>
      </c>
      <c r="AI17" s="5">
        <v>2.63</v>
      </c>
      <c r="AJ17" s="2">
        <v>1107</v>
      </c>
    </row>
    <row r="18" spans="1:36" ht="15.75" customHeight="1">
      <c r="A18" s="64" t="s">
        <v>60</v>
      </c>
      <c r="B18" s="5">
        <v>31</v>
      </c>
      <c r="C18" s="5">
        <v>28.2</v>
      </c>
      <c r="D18" s="5">
        <v>4.6500000000000004</v>
      </c>
      <c r="E18" s="5">
        <v>101</v>
      </c>
      <c r="F18" s="5">
        <v>61</v>
      </c>
      <c r="G18" s="5">
        <v>0.623</v>
      </c>
      <c r="H18" s="5">
        <v>4.18</v>
      </c>
      <c r="I18" s="5">
        <v>162</v>
      </c>
      <c r="J18" s="5">
        <v>162</v>
      </c>
      <c r="K18" s="5">
        <v>161</v>
      </c>
      <c r="L18" s="5">
        <v>1</v>
      </c>
      <c r="M18" s="5">
        <v>10</v>
      </c>
      <c r="N18" s="5">
        <v>0</v>
      </c>
      <c r="O18" s="5">
        <v>50</v>
      </c>
      <c r="P18" s="5">
        <v>1463.1</v>
      </c>
      <c r="Q18" s="5">
        <v>1456</v>
      </c>
      <c r="R18" s="5">
        <v>754</v>
      </c>
      <c r="S18" s="5">
        <v>680</v>
      </c>
      <c r="T18" s="5">
        <v>198</v>
      </c>
      <c r="U18" s="5">
        <v>452</v>
      </c>
      <c r="V18" s="5">
        <v>10</v>
      </c>
      <c r="W18" s="5">
        <v>1463</v>
      </c>
      <c r="X18" s="5">
        <v>61</v>
      </c>
      <c r="Y18" s="5">
        <v>5</v>
      </c>
      <c r="Z18" s="5">
        <v>71</v>
      </c>
      <c r="AA18" s="5">
        <v>6246</v>
      </c>
      <c r="AB18" s="5">
        <v>108</v>
      </c>
      <c r="AC18" s="5">
        <v>4.0199999999999996</v>
      </c>
      <c r="AD18" s="5">
        <v>1.304</v>
      </c>
      <c r="AE18" s="5">
        <v>9</v>
      </c>
      <c r="AF18" s="5">
        <v>1.2</v>
      </c>
      <c r="AG18" s="5">
        <v>2.8</v>
      </c>
      <c r="AH18" s="5">
        <v>9</v>
      </c>
      <c r="AI18" s="5">
        <v>3.24</v>
      </c>
      <c r="AJ18" s="2">
        <v>1102</v>
      </c>
    </row>
    <row r="19" spans="1:36" ht="15.75" customHeight="1">
      <c r="A19" s="64" t="s">
        <v>151</v>
      </c>
      <c r="B19" s="5">
        <v>30</v>
      </c>
      <c r="C19" s="5">
        <v>28.6</v>
      </c>
      <c r="D19" s="5">
        <v>4.55</v>
      </c>
      <c r="E19" s="5">
        <v>86</v>
      </c>
      <c r="F19" s="5">
        <v>76</v>
      </c>
      <c r="G19" s="5">
        <v>0.53100000000000003</v>
      </c>
      <c r="H19" s="5">
        <v>4.24</v>
      </c>
      <c r="I19" s="5">
        <v>162</v>
      </c>
      <c r="J19" s="5">
        <v>162</v>
      </c>
      <c r="K19" s="5">
        <v>159</v>
      </c>
      <c r="L19" s="5">
        <v>3</v>
      </c>
      <c r="M19" s="5">
        <v>12</v>
      </c>
      <c r="N19" s="5">
        <v>3</v>
      </c>
      <c r="O19" s="5">
        <v>38</v>
      </c>
      <c r="P19" s="5">
        <v>1461</v>
      </c>
      <c r="Q19" s="5">
        <v>1405</v>
      </c>
      <c r="R19" s="5">
        <v>737</v>
      </c>
      <c r="S19" s="5">
        <v>688</v>
      </c>
      <c r="T19" s="5">
        <v>204</v>
      </c>
      <c r="U19" s="5">
        <v>500</v>
      </c>
      <c r="V19" s="5">
        <v>40</v>
      </c>
      <c r="W19" s="5">
        <v>1520</v>
      </c>
      <c r="X19" s="5">
        <v>60</v>
      </c>
      <c r="Y19" s="5">
        <v>2</v>
      </c>
      <c r="Z19" s="5">
        <v>47</v>
      </c>
      <c r="AA19" s="5">
        <v>6232</v>
      </c>
      <c r="AB19" s="5">
        <v>98</v>
      </c>
      <c r="AC19" s="5">
        <v>4.0999999999999996</v>
      </c>
      <c r="AD19" s="5">
        <v>1.304</v>
      </c>
      <c r="AE19" s="5">
        <v>8.6999999999999993</v>
      </c>
      <c r="AF19" s="5">
        <v>1.3</v>
      </c>
      <c r="AG19" s="5">
        <v>3.1</v>
      </c>
      <c r="AH19" s="5">
        <v>9.4</v>
      </c>
      <c r="AI19" s="5">
        <v>3.04</v>
      </c>
      <c r="AJ19" s="2">
        <v>1112</v>
      </c>
    </row>
    <row r="20" spans="1:36" ht="15.75" customHeight="1">
      <c r="A20" s="64" t="s">
        <v>95</v>
      </c>
      <c r="B20" s="5">
        <v>33</v>
      </c>
      <c r="C20" s="5">
        <v>30.2</v>
      </c>
      <c r="D20" s="5">
        <v>4.5599999999999996</v>
      </c>
      <c r="E20" s="5">
        <v>103</v>
      </c>
      <c r="F20" s="5">
        <v>59</v>
      </c>
      <c r="G20" s="5">
        <v>0.63600000000000001</v>
      </c>
      <c r="H20" s="5">
        <v>4.3099999999999996</v>
      </c>
      <c r="I20" s="5">
        <v>162</v>
      </c>
      <c r="J20" s="5">
        <v>162</v>
      </c>
      <c r="K20" s="5">
        <v>161</v>
      </c>
      <c r="L20" s="5">
        <v>1</v>
      </c>
      <c r="M20" s="5">
        <v>9</v>
      </c>
      <c r="N20" s="5">
        <v>1</v>
      </c>
      <c r="O20" s="5">
        <v>50</v>
      </c>
      <c r="P20" s="5">
        <v>1443</v>
      </c>
      <c r="Q20" s="5">
        <v>1374</v>
      </c>
      <c r="R20" s="5">
        <v>739</v>
      </c>
      <c r="S20" s="5">
        <v>691</v>
      </c>
      <c r="T20" s="5">
        <v>248</v>
      </c>
      <c r="U20" s="5">
        <v>507</v>
      </c>
      <c r="V20" s="5">
        <v>12</v>
      </c>
      <c r="W20" s="5">
        <v>1534</v>
      </c>
      <c r="X20" s="5">
        <v>44</v>
      </c>
      <c r="Y20" s="5">
        <v>5</v>
      </c>
      <c r="Z20" s="5">
        <v>55</v>
      </c>
      <c r="AA20" s="5">
        <v>6133</v>
      </c>
      <c r="AB20" s="5">
        <v>106</v>
      </c>
      <c r="AC20" s="5">
        <v>4.47</v>
      </c>
      <c r="AD20" s="5">
        <v>1.304</v>
      </c>
      <c r="AE20" s="5">
        <v>8.6</v>
      </c>
      <c r="AF20" s="5">
        <v>1.5</v>
      </c>
      <c r="AG20" s="5">
        <v>3.2</v>
      </c>
      <c r="AH20" s="5">
        <v>9.6</v>
      </c>
      <c r="AI20" s="5">
        <v>3.03</v>
      </c>
      <c r="AJ20" s="2">
        <v>1065</v>
      </c>
    </row>
    <row r="21" spans="1:36" ht="15.75" customHeight="1">
      <c r="A21" s="64" t="s">
        <v>67</v>
      </c>
      <c r="B21" s="5">
        <v>28</v>
      </c>
      <c r="C21" s="5">
        <v>30.8</v>
      </c>
      <c r="D21" s="5">
        <v>4.2</v>
      </c>
      <c r="E21" s="5">
        <v>97</v>
      </c>
      <c r="F21" s="5">
        <v>65</v>
      </c>
      <c r="G21" s="5">
        <v>0.59899999999999998</v>
      </c>
      <c r="H21" s="5">
        <v>3.97</v>
      </c>
      <c r="I21" s="5">
        <v>162</v>
      </c>
      <c r="J21" s="5">
        <v>162</v>
      </c>
      <c r="K21" s="5">
        <v>161</v>
      </c>
      <c r="L21" s="5">
        <v>1</v>
      </c>
      <c r="M21" s="5">
        <v>12</v>
      </c>
      <c r="N21" s="5">
        <v>1</v>
      </c>
      <c r="O21" s="5">
        <v>45</v>
      </c>
      <c r="P21" s="5">
        <v>1465</v>
      </c>
      <c r="Q21" s="5">
        <v>1342</v>
      </c>
      <c r="R21" s="5">
        <v>680</v>
      </c>
      <c r="S21" s="5">
        <v>646</v>
      </c>
      <c r="T21" s="5">
        <v>201</v>
      </c>
      <c r="U21" s="5">
        <v>477</v>
      </c>
      <c r="V21" s="5">
        <v>19</v>
      </c>
      <c r="W21" s="5">
        <v>1299</v>
      </c>
      <c r="X21" s="5">
        <v>66</v>
      </c>
      <c r="Y21" s="5">
        <v>4</v>
      </c>
      <c r="Z21" s="5">
        <v>74</v>
      </c>
      <c r="AA21" s="5">
        <v>6153</v>
      </c>
      <c r="AB21" s="5">
        <v>107</v>
      </c>
      <c r="AC21" s="5">
        <v>4.34</v>
      </c>
      <c r="AD21" s="5">
        <v>1.242</v>
      </c>
      <c r="AE21" s="5">
        <v>8.1999999999999993</v>
      </c>
      <c r="AF21" s="5">
        <v>1.2</v>
      </c>
      <c r="AG21" s="5">
        <v>2.9</v>
      </c>
      <c r="AH21" s="5">
        <v>8</v>
      </c>
      <c r="AI21" s="5">
        <v>2.72</v>
      </c>
      <c r="AJ21" s="2">
        <v>1078</v>
      </c>
    </row>
    <row r="22" spans="1:36" ht="15.75" customHeight="1">
      <c r="A22" s="64" t="s">
        <v>143</v>
      </c>
      <c r="B22" s="5">
        <v>34</v>
      </c>
      <c r="C22" s="5">
        <v>28.4</v>
      </c>
      <c r="D22" s="5">
        <v>4.9000000000000004</v>
      </c>
      <c r="E22" s="5">
        <v>81</v>
      </c>
      <c r="F22" s="5">
        <v>81</v>
      </c>
      <c r="G22" s="5">
        <v>0.5</v>
      </c>
      <c r="H22" s="5">
        <v>4.53</v>
      </c>
      <c r="I22" s="5">
        <v>162</v>
      </c>
      <c r="J22" s="5">
        <v>162</v>
      </c>
      <c r="K22" s="5">
        <v>159</v>
      </c>
      <c r="L22" s="5">
        <v>3</v>
      </c>
      <c r="M22" s="5">
        <v>7</v>
      </c>
      <c r="N22" s="5">
        <v>1</v>
      </c>
      <c r="O22" s="5">
        <v>36</v>
      </c>
      <c r="P22" s="5">
        <v>1453.2</v>
      </c>
      <c r="Q22" s="5">
        <v>1452</v>
      </c>
      <c r="R22" s="5">
        <v>794</v>
      </c>
      <c r="S22" s="5">
        <v>731</v>
      </c>
      <c r="T22" s="5">
        <v>258</v>
      </c>
      <c r="U22" s="5">
        <v>546</v>
      </c>
      <c r="V22" s="5">
        <v>38</v>
      </c>
      <c r="W22" s="5">
        <v>1392</v>
      </c>
      <c r="X22" s="5">
        <v>71</v>
      </c>
      <c r="Y22" s="5">
        <v>7</v>
      </c>
      <c r="Z22" s="5">
        <v>45</v>
      </c>
      <c r="AA22" s="5">
        <v>6274</v>
      </c>
      <c r="AB22" s="5">
        <v>98</v>
      </c>
      <c r="AC22" s="5">
        <v>4.88</v>
      </c>
      <c r="AD22" s="5">
        <v>1.3740000000000001</v>
      </c>
      <c r="AE22" s="5">
        <v>9</v>
      </c>
      <c r="AF22" s="5">
        <v>1.6</v>
      </c>
      <c r="AG22" s="5">
        <v>3.4</v>
      </c>
      <c r="AH22" s="5">
        <v>8.6</v>
      </c>
      <c r="AI22" s="5">
        <v>2.5499999999999998</v>
      </c>
      <c r="AJ22" s="2">
        <v>1119</v>
      </c>
    </row>
    <row r="23" spans="1:36" ht="15.75" customHeight="1">
      <c r="A23" s="64" t="s">
        <v>189</v>
      </c>
      <c r="B23" s="5">
        <v>34</v>
      </c>
      <c r="C23" s="5">
        <v>27.2</v>
      </c>
      <c r="D23" s="5">
        <v>5.62</v>
      </c>
      <c r="E23" s="5">
        <v>69</v>
      </c>
      <c r="F23" s="5">
        <v>93</v>
      </c>
      <c r="G23" s="5">
        <v>0.42599999999999999</v>
      </c>
      <c r="H23" s="5">
        <v>5.18</v>
      </c>
      <c r="I23" s="5">
        <v>162</v>
      </c>
      <c r="J23" s="5">
        <v>162</v>
      </c>
      <c r="K23" s="5">
        <v>161</v>
      </c>
      <c r="L23" s="5">
        <v>1</v>
      </c>
      <c r="M23" s="5">
        <v>6</v>
      </c>
      <c r="N23" s="5">
        <v>0</v>
      </c>
      <c r="O23" s="5">
        <v>31</v>
      </c>
      <c r="P23" s="5">
        <v>1440</v>
      </c>
      <c r="Q23" s="5">
        <v>1511</v>
      </c>
      <c r="R23" s="5">
        <v>911</v>
      </c>
      <c r="S23" s="5">
        <v>829</v>
      </c>
      <c r="T23" s="5">
        <v>241</v>
      </c>
      <c r="U23" s="5">
        <v>584</v>
      </c>
      <c r="V23" s="5">
        <v>22</v>
      </c>
      <c r="W23" s="5">
        <v>1443</v>
      </c>
      <c r="X23" s="5">
        <v>85</v>
      </c>
      <c r="Y23" s="5">
        <v>4</v>
      </c>
      <c r="Z23" s="5">
        <v>50</v>
      </c>
      <c r="AA23" s="5">
        <v>6391</v>
      </c>
      <c r="AB23" s="5">
        <v>85</v>
      </c>
      <c r="AC23" s="5">
        <v>4.78</v>
      </c>
      <c r="AD23" s="5">
        <v>1.4550000000000001</v>
      </c>
      <c r="AE23" s="5">
        <v>9.4</v>
      </c>
      <c r="AF23" s="5">
        <v>1.5</v>
      </c>
      <c r="AG23" s="5">
        <v>3.7</v>
      </c>
      <c r="AH23" s="5">
        <v>9</v>
      </c>
      <c r="AI23" s="5">
        <v>2.4700000000000002</v>
      </c>
      <c r="AJ23" s="2">
        <v>1160</v>
      </c>
    </row>
    <row r="24" spans="1:36" ht="15.75" customHeight="1">
      <c r="A24" s="64" t="s">
        <v>52</v>
      </c>
      <c r="B24" s="5">
        <v>34</v>
      </c>
      <c r="C24" s="5">
        <v>26.3</v>
      </c>
      <c r="D24" s="5">
        <v>4.87</v>
      </c>
      <c r="E24" s="5">
        <v>70</v>
      </c>
      <c r="F24" s="5">
        <v>92</v>
      </c>
      <c r="G24" s="5">
        <v>0.432</v>
      </c>
      <c r="H24" s="5">
        <v>4.5999999999999996</v>
      </c>
      <c r="I24" s="5">
        <v>162</v>
      </c>
      <c r="J24" s="5">
        <v>162</v>
      </c>
      <c r="K24" s="5">
        <v>162</v>
      </c>
      <c r="L24" s="5">
        <v>0</v>
      </c>
      <c r="M24" s="5">
        <v>6</v>
      </c>
      <c r="N24" s="5">
        <v>0</v>
      </c>
      <c r="O24" s="5">
        <v>47</v>
      </c>
      <c r="P24" s="5">
        <v>1432</v>
      </c>
      <c r="Q24" s="5">
        <v>1394</v>
      </c>
      <c r="R24" s="5">
        <v>789</v>
      </c>
      <c r="S24" s="5">
        <v>732</v>
      </c>
      <c r="T24" s="5">
        <v>215</v>
      </c>
      <c r="U24" s="5">
        <v>463</v>
      </c>
      <c r="V24" s="5">
        <v>19</v>
      </c>
      <c r="W24" s="5">
        <v>1475</v>
      </c>
      <c r="X24" s="5">
        <v>68</v>
      </c>
      <c r="Y24" s="5">
        <v>6</v>
      </c>
      <c r="Z24" s="5">
        <v>60</v>
      </c>
      <c r="AA24" s="5">
        <v>6160</v>
      </c>
      <c r="AB24" s="5">
        <v>90</v>
      </c>
      <c r="AC24" s="5">
        <v>4.22</v>
      </c>
      <c r="AD24" s="5">
        <v>1.2969999999999999</v>
      </c>
      <c r="AE24" s="5">
        <v>8.8000000000000007</v>
      </c>
      <c r="AF24" s="5">
        <v>1.4</v>
      </c>
      <c r="AG24" s="5">
        <v>2.9</v>
      </c>
      <c r="AH24" s="5">
        <v>9.3000000000000007</v>
      </c>
      <c r="AI24" s="5">
        <v>3.19</v>
      </c>
      <c r="AJ24" s="2">
        <v>1075</v>
      </c>
    </row>
    <row r="25" spans="1:36" ht="15.75" customHeight="1">
      <c r="A25" s="64" t="s">
        <v>148</v>
      </c>
      <c r="B25" s="5">
        <v>42</v>
      </c>
      <c r="C25" s="5">
        <v>28.6</v>
      </c>
      <c r="D25" s="5">
        <v>5.51</v>
      </c>
      <c r="E25" s="5">
        <v>68</v>
      </c>
      <c r="F25" s="5">
        <v>94</v>
      </c>
      <c r="G25" s="5">
        <v>0.42</v>
      </c>
      <c r="H25" s="5">
        <v>4.99</v>
      </c>
      <c r="I25" s="5">
        <v>162</v>
      </c>
      <c r="J25" s="5">
        <v>162</v>
      </c>
      <c r="K25" s="5">
        <v>159</v>
      </c>
      <c r="L25" s="5">
        <v>3</v>
      </c>
      <c r="M25" s="5">
        <v>4</v>
      </c>
      <c r="N25" s="5">
        <v>2</v>
      </c>
      <c r="O25" s="5">
        <v>34</v>
      </c>
      <c r="P25" s="5">
        <v>1439.1</v>
      </c>
      <c r="Q25" s="5">
        <v>1484</v>
      </c>
      <c r="R25" s="5">
        <v>893</v>
      </c>
      <c r="S25" s="5">
        <v>798</v>
      </c>
      <c r="T25" s="5">
        <v>260</v>
      </c>
      <c r="U25" s="5">
        <v>505</v>
      </c>
      <c r="V25" s="5">
        <v>25</v>
      </c>
      <c r="W25" s="5">
        <v>1239</v>
      </c>
      <c r="X25" s="5">
        <v>51</v>
      </c>
      <c r="Y25" s="5">
        <v>4</v>
      </c>
      <c r="Z25" s="5">
        <v>75</v>
      </c>
      <c r="AA25" s="5">
        <v>6268</v>
      </c>
      <c r="AB25" s="5">
        <v>88</v>
      </c>
      <c r="AC25" s="5">
        <v>5</v>
      </c>
      <c r="AD25" s="5">
        <v>1.3819999999999999</v>
      </c>
      <c r="AE25" s="5">
        <v>9.3000000000000007</v>
      </c>
      <c r="AF25" s="5">
        <v>1.6</v>
      </c>
      <c r="AG25" s="5">
        <v>3.2</v>
      </c>
      <c r="AH25" s="5">
        <v>7.7</v>
      </c>
      <c r="AI25" s="5">
        <v>2.4500000000000002</v>
      </c>
      <c r="AJ25" s="2">
        <v>1057</v>
      </c>
    </row>
    <row r="26" spans="1:36" ht="15.75" customHeight="1">
      <c r="A26" s="64" t="s">
        <v>132</v>
      </c>
      <c r="B26" s="5">
        <v>35</v>
      </c>
      <c r="C26" s="5">
        <v>28.9</v>
      </c>
      <c r="D26" s="5">
        <v>4.7699999999999996</v>
      </c>
      <c r="E26" s="5">
        <v>77</v>
      </c>
      <c r="F26" s="5">
        <v>85</v>
      </c>
      <c r="G26" s="5">
        <v>0.47499999999999998</v>
      </c>
      <c r="H26" s="5">
        <v>4.38</v>
      </c>
      <c r="I26" s="5">
        <v>162</v>
      </c>
      <c r="J26" s="5">
        <v>162</v>
      </c>
      <c r="K26" s="5">
        <v>161</v>
      </c>
      <c r="L26" s="5">
        <v>1</v>
      </c>
      <c r="M26" s="5">
        <v>8</v>
      </c>
      <c r="N26" s="5">
        <v>0</v>
      </c>
      <c r="O26" s="5">
        <v>41</v>
      </c>
      <c r="P26" s="5">
        <v>1469</v>
      </c>
      <c r="Q26" s="5">
        <v>1395</v>
      </c>
      <c r="R26" s="5">
        <v>773</v>
      </c>
      <c r="S26" s="5">
        <v>715</v>
      </c>
      <c r="T26" s="5">
        <v>227</v>
      </c>
      <c r="U26" s="5">
        <v>519</v>
      </c>
      <c r="V26" s="5">
        <v>26</v>
      </c>
      <c r="W26" s="5">
        <v>1368</v>
      </c>
      <c r="X26" s="5">
        <v>65</v>
      </c>
      <c r="Y26" s="5">
        <v>4</v>
      </c>
      <c r="Z26" s="5">
        <v>53</v>
      </c>
      <c r="AA26" s="5">
        <v>6256</v>
      </c>
      <c r="AB26" s="5">
        <v>97</v>
      </c>
      <c r="AC26" s="5">
        <v>4.55</v>
      </c>
      <c r="AD26" s="5">
        <v>1.3029999999999999</v>
      </c>
      <c r="AE26" s="5">
        <v>8.5</v>
      </c>
      <c r="AF26" s="5">
        <v>1.4</v>
      </c>
      <c r="AG26" s="5">
        <v>3.2</v>
      </c>
      <c r="AH26" s="5">
        <v>8.4</v>
      </c>
      <c r="AI26" s="5">
        <v>2.64</v>
      </c>
      <c r="AJ26" s="2">
        <v>1076</v>
      </c>
    </row>
    <row r="27" spans="1:36" ht="15.75" customHeight="1">
      <c r="A27" s="64" t="s">
        <v>107</v>
      </c>
      <c r="B27" s="5">
        <v>23</v>
      </c>
      <c r="C27" s="5">
        <v>27.8</v>
      </c>
      <c r="D27" s="5">
        <v>4.09</v>
      </c>
      <c r="E27" s="5">
        <v>91</v>
      </c>
      <c r="F27" s="5">
        <v>71</v>
      </c>
      <c r="G27" s="5">
        <v>0.56200000000000006</v>
      </c>
      <c r="H27" s="5">
        <v>3.8</v>
      </c>
      <c r="I27" s="5">
        <v>162</v>
      </c>
      <c r="J27" s="5">
        <v>162</v>
      </c>
      <c r="K27" s="5">
        <v>161</v>
      </c>
      <c r="L27" s="5">
        <v>1</v>
      </c>
      <c r="M27" s="5">
        <v>14</v>
      </c>
      <c r="N27" s="5">
        <v>1</v>
      </c>
      <c r="O27" s="5">
        <v>52</v>
      </c>
      <c r="P27" s="5">
        <v>1444</v>
      </c>
      <c r="Q27" s="5">
        <v>1284</v>
      </c>
      <c r="R27" s="5">
        <v>662</v>
      </c>
      <c r="S27" s="5">
        <v>609</v>
      </c>
      <c r="T27" s="5">
        <v>191</v>
      </c>
      <c r="U27" s="5">
        <v>545</v>
      </c>
      <c r="V27" s="5">
        <v>41</v>
      </c>
      <c r="W27" s="5">
        <v>1399</v>
      </c>
      <c r="X27" s="5">
        <v>69</v>
      </c>
      <c r="Y27" s="5">
        <v>4</v>
      </c>
      <c r="Z27" s="5">
        <v>46</v>
      </c>
      <c r="AA27" s="5">
        <v>6068</v>
      </c>
      <c r="AB27" s="5">
        <v>110</v>
      </c>
      <c r="AC27" s="5">
        <v>4.2699999999999996</v>
      </c>
      <c r="AD27" s="5">
        <v>1.2669999999999999</v>
      </c>
      <c r="AE27" s="5">
        <v>8</v>
      </c>
      <c r="AF27" s="5">
        <v>1.2</v>
      </c>
      <c r="AG27" s="5">
        <v>3.4</v>
      </c>
      <c r="AH27" s="5">
        <v>8.6999999999999993</v>
      </c>
      <c r="AI27" s="5">
        <v>2.57</v>
      </c>
      <c r="AJ27" s="2">
        <v>1074</v>
      </c>
    </row>
    <row r="28" spans="1:36" ht="15.75" customHeight="1">
      <c r="A28" s="64" t="s">
        <v>44</v>
      </c>
      <c r="B28" s="5">
        <v>33</v>
      </c>
      <c r="C28" s="5">
        <v>27.8</v>
      </c>
      <c r="D28" s="5">
        <v>4.05</v>
      </c>
      <c r="E28" s="5">
        <v>96</v>
      </c>
      <c r="F28" s="5">
        <v>66</v>
      </c>
      <c r="G28" s="5">
        <v>0.59299999999999997</v>
      </c>
      <c r="H28" s="5">
        <v>3.65</v>
      </c>
      <c r="I28" s="5">
        <v>162</v>
      </c>
      <c r="J28" s="5">
        <v>162</v>
      </c>
      <c r="K28" s="5">
        <v>162</v>
      </c>
      <c r="L28" s="5">
        <v>0</v>
      </c>
      <c r="M28" s="5">
        <v>12</v>
      </c>
      <c r="N28" s="5">
        <v>0</v>
      </c>
      <c r="O28" s="5">
        <v>46</v>
      </c>
      <c r="P28" s="5">
        <v>1474.1</v>
      </c>
      <c r="Q28" s="5">
        <v>1274</v>
      </c>
      <c r="R28" s="5">
        <v>656</v>
      </c>
      <c r="S28" s="5">
        <v>598</v>
      </c>
      <c r="T28" s="5">
        <v>181</v>
      </c>
      <c r="U28" s="5">
        <v>453</v>
      </c>
      <c r="V28" s="5">
        <v>27</v>
      </c>
      <c r="W28" s="5">
        <v>1621</v>
      </c>
      <c r="X28" s="5">
        <v>60</v>
      </c>
      <c r="Y28" s="5">
        <v>7</v>
      </c>
      <c r="Z28" s="5">
        <v>59</v>
      </c>
      <c r="AA28" s="5">
        <v>6086</v>
      </c>
      <c r="AB28" s="5">
        <v>119</v>
      </c>
      <c r="AC28" s="5">
        <v>3.65</v>
      </c>
      <c r="AD28" s="5">
        <v>1.171</v>
      </c>
      <c r="AE28" s="5">
        <v>7.8</v>
      </c>
      <c r="AF28" s="5">
        <v>1.1000000000000001</v>
      </c>
      <c r="AG28" s="5">
        <v>2.8</v>
      </c>
      <c r="AH28" s="5">
        <v>9.9</v>
      </c>
      <c r="AI28" s="5">
        <v>3.58</v>
      </c>
      <c r="AJ28" s="2">
        <v>1007</v>
      </c>
    </row>
    <row r="29" spans="1:36" ht="15.75" customHeight="1">
      <c r="A29" s="64" t="s">
        <v>186</v>
      </c>
      <c r="B29" s="5">
        <v>36</v>
      </c>
      <c r="C29" s="5">
        <v>28.3</v>
      </c>
      <c r="D29" s="5">
        <v>5.42</v>
      </c>
      <c r="E29" s="5">
        <v>78</v>
      </c>
      <c r="F29" s="5">
        <v>84</v>
      </c>
      <c r="G29" s="5">
        <v>0.48099999999999998</v>
      </c>
      <c r="H29" s="5">
        <v>5.0599999999999996</v>
      </c>
      <c r="I29" s="5">
        <v>162</v>
      </c>
      <c r="J29" s="5">
        <v>162</v>
      </c>
      <c r="K29" s="5">
        <v>158</v>
      </c>
      <c r="L29" s="5">
        <v>4</v>
      </c>
      <c r="M29" s="5">
        <v>9</v>
      </c>
      <c r="N29" s="5">
        <v>1</v>
      </c>
      <c r="O29" s="5">
        <v>33</v>
      </c>
      <c r="P29" s="5">
        <v>1438</v>
      </c>
      <c r="Q29" s="5">
        <v>1515</v>
      </c>
      <c r="R29" s="5">
        <v>878</v>
      </c>
      <c r="S29" s="5">
        <v>808</v>
      </c>
      <c r="T29" s="5">
        <v>241</v>
      </c>
      <c r="U29" s="5">
        <v>583</v>
      </c>
      <c r="V29" s="5">
        <v>11</v>
      </c>
      <c r="W29" s="5">
        <v>1379</v>
      </c>
      <c r="X29" s="5">
        <v>70</v>
      </c>
      <c r="Y29" s="5">
        <v>3</v>
      </c>
      <c r="Z29" s="5">
        <v>68</v>
      </c>
      <c r="AA29" s="5">
        <v>6354</v>
      </c>
      <c r="AB29" s="5">
        <v>102</v>
      </c>
      <c r="AC29" s="5">
        <v>4.84</v>
      </c>
      <c r="AD29" s="5">
        <v>1.4590000000000001</v>
      </c>
      <c r="AE29" s="5">
        <v>9.5</v>
      </c>
      <c r="AF29" s="5">
        <v>1.5</v>
      </c>
      <c r="AG29" s="5">
        <v>3.6</v>
      </c>
      <c r="AH29" s="5">
        <v>8.6</v>
      </c>
      <c r="AI29" s="5">
        <v>2.37</v>
      </c>
      <c r="AJ29" s="2">
        <v>1162</v>
      </c>
    </row>
    <row r="30" spans="1:36" ht="15.75" customHeight="1">
      <c r="A30" s="64" t="s">
        <v>100</v>
      </c>
      <c r="B30" s="5">
        <v>39</v>
      </c>
      <c r="C30" s="5">
        <v>28</v>
      </c>
      <c r="D30" s="5">
        <v>5.1100000000000003</v>
      </c>
      <c r="E30" s="5">
        <v>67</v>
      </c>
      <c r="F30" s="5">
        <v>95</v>
      </c>
      <c r="G30" s="5">
        <v>0.41399999999999998</v>
      </c>
      <c r="H30" s="5">
        <v>4.79</v>
      </c>
      <c r="I30" s="5">
        <v>162</v>
      </c>
      <c r="J30" s="5">
        <v>162</v>
      </c>
      <c r="K30" s="5">
        <v>161</v>
      </c>
      <c r="L30" s="5">
        <v>1</v>
      </c>
      <c r="M30" s="5">
        <v>7</v>
      </c>
      <c r="N30" s="5">
        <v>0</v>
      </c>
      <c r="O30" s="5">
        <v>33</v>
      </c>
      <c r="P30" s="5">
        <v>1440.1</v>
      </c>
      <c r="Q30" s="5">
        <v>1450</v>
      </c>
      <c r="R30" s="5">
        <v>828</v>
      </c>
      <c r="S30" s="5">
        <v>767</v>
      </c>
      <c r="T30" s="5">
        <v>228</v>
      </c>
      <c r="U30" s="5">
        <v>604</v>
      </c>
      <c r="V30" s="5">
        <v>25</v>
      </c>
      <c r="W30" s="5">
        <v>1332</v>
      </c>
      <c r="X30" s="5">
        <v>69</v>
      </c>
      <c r="Y30" s="5">
        <v>6</v>
      </c>
      <c r="Z30" s="5">
        <v>70</v>
      </c>
      <c r="AA30" s="5">
        <v>6313</v>
      </c>
      <c r="AB30" s="5">
        <v>95</v>
      </c>
      <c r="AC30" s="5">
        <v>4.82</v>
      </c>
      <c r="AD30" s="5">
        <v>1.4259999999999999</v>
      </c>
      <c r="AE30" s="5">
        <v>9.1</v>
      </c>
      <c r="AF30" s="5">
        <v>1.4</v>
      </c>
      <c r="AG30" s="5">
        <v>3.8</v>
      </c>
      <c r="AH30" s="5">
        <v>8.3000000000000007</v>
      </c>
      <c r="AI30" s="5">
        <v>2.21</v>
      </c>
      <c r="AJ30" s="2">
        <v>1164</v>
      </c>
    </row>
    <row r="31" spans="1:36" ht="15.75" customHeight="1">
      <c r="A31" s="69" t="s">
        <v>166</v>
      </c>
      <c r="B31" s="11">
        <v>31</v>
      </c>
      <c r="C31" s="11">
        <v>30.8</v>
      </c>
      <c r="D31" s="11">
        <v>4.47</v>
      </c>
      <c r="E31" s="11">
        <v>93</v>
      </c>
      <c r="F31" s="11">
        <v>69</v>
      </c>
      <c r="G31" s="11">
        <v>0.57399999999999995</v>
      </c>
      <c r="H31" s="11">
        <v>4.2699999999999996</v>
      </c>
      <c r="I31" s="11">
        <v>162</v>
      </c>
      <c r="J31" s="11">
        <v>162</v>
      </c>
      <c r="K31" s="11">
        <v>161</v>
      </c>
      <c r="L31" s="11">
        <v>1</v>
      </c>
      <c r="M31" s="11">
        <v>13</v>
      </c>
      <c r="N31" s="11">
        <v>1</v>
      </c>
      <c r="O31" s="11">
        <v>40</v>
      </c>
      <c r="P31" s="11">
        <v>1439.1</v>
      </c>
      <c r="Q31" s="11">
        <v>1340</v>
      </c>
      <c r="R31" s="11">
        <v>724</v>
      </c>
      <c r="S31" s="11">
        <v>683</v>
      </c>
      <c r="T31" s="11">
        <v>202</v>
      </c>
      <c r="U31" s="11">
        <v>517</v>
      </c>
      <c r="V31" s="11">
        <v>41</v>
      </c>
      <c r="W31" s="11">
        <v>1511</v>
      </c>
      <c r="X31" s="11">
        <v>61</v>
      </c>
      <c r="Y31" s="11">
        <v>5</v>
      </c>
      <c r="Z31" s="11">
        <v>53</v>
      </c>
      <c r="AA31" s="11">
        <v>6134</v>
      </c>
      <c r="AB31" s="11">
        <v>104</v>
      </c>
      <c r="AC31" s="11">
        <v>4.1399999999999997</v>
      </c>
      <c r="AD31" s="11">
        <v>1.29</v>
      </c>
      <c r="AE31" s="11">
        <v>8.4</v>
      </c>
      <c r="AF31" s="11">
        <v>1.3</v>
      </c>
      <c r="AG31" s="11">
        <v>3.2</v>
      </c>
      <c r="AH31" s="11">
        <v>9.4</v>
      </c>
      <c r="AI31" s="11">
        <v>2.92</v>
      </c>
      <c r="AJ31" s="8">
        <v>1092</v>
      </c>
    </row>
  </sheetData>
  <hyperlinks>
    <hyperlink ref="A2" r:id="rId1" xr:uid="{00000000-0004-0000-0600-000000000000}"/>
    <hyperlink ref="A3" r:id="rId2" xr:uid="{00000000-0004-0000-0600-000001000000}"/>
    <hyperlink ref="A4" r:id="rId3" xr:uid="{00000000-0004-0000-0600-000002000000}"/>
    <hyperlink ref="A5" r:id="rId4" xr:uid="{00000000-0004-0000-0600-000003000000}"/>
    <hyperlink ref="A6" r:id="rId5" xr:uid="{00000000-0004-0000-0600-000004000000}"/>
    <hyperlink ref="A7" r:id="rId6" xr:uid="{00000000-0004-0000-0600-000005000000}"/>
    <hyperlink ref="A8" r:id="rId7" xr:uid="{00000000-0004-0000-0600-000006000000}"/>
    <hyperlink ref="A9" r:id="rId8" xr:uid="{00000000-0004-0000-0600-000007000000}"/>
    <hyperlink ref="A10" r:id="rId9" xr:uid="{00000000-0004-0000-0600-000008000000}"/>
    <hyperlink ref="A11" r:id="rId10" xr:uid="{00000000-0004-0000-0600-000009000000}"/>
    <hyperlink ref="A12" r:id="rId11" xr:uid="{00000000-0004-0000-0600-00000A000000}"/>
    <hyperlink ref="A13" r:id="rId12" xr:uid="{00000000-0004-0000-0600-00000B000000}"/>
    <hyperlink ref="A14" r:id="rId13" xr:uid="{00000000-0004-0000-0600-00000C000000}"/>
    <hyperlink ref="A15" r:id="rId14" xr:uid="{00000000-0004-0000-0600-00000D000000}"/>
    <hyperlink ref="A16" r:id="rId15" xr:uid="{00000000-0004-0000-0600-00000E000000}"/>
    <hyperlink ref="A17" r:id="rId16" xr:uid="{00000000-0004-0000-0600-00000F000000}"/>
    <hyperlink ref="A18" r:id="rId17" xr:uid="{00000000-0004-0000-0600-000010000000}"/>
    <hyperlink ref="A19" r:id="rId18" xr:uid="{00000000-0004-0000-0600-000011000000}"/>
    <hyperlink ref="A20" r:id="rId19" xr:uid="{00000000-0004-0000-0600-000012000000}"/>
    <hyperlink ref="A21" r:id="rId20" xr:uid="{00000000-0004-0000-0600-000013000000}"/>
    <hyperlink ref="A22" r:id="rId21" xr:uid="{00000000-0004-0000-0600-000014000000}"/>
    <hyperlink ref="A23" r:id="rId22" xr:uid="{00000000-0004-0000-0600-000015000000}"/>
    <hyperlink ref="A24" r:id="rId23" xr:uid="{00000000-0004-0000-0600-000016000000}"/>
    <hyperlink ref="A25" r:id="rId24" xr:uid="{00000000-0004-0000-0600-000017000000}"/>
    <hyperlink ref="A26" r:id="rId25" xr:uid="{00000000-0004-0000-0600-000018000000}"/>
    <hyperlink ref="A27" r:id="rId26" xr:uid="{00000000-0004-0000-0600-000019000000}"/>
    <hyperlink ref="A28" r:id="rId27" xr:uid="{00000000-0004-0000-0600-00001A000000}"/>
    <hyperlink ref="A29" r:id="rId28" xr:uid="{00000000-0004-0000-0600-00001B000000}"/>
    <hyperlink ref="A30" r:id="rId29" xr:uid="{00000000-0004-0000-0600-00001C000000}"/>
    <hyperlink ref="A31" r:id="rId30" xr:uid="{00000000-0004-0000-0600-00001D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C38"/>
  <sheetViews>
    <sheetView workbookViewId="0"/>
  </sheetViews>
  <sheetFormatPr baseColWidth="10" defaultColWidth="14.5" defaultRowHeight="15.75" customHeight="1"/>
  <cols>
    <col min="1" max="1" width="21.33203125" customWidth="1"/>
  </cols>
  <sheetData>
    <row r="1" spans="1:29" ht="15.75" customHeight="1">
      <c r="A1" s="39" t="s">
        <v>1</v>
      </c>
      <c r="B1" s="39" t="s">
        <v>906</v>
      </c>
      <c r="C1" s="39" t="s">
        <v>907</v>
      </c>
      <c r="D1" s="39" t="s">
        <v>423</v>
      </c>
      <c r="E1" s="39" t="s">
        <v>3</v>
      </c>
      <c r="F1" s="39" t="s">
        <v>908</v>
      </c>
      <c r="G1" s="39" t="s">
        <v>909</v>
      </c>
      <c r="H1" s="39" t="s">
        <v>9</v>
      </c>
      <c r="I1" s="39" t="s">
        <v>886</v>
      </c>
      <c r="J1" s="39" t="s">
        <v>910</v>
      </c>
      <c r="K1" s="39" t="s">
        <v>911</v>
      </c>
      <c r="L1" s="39" t="s">
        <v>889</v>
      </c>
      <c r="M1" s="39" t="s">
        <v>912</v>
      </c>
      <c r="N1" s="39" t="s">
        <v>913</v>
      </c>
      <c r="O1" s="39" t="s">
        <v>914</v>
      </c>
      <c r="P1" s="39" t="s">
        <v>890</v>
      </c>
      <c r="Q1" s="39" t="s">
        <v>892</v>
      </c>
      <c r="R1" s="39" t="s">
        <v>915</v>
      </c>
      <c r="S1" s="39" t="s">
        <v>916</v>
      </c>
      <c r="T1" s="39" t="s">
        <v>917</v>
      </c>
      <c r="U1" s="39" t="s">
        <v>918</v>
      </c>
      <c r="V1" s="39" t="s">
        <v>919</v>
      </c>
      <c r="W1" s="39" t="s">
        <v>920</v>
      </c>
      <c r="X1" s="39" t="s">
        <v>921</v>
      </c>
      <c r="Y1" s="39" t="s">
        <v>893</v>
      </c>
      <c r="Z1" s="39" t="s">
        <v>922</v>
      </c>
      <c r="AA1" s="39" t="s">
        <v>923</v>
      </c>
      <c r="AB1" s="39" t="s">
        <v>891</v>
      </c>
      <c r="AC1" s="39" t="s">
        <v>905</v>
      </c>
    </row>
    <row r="2" spans="1:29" ht="15.75" customHeight="1">
      <c r="A2" s="25" t="s">
        <v>173</v>
      </c>
      <c r="B2" s="24">
        <v>49</v>
      </c>
      <c r="C2" s="24">
        <v>29.2</v>
      </c>
      <c r="D2" s="24">
        <v>4.28</v>
      </c>
      <c r="E2" s="24">
        <v>162</v>
      </c>
      <c r="F2" s="24">
        <v>6157</v>
      </c>
      <c r="G2" s="24">
        <v>5460</v>
      </c>
      <c r="H2" s="24">
        <v>693</v>
      </c>
      <c r="I2" s="24">
        <v>1283</v>
      </c>
      <c r="J2" s="26">
        <v>259</v>
      </c>
      <c r="K2" s="26">
        <v>50</v>
      </c>
      <c r="L2" s="24">
        <v>176</v>
      </c>
      <c r="M2" s="24">
        <v>658</v>
      </c>
      <c r="N2" s="24">
        <v>79</v>
      </c>
      <c r="O2" s="24">
        <v>25</v>
      </c>
      <c r="P2" s="24">
        <v>560</v>
      </c>
      <c r="Q2" s="24">
        <v>1460</v>
      </c>
      <c r="R2" s="24">
        <v>0.23499999999999999</v>
      </c>
      <c r="S2" s="24">
        <v>0.31</v>
      </c>
      <c r="T2" s="24">
        <v>0.39700000000000002</v>
      </c>
      <c r="U2" s="24">
        <v>0.70699999999999996</v>
      </c>
      <c r="V2" s="24">
        <v>84</v>
      </c>
      <c r="W2" s="24">
        <v>2170</v>
      </c>
      <c r="X2" s="24">
        <v>110</v>
      </c>
      <c r="Y2" s="24">
        <v>52</v>
      </c>
      <c r="Z2" s="24">
        <v>38</v>
      </c>
      <c r="AA2" s="24">
        <v>45</v>
      </c>
      <c r="AB2" s="24">
        <v>36</v>
      </c>
      <c r="AC2" s="24">
        <v>1086</v>
      </c>
    </row>
    <row r="3" spans="1:29" ht="15.75" customHeight="1">
      <c r="A3" s="25" t="s">
        <v>75</v>
      </c>
      <c r="B3" s="30">
        <v>58</v>
      </c>
      <c r="C3" s="30">
        <v>27.3</v>
      </c>
      <c r="D3" s="30">
        <v>4.6900000000000004</v>
      </c>
      <c r="E3" s="30">
        <v>162</v>
      </c>
      <c r="F3" s="30">
        <v>6266</v>
      </c>
      <c r="G3" s="30">
        <v>5582</v>
      </c>
      <c r="H3" s="30">
        <v>759</v>
      </c>
      <c r="I3" s="30">
        <v>1433</v>
      </c>
      <c r="J3" s="29">
        <v>314</v>
      </c>
      <c r="K3" s="29">
        <v>29</v>
      </c>
      <c r="L3" s="30">
        <v>175</v>
      </c>
      <c r="M3" s="30">
        <v>717</v>
      </c>
      <c r="N3" s="30">
        <v>90</v>
      </c>
      <c r="O3" s="30">
        <v>36</v>
      </c>
      <c r="P3" s="30">
        <v>511</v>
      </c>
      <c r="Q3" s="30">
        <v>1290</v>
      </c>
      <c r="R3" s="30">
        <v>0.25700000000000001</v>
      </c>
      <c r="S3" s="30">
        <v>0.32400000000000001</v>
      </c>
      <c r="T3" s="30">
        <v>0.41699999999999998</v>
      </c>
      <c r="U3" s="30">
        <v>0.74199999999999999</v>
      </c>
      <c r="V3" s="30">
        <v>99</v>
      </c>
      <c r="W3" s="30">
        <v>2330</v>
      </c>
      <c r="X3" s="30">
        <v>99</v>
      </c>
      <c r="Y3" s="30">
        <v>66</v>
      </c>
      <c r="Z3" s="30">
        <v>49</v>
      </c>
      <c r="AA3" s="30">
        <v>43</v>
      </c>
      <c r="AB3" s="30">
        <v>53</v>
      </c>
      <c r="AC3" s="24">
        <v>1143</v>
      </c>
    </row>
    <row r="4" spans="1:29" ht="15.75" customHeight="1">
      <c r="A4" s="25" t="s">
        <v>169</v>
      </c>
      <c r="B4" s="30">
        <v>56</v>
      </c>
      <c r="C4" s="30">
        <v>28.4</v>
      </c>
      <c r="D4" s="30">
        <v>3.84</v>
      </c>
      <c r="E4" s="30">
        <v>162</v>
      </c>
      <c r="F4" s="30">
        <v>6034</v>
      </c>
      <c r="G4" s="30">
        <v>5507</v>
      </c>
      <c r="H4" s="30">
        <v>622</v>
      </c>
      <c r="I4" s="30">
        <v>1317</v>
      </c>
      <c r="J4" s="29">
        <v>242</v>
      </c>
      <c r="K4" s="29">
        <v>15</v>
      </c>
      <c r="L4" s="30">
        <v>188</v>
      </c>
      <c r="M4" s="30">
        <v>593</v>
      </c>
      <c r="N4" s="30">
        <v>81</v>
      </c>
      <c r="O4" s="30">
        <v>22</v>
      </c>
      <c r="P4" s="30">
        <v>422</v>
      </c>
      <c r="Q4" s="30">
        <v>1412</v>
      </c>
      <c r="R4" s="30">
        <v>0.23899999999999999</v>
      </c>
      <c r="S4" s="30">
        <v>0.29799999999999999</v>
      </c>
      <c r="T4" s="30">
        <v>0.39100000000000001</v>
      </c>
      <c r="U4" s="30">
        <v>0.68899999999999995</v>
      </c>
      <c r="V4" s="30">
        <v>91</v>
      </c>
      <c r="W4" s="30">
        <v>2153</v>
      </c>
      <c r="X4" s="30">
        <v>132</v>
      </c>
      <c r="Y4" s="30">
        <v>57</v>
      </c>
      <c r="Z4" s="30">
        <v>13</v>
      </c>
      <c r="AA4" s="30">
        <v>35</v>
      </c>
      <c r="AB4" s="30">
        <v>19</v>
      </c>
      <c r="AC4" s="24">
        <v>1027</v>
      </c>
    </row>
    <row r="5" spans="1:29" ht="15.75" customHeight="1">
      <c r="A5" s="25" t="s">
        <v>177</v>
      </c>
      <c r="B5" s="30">
        <v>44</v>
      </c>
      <c r="C5" s="30">
        <v>27.7</v>
      </c>
      <c r="D5" s="30">
        <v>5.41</v>
      </c>
      <c r="E5" s="30">
        <v>162</v>
      </c>
      <c r="F5" s="30">
        <v>6302</v>
      </c>
      <c r="G5" s="30">
        <v>5623</v>
      </c>
      <c r="H5" s="30">
        <v>876</v>
      </c>
      <c r="I5" s="30">
        <v>1509</v>
      </c>
      <c r="J5" s="29">
        <v>355</v>
      </c>
      <c r="K5" s="29">
        <v>31</v>
      </c>
      <c r="L5" s="30">
        <v>208</v>
      </c>
      <c r="M5" s="30">
        <v>829</v>
      </c>
      <c r="N5" s="30">
        <v>125</v>
      </c>
      <c r="O5" s="30">
        <v>31</v>
      </c>
      <c r="P5" s="30">
        <v>569</v>
      </c>
      <c r="Q5" s="30">
        <v>1253</v>
      </c>
      <c r="R5" s="30">
        <v>0.26800000000000002</v>
      </c>
      <c r="S5" s="30">
        <v>0.33900000000000002</v>
      </c>
      <c r="T5" s="30">
        <v>0.45300000000000001</v>
      </c>
      <c r="U5" s="30">
        <v>0.79200000000000004</v>
      </c>
      <c r="V5" s="30">
        <v>112</v>
      </c>
      <c r="W5" s="30">
        <v>2550</v>
      </c>
      <c r="X5" s="30">
        <v>130</v>
      </c>
      <c r="Y5" s="30">
        <v>55</v>
      </c>
      <c r="Z5" s="30">
        <v>7</v>
      </c>
      <c r="AA5" s="30">
        <v>48</v>
      </c>
      <c r="AB5" s="30">
        <v>38</v>
      </c>
      <c r="AC5" s="24">
        <v>1124</v>
      </c>
    </row>
    <row r="6" spans="1:29" ht="15.75" customHeight="1">
      <c r="A6" s="25" t="s">
        <v>89</v>
      </c>
      <c r="B6" s="30">
        <v>50</v>
      </c>
      <c r="C6" s="30">
        <v>27.2</v>
      </c>
      <c r="D6" s="30">
        <v>4.67</v>
      </c>
      <c r="E6" s="30">
        <v>163</v>
      </c>
      <c r="F6" s="30">
        <v>6369</v>
      </c>
      <c r="G6" s="30">
        <v>5624</v>
      </c>
      <c r="H6" s="30">
        <v>761</v>
      </c>
      <c r="I6" s="30">
        <v>1453</v>
      </c>
      <c r="J6" s="29">
        <v>286</v>
      </c>
      <c r="K6" s="29">
        <v>34</v>
      </c>
      <c r="L6" s="30">
        <v>167</v>
      </c>
      <c r="M6" s="30">
        <v>722</v>
      </c>
      <c r="N6" s="30">
        <v>66</v>
      </c>
      <c r="O6" s="30">
        <v>38</v>
      </c>
      <c r="P6" s="30">
        <v>576</v>
      </c>
      <c r="Q6" s="30">
        <v>1388</v>
      </c>
      <c r="R6" s="30">
        <v>0.25800000000000001</v>
      </c>
      <c r="S6" s="30">
        <v>0.33300000000000002</v>
      </c>
      <c r="T6" s="30">
        <v>0.41</v>
      </c>
      <c r="U6" s="30">
        <v>0.74399999999999999</v>
      </c>
      <c r="V6" s="30">
        <v>95</v>
      </c>
      <c r="W6" s="30">
        <v>2308</v>
      </c>
      <c r="X6" s="30">
        <v>107</v>
      </c>
      <c r="Y6" s="30">
        <v>78</v>
      </c>
      <c r="Z6" s="30">
        <v>40</v>
      </c>
      <c r="AA6" s="30">
        <v>46</v>
      </c>
      <c r="AB6" s="30">
        <v>67</v>
      </c>
      <c r="AC6" s="24">
        <v>1224</v>
      </c>
    </row>
    <row r="7" spans="1:29" ht="15.75" customHeight="1">
      <c r="A7" s="25" t="s">
        <v>80</v>
      </c>
      <c r="B7" s="30">
        <v>51</v>
      </c>
      <c r="C7" s="30">
        <v>26.5</v>
      </c>
      <c r="D7" s="30">
        <v>4.05</v>
      </c>
      <c r="E7" s="30">
        <v>162</v>
      </c>
      <c r="F7" s="30">
        <v>6071</v>
      </c>
      <c r="G7" s="30">
        <v>5523</v>
      </c>
      <c r="H7" s="30">
        <v>656</v>
      </c>
      <c r="I7" s="30">
        <v>1332</v>
      </c>
      <c r="J7" s="29">
        <v>259</v>
      </c>
      <c r="K7" s="29">
        <v>40</v>
      </c>
      <c r="L7" s="30">
        <v>182</v>
      </c>
      <c r="M7" s="30">
        <v>639</v>
      </c>
      <c r="N7" s="30">
        <v>98</v>
      </c>
      <c r="O7" s="30">
        <v>41</v>
      </c>
      <c r="P7" s="30">
        <v>425</v>
      </c>
      <c r="Q7" s="30">
        <v>1594</v>
      </c>
      <c r="R7" s="30">
        <v>0.24099999999999999</v>
      </c>
      <c r="S7" s="30">
        <v>0.30199999999999999</v>
      </c>
      <c r="T7" s="30">
        <v>0.40100000000000002</v>
      </c>
      <c r="U7" s="30">
        <v>0.70299999999999996</v>
      </c>
      <c r="V7" s="30">
        <v>93</v>
      </c>
      <c r="W7" s="30">
        <v>2217</v>
      </c>
      <c r="X7" s="30">
        <v>99</v>
      </c>
      <c r="Y7" s="30">
        <v>66</v>
      </c>
      <c r="Z7" s="30">
        <v>24</v>
      </c>
      <c r="AA7" s="30">
        <v>32</v>
      </c>
      <c r="AB7" s="30">
        <v>18</v>
      </c>
      <c r="AC7" s="24">
        <v>1050</v>
      </c>
    </row>
    <row r="8" spans="1:29" ht="15.75" customHeight="1">
      <c r="A8" s="25" t="s">
        <v>119</v>
      </c>
      <c r="B8" s="30">
        <v>53</v>
      </c>
      <c r="C8" s="30">
        <v>27.2</v>
      </c>
      <c r="D8" s="30">
        <v>4.3</v>
      </c>
      <c r="E8" s="30">
        <v>162</v>
      </c>
      <c r="F8" s="30">
        <v>6240</v>
      </c>
      <c r="G8" s="30">
        <v>5532</v>
      </c>
      <c r="H8" s="30">
        <v>696</v>
      </c>
      <c r="I8" s="30">
        <v>1404</v>
      </c>
      <c r="J8" s="29">
        <v>251</v>
      </c>
      <c r="K8" s="29">
        <v>25</v>
      </c>
      <c r="L8" s="30">
        <v>172</v>
      </c>
      <c r="M8" s="30">
        <v>665</v>
      </c>
      <c r="N8" s="30">
        <v>77</v>
      </c>
      <c r="O8" s="30">
        <v>33</v>
      </c>
      <c r="P8" s="30">
        <v>559</v>
      </c>
      <c r="Q8" s="30">
        <v>1376</v>
      </c>
      <c r="R8" s="30">
        <v>0.254</v>
      </c>
      <c r="S8" s="30">
        <v>0.32800000000000001</v>
      </c>
      <c r="T8" s="30">
        <v>0.40100000000000002</v>
      </c>
      <c r="U8" s="30">
        <v>0.72899999999999998</v>
      </c>
      <c r="V8" s="30">
        <v>94</v>
      </c>
      <c r="W8" s="30">
        <v>2221</v>
      </c>
      <c r="X8" s="30">
        <v>128</v>
      </c>
      <c r="Y8" s="30">
        <v>65</v>
      </c>
      <c r="Z8" s="30">
        <v>49</v>
      </c>
      <c r="AA8" s="30">
        <v>35</v>
      </c>
      <c r="AB8" s="30">
        <v>35</v>
      </c>
      <c r="AC8" s="24">
        <v>1179</v>
      </c>
    </row>
    <row r="9" spans="1:29" ht="15.75" customHeight="1">
      <c r="A9" s="25" t="s">
        <v>85</v>
      </c>
      <c r="B9" s="30">
        <v>49</v>
      </c>
      <c r="C9" s="30">
        <v>29.4</v>
      </c>
      <c r="D9" s="30">
        <v>5.05</v>
      </c>
      <c r="E9" s="30">
        <v>162</v>
      </c>
      <c r="F9" s="30">
        <v>6300</v>
      </c>
      <c r="G9" s="30">
        <v>5595</v>
      </c>
      <c r="H9" s="30">
        <v>818</v>
      </c>
      <c r="I9" s="30">
        <v>1447</v>
      </c>
      <c r="J9" s="29">
        <v>297</v>
      </c>
      <c r="K9" s="29">
        <v>19</v>
      </c>
      <c r="L9" s="30">
        <v>216</v>
      </c>
      <c r="M9" s="30">
        <v>786</v>
      </c>
      <c r="N9" s="30">
        <v>135</v>
      </c>
      <c r="O9" s="30">
        <v>36</v>
      </c>
      <c r="P9" s="30">
        <v>554</v>
      </c>
      <c r="Q9" s="30">
        <v>1189</v>
      </c>
      <c r="R9" s="30">
        <v>0.25900000000000001</v>
      </c>
      <c r="S9" s="30">
        <v>0.33200000000000002</v>
      </c>
      <c r="T9" s="30">
        <v>0.434</v>
      </c>
      <c r="U9" s="30">
        <v>0.76600000000000001</v>
      </c>
      <c r="V9" s="30">
        <v>105</v>
      </c>
      <c r="W9" s="30">
        <v>2430</v>
      </c>
      <c r="X9" s="30">
        <v>98</v>
      </c>
      <c r="Y9" s="30">
        <v>80</v>
      </c>
      <c r="Z9" s="30">
        <v>25</v>
      </c>
      <c r="AA9" s="30">
        <v>44</v>
      </c>
      <c r="AB9" s="30">
        <v>32</v>
      </c>
      <c r="AC9" s="24">
        <v>1147</v>
      </c>
    </row>
    <row r="10" spans="1:29" ht="15.75" customHeight="1">
      <c r="A10" s="25" t="s">
        <v>155</v>
      </c>
      <c r="B10" s="30">
        <v>41</v>
      </c>
      <c r="C10" s="30">
        <v>28.7</v>
      </c>
      <c r="D10" s="30">
        <v>4.79</v>
      </c>
      <c r="E10" s="30">
        <v>163</v>
      </c>
      <c r="F10" s="30">
        <v>6178</v>
      </c>
      <c r="G10" s="30">
        <v>5541</v>
      </c>
      <c r="H10" s="30">
        <v>780</v>
      </c>
      <c r="I10" s="30">
        <v>1418</v>
      </c>
      <c r="J10" s="29">
        <v>280</v>
      </c>
      <c r="K10" s="29">
        <v>42</v>
      </c>
      <c r="L10" s="30">
        <v>210</v>
      </c>
      <c r="M10" s="30">
        <v>748</v>
      </c>
      <c r="N10" s="30">
        <v>95</v>
      </c>
      <c r="O10" s="30">
        <v>33</v>
      </c>
      <c r="P10" s="30">
        <v>507</v>
      </c>
      <c r="Q10" s="30">
        <v>1397</v>
      </c>
      <c r="R10" s="30">
        <v>0.25600000000000001</v>
      </c>
      <c r="S10" s="30">
        <v>0.32200000000000001</v>
      </c>
      <c r="T10" s="30">
        <v>0.435</v>
      </c>
      <c r="U10" s="30">
        <v>0.75700000000000001</v>
      </c>
      <c r="V10" s="30">
        <v>90</v>
      </c>
      <c r="W10" s="30">
        <v>2412</v>
      </c>
      <c r="X10" s="30">
        <v>114</v>
      </c>
      <c r="Y10" s="30">
        <v>51</v>
      </c>
      <c r="Z10" s="30">
        <v>42</v>
      </c>
      <c r="AA10" s="30">
        <v>37</v>
      </c>
      <c r="AB10" s="30">
        <v>38</v>
      </c>
      <c r="AC10" s="24">
        <v>1067</v>
      </c>
    </row>
    <row r="11" spans="1:29" ht="15.75" customHeight="1">
      <c r="A11" s="25" t="s">
        <v>182</v>
      </c>
      <c r="B11" s="30">
        <v>49</v>
      </c>
      <c r="C11" s="30">
        <v>27.9</v>
      </c>
      <c r="D11" s="30">
        <v>3.89</v>
      </c>
      <c r="E11" s="30">
        <v>162</v>
      </c>
      <c r="F11" s="30">
        <v>6029</v>
      </c>
      <c r="G11" s="30">
        <v>5494</v>
      </c>
      <c r="H11" s="30">
        <v>630</v>
      </c>
      <c r="I11" s="30">
        <v>1326</v>
      </c>
      <c r="J11" s="29">
        <v>284</v>
      </c>
      <c r="K11" s="29">
        <v>35</v>
      </c>
      <c r="L11" s="30">
        <v>135</v>
      </c>
      <c r="M11" s="30">
        <v>597</v>
      </c>
      <c r="N11" s="30">
        <v>70</v>
      </c>
      <c r="O11" s="30">
        <v>30</v>
      </c>
      <c r="P11" s="30">
        <v>428</v>
      </c>
      <c r="Q11" s="30">
        <v>1341</v>
      </c>
      <c r="R11" s="30">
        <v>0.24099999999999999</v>
      </c>
      <c r="S11" s="30">
        <v>0.3</v>
      </c>
      <c r="T11" s="30">
        <v>0.38</v>
      </c>
      <c r="U11" s="30">
        <v>0.68</v>
      </c>
      <c r="V11" s="30">
        <v>85</v>
      </c>
      <c r="W11" s="30">
        <v>2085</v>
      </c>
      <c r="X11" s="30">
        <v>110</v>
      </c>
      <c r="Y11" s="30">
        <v>52</v>
      </c>
      <c r="Z11" s="30">
        <v>15</v>
      </c>
      <c r="AA11" s="30">
        <v>40</v>
      </c>
      <c r="AB11" s="30">
        <v>18</v>
      </c>
      <c r="AC11" s="24">
        <v>1071</v>
      </c>
    </row>
    <row r="12" spans="1:29" ht="15.75" customHeight="1">
      <c r="A12" s="25" t="s">
        <v>126</v>
      </c>
      <c r="B12" s="30">
        <v>41</v>
      </c>
      <c r="C12" s="30">
        <v>28.2</v>
      </c>
      <c r="D12" s="30">
        <v>4.92</v>
      </c>
      <c r="E12" s="30">
        <v>162</v>
      </c>
      <c r="F12" s="30">
        <v>6146</v>
      </c>
      <c r="G12" s="30">
        <v>5453</v>
      </c>
      <c r="H12" s="30">
        <v>797</v>
      </c>
      <c r="I12" s="30">
        <v>1390</v>
      </c>
      <c r="J12" s="29">
        <v>278</v>
      </c>
      <c r="K12" s="29">
        <v>18</v>
      </c>
      <c r="L12" s="30">
        <v>205</v>
      </c>
      <c r="M12" s="30">
        <v>763</v>
      </c>
      <c r="N12" s="30">
        <v>71</v>
      </c>
      <c r="O12" s="30">
        <v>26</v>
      </c>
      <c r="P12" s="30">
        <v>565</v>
      </c>
      <c r="Q12" s="30">
        <v>1197</v>
      </c>
      <c r="R12" s="30">
        <v>0.255</v>
      </c>
      <c r="S12" s="30">
        <v>0.32900000000000001</v>
      </c>
      <c r="T12" s="30">
        <v>0.42499999999999999</v>
      </c>
      <c r="U12" s="30">
        <v>0.754</v>
      </c>
      <c r="V12" s="30">
        <v>109</v>
      </c>
      <c r="W12" s="30">
        <v>2319</v>
      </c>
      <c r="X12" s="30">
        <v>156</v>
      </c>
      <c r="Y12" s="30">
        <v>61</v>
      </c>
      <c r="Z12" s="30">
        <v>14</v>
      </c>
      <c r="AA12" s="30">
        <v>45</v>
      </c>
      <c r="AB12" s="30">
        <v>19</v>
      </c>
      <c r="AC12" s="24">
        <v>1052</v>
      </c>
    </row>
    <row r="13" spans="1:29" ht="15.75" customHeight="1">
      <c r="A13" s="25" t="s">
        <v>160</v>
      </c>
      <c r="B13" s="30">
        <v>49</v>
      </c>
      <c r="C13" s="30">
        <v>28.6</v>
      </c>
      <c r="D13" s="30">
        <v>3.94</v>
      </c>
      <c r="E13" s="30">
        <v>162</v>
      </c>
      <c r="F13" s="30">
        <v>6063</v>
      </c>
      <c r="G13" s="30">
        <v>5505</v>
      </c>
      <c r="H13" s="30">
        <v>638</v>
      </c>
      <c r="I13" s="30">
        <v>1350</v>
      </c>
      <c r="J13" s="29">
        <v>283</v>
      </c>
      <c r="K13" s="29">
        <v>29</v>
      </c>
      <c r="L13" s="30">
        <v>155</v>
      </c>
      <c r="M13" s="30">
        <v>606</v>
      </c>
      <c r="N13" s="30">
        <v>117</v>
      </c>
      <c r="O13" s="30">
        <v>38</v>
      </c>
      <c r="P13" s="30">
        <v>427</v>
      </c>
      <c r="Q13" s="30">
        <v>1310</v>
      </c>
      <c r="R13" s="30">
        <v>0.245</v>
      </c>
      <c r="S13" s="30">
        <v>0.30499999999999999</v>
      </c>
      <c r="T13" s="30">
        <v>0.39200000000000002</v>
      </c>
      <c r="U13" s="30">
        <v>0.69699999999999995</v>
      </c>
      <c r="V13" s="30">
        <v>91</v>
      </c>
      <c r="W13" s="30">
        <v>2156</v>
      </c>
      <c r="X13" s="30">
        <v>123</v>
      </c>
      <c r="Y13" s="30">
        <v>67</v>
      </c>
      <c r="Z13" s="30">
        <v>24</v>
      </c>
      <c r="AA13" s="30">
        <v>40</v>
      </c>
      <c r="AB13" s="30">
        <v>13</v>
      </c>
      <c r="AC13" s="24">
        <v>1063</v>
      </c>
    </row>
    <row r="14" spans="1:29" ht="15.75" customHeight="1">
      <c r="A14" s="25" t="s">
        <v>164</v>
      </c>
      <c r="B14" s="30">
        <v>60</v>
      </c>
      <c r="C14" s="30">
        <v>29.6</v>
      </c>
      <c r="D14" s="30">
        <v>4.45</v>
      </c>
      <c r="E14" s="30">
        <v>162</v>
      </c>
      <c r="F14" s="30">
        <v>6108</v>
      </c>
      <c r="G14" s="30">
        <v>5472</v>
      </c>
      <c r="H14" s="30">
        <v>721</v>
      </c>
      <c r="I14" s="30">
        <v>1323</v>
      </c>
      <c r="J14" s="29">
        <v>249</v>
      </c>
      <c r="K14" s="29">
        <v>23</v>
      </c>
      <c r="L14" s="30">
        <v>214</v>
      </c>
      <c r="M14" s="30">
        <v>690</v>
      </c>
      <c r="N14" s="30">
        <v>89</v>
      </c>
      <c r="O14" s="30">
        <v>22</v>
      </c>
      <c r="P14" s="30">
        <v>514</v>
      </c>
      <c r="Q14" s="30">
        <v>1300</v>
      </c>
      <c r="R14" s="30">
        <v>0.24199999999999999</v>
      </c>
      <c r="S14" s="30">
        <v>0.313</v>
      </c>
      <c r="T14" s="30">
        <v>0.41299999999999998</v>
      </c>
      <c r="U14" s="30">
        <v>0.72599999999999998</v>
      </c>
      <c r="V14" s="30">
        <v>100</v>
      </c>
      <c r="W14" s="30">
        <v>2260</v>
      </c>
      <c r="X14" s="30">
        <v>111</v>
      </c>
      <c r="Y14" s="30">
        <v>73</v>
      </c>
      <c r="Z14" s="30">
        <v>7</v>
      </c>
      <c r="AA14" s="30">
        <v>39</v>
      </c>
      <c r="AB14" s="30">
        <v>38</v>
      </c>
      <c r="AC14" s="24">
        <v>1071</v>
      </c>
    </row>
    <row r="15" spans="1:29" ht="15.75" customHeight="1">
      <c r="A15" s="25" t="s">
        <v>31</v>
      </c>
      <c r="B15" s="30">
        <v>52</v>
      </c>
      <c r="C15" s="30">
        <v>28.1</v>
      </c>
      <c r="D15" s="30">
        <v>4.93</v>
      </c>
      <c r="E15" s="30">
        <v>163</v>
      </c>
      <c r="F15" s="30">
        <v>6358</v>
      </c>
      <c r="G15" s="30">
        <v>5572</v>
      </c>
      <c r="H15" s="30">
        <v>804</v>
      </c>
      <c r="I15" s="30">
        <v>1394</v>
      </c>
      <c r="J15" s="29">
        <v>296</v>
      </c>
      <c r="K15" s="29">
        <v>33</v>
      </c>
      <c r="L15" s="30">
        <v>235</v>
      </c>
      <c r="M15" s="30">
        <v>756</v>
      </c>
      <c r="N15" s="30">
        <v>75</v>
      </c>
      <c r="O15" s="30">
        <v>24</v>
      </c>
      <c r="P15" s="30">
        <v>647</v>
      </c>
      <c r="Q15" s="30">
        <v>1436</v>
      </c>
      <c r="R15" s="30">
        <v>0.25</v>
      </c>
      <c r="S15" s="30">
        <v>0.33300000000000002</v>
      </c>
      <c r="T15" s="30">
        <v>0.442</v>
      </c>
      <c r="U15" s="30">
        <v>0.77400000000000002</v>
      </c>
      <c r="V15" s="30">
        <v>109</v>
      </c>
      <c r="W15" s="30">
        <v>2461</v>
      </c>
      <c r="X15" s="30">
        <v>119</v>
      </c>
      <c r="Y15" s="30">
        <v>61</v>
      </c>
      <c r="Z15" s="30">
        <v>39</v>
      </c>
      <c r="AA15" s="30">
        <v>39</v>
      </c>
      <c r="AB15" s="30">
        <v>47</v>
      </c>
      <c r="AC15" s="24">
        <v>1163</v>
      </c>
    </row>
    <row r="16" spans="1:29" ht="15.75" customHeight="1">
      <c r="A16" s="25" t="s">
        <v>113</v>
      </c>
      <c r="B16" s="30">
        <v>51</v>
      </c>
      <c r="C16" s="30">
        <v>27.5</v>
      </c>
      <c r="D16" s="30">
        <v>3.66</v>
      </c>
      <c r="E16" s="30">
        <v>161</v>
      </c>
      <c r="F16" s="30">
        <v>6083</v>
      </c>
      <c r="G16" s="30">
        <v>5488</v>
      </c>
      <c r="H16" s="30">
        <v>589</v>
      </c>
      <c r="I16" s="30">
        <v>1303</v>
      </c>
      <c r="J16" s="29">
        <v>222</v>
      </c>
      <c r="K16" s="29">
        <v>24</v>
      </c>
      <c r="L16" s="30">
        <v>128</v>
      </c>
      <c r="M16" s="30">
        <v>554</v>
      </c>
      <c r="N16" s="30">
        <v>45</v>
      </c>
      <c r="O16" s="30">
        <v>31</v>
      </c>
      <c r="P16" s="30">
        <v>455</v>
      </c>
      <c r="Q16" s="30">
        <v>1384</v>
      </c>
      <c r="R16" s="30">
        <v>0.23699999999999999</v>
      </c>
      <c r="S16" s="30">
        <v>0.30299999999999999</v>
      </c>
      <c r="T16" s="30">
        <v>0.35699999999999998</v>
      </c>
      <c r="U16" s="30">
        <v>0.65900000000000003</v>
      </c>
      <c r="V16" s="30">
        <v>87</v>
      </c>
      <c r="W16" s="30">
        <v>1957</v>
      </c>
      <c r="X16" s="30">
        <v>119</v>
      </c>
      <c r="Y16" s="30">
        <v>73</v>
      </c>
      <c r="Z16" s="30">
        <v>32</v>
      </c>
      <c r="AA16" s="30">
        <v>31</v>
      </c>
      <c r="AB16" s="30">
        <v>26</v>
      </c>
      <c r="AC16" s="24">
        <v>1123</v>
      </c>
    </row>
    <row r="17" spans="1:29" ht="15.75" customHeight="1">
      <c r="A17" s="25" t="s">
        <v>137</v>
      </c>
      <c r="B17" s="30">
        <v>53</v>
      </c>
      <c r="C17" s="30">
        <v>28.8</v>
      </c>
      <c r="D17" s="30">
        <v>4.63</v>
      </c>
      <c r="E17" s="30">
        <v>163</v>
      </c>
      <c r="F17" s="30">
        <v>6210</v>
      </c>
      <c r="G17" s="30">
        <v>5542</v>
      </c>
      <c r="H17" s="30">
        <v>754</v>
      </c>
      <c r="I17" s="30">
        <v>1398</v>
      </c>
      <c r="J17" s="29">
        <v>252</v>
      </c>
      <c r="K17" s="29">
        <v>24</v>
      </c>
      <c r="L17" s="30">
        <v>218</v>
      </c>
      <c r="M17" s="30">
        <v>711</v>
      </c>
      <c r="N17" s="30">
        <v>124</v>
      </c>
      <c r="O17" s="30">
        <v>32</v>
      </c>
      <c r="P17" s="30">
        <v>537</v>
      </c>
      <c r="Q17" s="30">
        <v>1458</v>
      </c>
      <c r="R17" s="30">
        <v>0.252</v>
      </c>
      <c r="S17" s="30">
        <v>0.32300000000000001</v>
      </c>
      <c r="T17" s="30">
        <v>0.42399999999999999</v>
      </c>
      <c r="U17" s="30">
        <v>0.747</v>
      </c>
      <c r="V17" s="30">
        <v>99</v>
      </c>
      <c r="W17" s="30">
        <v>2352</v>
      </c>
      <c r="X17" s="30">
        <v>128</v>
      </c>
      <c r="Y17" s="30">
        <v>58</v>
      </c>
      <c r="Z17" s="30">
        <v>29</v>
      </c>
      <c r="AA17" s="30">
        <v>41</v>
      </c>
      <c r="AB17" s="30">
        <v>32</v>
      </c>
      <c r="AC17" s="24">
        <v>1106</v>
      </c>
    </row>
    <row r="18" spans="1:29" ht="15.75" customHeight="1">
      <c r="A18" s="25" t="s">
        <v>60</v>
      </c>
      <c r="B18" s="30">
        <v>54</v>
      </c>
      <c r="C18" s="30">
        <v>28.2</v>
      </c>
      <c r="D18" s="30">
        <v>4.5599999999999996</v>
      </c>
      <c r="E18" s="30">
        <v>162</v>
      </c>
      <c r="F18" s="30">
        <v>6154</v>
      </c>
      <c r="G18" s="30">
        <v>5526</v>
      </c>
      <c r="H18" s="30">
        <v>738</v>
      </c>
      <c r="I18" s="30">
        <v>1380</v>
      </c>
      <c r="J18" s="29">
        <v>318</v>
      </c>
      <c r="K18" s="29">
        <v>22</v>
      </c>
      <c r="L18" s="30">
        <v>166</v>
      </c>
      <c r="M18" s="30">
        <v>704</v>
      </c>
      <c r="N18" s="30">
        <v>47</v>
      </c>
      <c r="O18" s="30">
        <v>27</v>
      </c>
      <c r="P18" s="30">
        <v>534</v>
      </c>
      <c r="Q18" s="30">
        <v>1328</v>
      </c>
      <c r="R18" s="30">
        <v>0.25</v>
      </c>
      <c r="S18" s="30">
        <v>0.318</v>
      </c>
      <c r="T18" s="30">
        <v>0.40500000000000003</v>
      </c>
      <c r="U18" s="30">
        <v>0.72299999999999998</v>
      </c>
      <c r="V18" s="30">
        <v>95</v>
      </c>
      <c r="W18" s="30">
        <v>2240</v>
      </c>
      <c r="X18" s="30">
        <v>89</v>
      </c>
      <c r="Y18" s="30">
        <v>37</v>
      </c>
      <c r="Z18" s="30">
        <v>19</v>
      </c>
      <c r="AA18" s="30">
        <v>38</v>
      </c>
      <c r="AB18" s="30">
        <v>25</v>
      </c>
      <c r="AC18" s="24">
        <v>1087</v>
      </c>
    </row>
    <row r="19" spans="1:29" ht="15.75" customHeight="1">
      <c r="A19" s="25" t="s">
        <v>151</v>
      </c>
      <c r="B19" s="30">
        <v>56</v>
      </c>
      <c r="C19" s="30">
        <v>28.3</v>
      </c>
      <c r="D19" s="30">
        <v>4.17</v>
      </c>
      <c r="E19" s="30">
        <v>162</v>
      </c>
      <c r="F19" s="30">
        <v>6177</v>
      </c>
      <c r="G19" s="30">
        <v>5468</v>
      </c>
      <c r="H19" s="30">
        <v>676</v>
      </c>
      <c r="I19" s="30">
        <v>1282</v>
      </c>
      <c r="J19" s="29">
        <v>265</v>
      </c>
      <c r="K19" s="29">
        <v>34</v>
      </c>
      <c r="L19" s="30">
        <v>170</v>
      </c>
      <c r="M19" s="30">
        <v>649</v>
      </c>
      <c r="N19" s="30">
        <v>71</v>
      </c>
      <c r="O19" s="30">
        <v>39</v>
      </c>
      <c r="P19" s="30">
        <v>566</v>
      </c>
      <c r="Q19" s="30">
        <v>1404</v>
      </c>
      <c r="R19" s="30">
        <v>0.23400000000000001</v>
      </c>
      <c r="S19" s="30">
        <v>0.312</v>
      </c>
      <c r="T19" s="30">
        <v>0.38900000000000001</v>
      </c>
      <c r="U19" s="30">
        <v>0.70099999999999996</v>
      </c>
      <c r="V19" s="30">
        <v>97</v>
      </c>
      <c r="W19" s="30">
        <v>2125</v>
      </c>
      <c r="X19" s="30">
        <v>116</v>
      </c>
      <c r="Y19" s="30">
        <v>73</v>
      </c>
      <c r="Z19" s="30">
        <v>28</v>
      </c>
      <c r="AA19" s="30">
        <v>42</v>
      </c>
      <c r="AB19" s="30">
        <v>36</v>
      </c>
      <c r="AC19" s="24">
        <v>1104</v>
      </c>
    </row>
    <row r="20" spans="1:29" ht="15.75" customHeight="1">
      <c r="A20" s="25" t="s">
        <v>95</v>
      </c>
      <c r="B20" s="30">
        <v>49</v>
      </c>
      <c r="C20" s="30">
        <v>27.2</v>
      </c>
      <c r="D20" s="30">
        <v>5.25</v>
      </c>
      <c r="E20" s="30">
        <v>162</v>
      </c>
      <c r="F20" s="30">
        <v>6271</v>
      </c>
      <c r="G20" s="30">
        <v>5515</v>
      </c>
      <c r="H20" s="30">
        <v>851</v>
      </c>
      <c r="I20" s="30">
        <v>1374</v>
      </c>
      <c r="J20" s="29">
        <v>269</v>
      </c>
      <c r="K20" s="29">
        <v>23</v>
      </c>
      <c r="L20" s="30">
        <v>267</v>
      </c>
      <c r="M20" s="30">
        <v>821</v>
      </c>
      <c r="N20" s="30">
        <v>63</v>
      </c>
      <c r="O20" s="30">
        <v>21</v>
      </c>
      <c r="P20" s="30">
        <v>625</v>
      </c>
      <c r="Q20" s="30">
        <v>1421</v>
      </c>
      <c r="R20" s="30">
        <v>0.249</v>
      </c>
      <c r="S20" s="30">
        <v>0.32900000000000001</v>
      </c>
      <c r="T20" s="30">
        <v>0.45100000000000001</v>
      </c>
      <c r="U20" s="30">
        <v>0.78100000000000003</v>
      </c>
      <c r="V20" s="30">
        <v>108</v>
      </c>
      <c r="W20" s="30">
        <v>2490</v>
      </c>
      <c r="X20" s="30">
        <v>107</v>
      </c>
      <c r="Y20" s="30">
        <v>62</v>
      </c>
      <c r="Z20" s="30">
        <v>10</v>
      </c>
      <c r="AA20" s="30">
        <v>59</v>
      </c>
      <c r="AB20" s="30">
        <v>21</v>
      </c>
      <c r="AC20" s="24">
        <v>1100</v>
      </c>
    </row>
    <row r="21" spans="1:29" ht="15.75" customHeight="1">
      <c r="A21" s="25" t="s">
        <v>67</v>
      </c>
      <c r="B21" s="30">
        <v>53</v>
      </c>
      <c r="C21" s="30">
        <v>28</v>
      </c>
      <c r="D21" s="30">
        <v>5.0199999999999996</v>
      </c>
      <c r="E21" s="30">
        <v>162</v>
      </c>
      <c r="F21" s="30">
        <v>6255</v>
      </c>
      <c r="G21" s="30">
        <v>5579</v>
      </c>
      <c r="H21" s="30">
        <v>813</v>
      </c>
      <c r="I21" s="30">
        <v>1407</v>
      </c>
      <c r="J21" s="29">
        <v>322</v>
      </c>
      <c r="K21" s="29">
        <v>20</v>
      </c>
      <c r="L21" s="30">
        <v>227</v>
      </c>
      <c r="M21" s="30">
        <v>778</v>
      </c>
      <c r="N21" s="30">
        <v>35</v>
      </c>
      <c r="O21" s="30">
        <v>21</v>
      </c>
      <c r="P21" s="30">
        <v>550</v>
      </c>
      <c r="Q21" s="30">
        <v>1381</v>
      </c>
      <c r="R21" s="30">
        <v>0.252</v>
      </c>
      <c r="S21" s="30">
        <v>0.32500000000000001</v>
      </c>
      <c r="T21" s="30">
        <v>0.439</v>
      </c>
      <c r="U21" s="30">
        <v>0.76400000000000001</v>
      </c>
      <c r="V21" s="30">
        <v>109</v>
      </c>
      <c r="W21" s="30">
        <v>2450</v>
      </c>
      <c r="X21" s="30">
        <v>136</v>
      </c>
      <c r="Y21" s="30">
        <v>76</v>
      </c>
      <c r="Z21" s="30">
        <v>6</v>
      </c>
      <c r="AA21" s="30">
        <v>44</v>
      </c>
      <c r="AB21" s="30">
        <v>18</v>
      </c>
      <c r="AC21" s="24">
        <v>1085</v>
      </c>
    </row>
    <row r="22" spans="1:29" ht="15.75" customHeight="1">
      <c r="A22" s="25" t="s">
        <v>143</v>
      </c>
      <c r="B22" s="30">
        <v>48</v>
      </c>
      <c r="C22" s="30">
        <v>26.7</v>
      </c>
      <c r="D22" s="30">
        <v>4.18</v>
      </c>
      <c r="E22" s="30">
        <v>162</v>
      </c>
      <c r="F22" s="30">
        <v>6136</v>
      </c>
      <c r="G22" s="30">
        <v>5424</v>
      </c>
      <c r="H22" s="30">
        <v>677</v>
      </c>
      <c r="I22" s="30">
        <v>1271</v>
      </c>
      <c r="J22" s="29">
        <v>241</v>
      </c>
      <c r="K22" s="29">
        <v>30</v>
      </c>
      <c r="L22" s="30">
        <v>186</v>
      </c>
      <c r="M22" s="30">
        <v>653</v>
      </c>
      <c r="N22" s="30">
        <v>69</v>
      </c>
      <c r="O22" s="30">
        <v>26</v>
      </c>
      <c r="P22" s="30">
        <v>582</v>
      </c>
      <c r="Q22" s="30">
        <v>1520</v>
      </c>
      <c r="R22" s="30">
        <v>0.23400000000000001</v>
      </c>
      <c r="S22" s="30">
        <v>0.314</v>
      </c>
      <c r="T22" s="30">
        <v>0.39300000000000002</v>
      </c>
      <c r="U22" s="30">
        <v>0.70699999999999996</v>
      </c>
      <c r="V22" s="30">
        <v>89</v>
      </c>
      <c r="W22" s="30">
        <v>2130</v>
      </c>
      <c r="X22" s="30">
        <v>102</v>
      </c>
      <c r="Y22" s="30">
        <v>64</v>
      </c>
      <c r="Z22" s="30">
        <v>32</v>
      </c>
      <c r="AA22" s="30">
        <v>32</v>
      </c>
      <c r="AB22" s="30">
        <v>33</v>
      </c>
      <c r="AC22" s="24">
        <v>1120</v>
      </c>
    </row>
    <row r="23" spans="1:29" ht="15.75" customHeight="1">
      <c r="A23" s="25" t="s">
        <v>189</v>
      </c>
      <c r="B23" s="30">
        <v>48</v>
      </c>
      <c r="C23" s="30">
        <v>27.8</v>
      </c>
      <c r="D23" s="30">
        <v>4.3</v>
      </c>
      <c r="E23" s="30">
        <v>161</v>
      </c>
      <c r="F23" s="30">
        <v>6066</v>
      </c>
      <c r="G23" s="30">
        <v>5447</v>
      </c>
      <c r="H23" s="30">
        <v>692</v>
      </c>
      <c r="I23" s="30">
        <v>1381</v>
      </c>
      <c r="J23" s="29">
        <v>290</v>
      </c>
      <c r="K23" s="29">
        <v>38</v>
      </c>
      <c r="L23" s="30">
        <v>157</v>
      </c>
      <c r="M23" s="30">
        <v>665</v>
      </c>
      <c r="N23" s="30">
        <v>70</v>
      </c>
      <c r="O23" s="30">
        <v>38</v>
      </c>
      <c r="P23" s="30">
        <v>474</v>
      </c>
      <c r="Q23" s="30">
        <v>1229</v>
      </c>
      <c r="R23" s="30">
        <v>0.254</v>
      </c>
      <c r="S23" s="30">
        <v>0.317</v>
      </c>
      <c r="T23" s="30">
        <v>0.40699999999999997</v>
      </c>
      <c r="U23" s="30">
        <v>0.72499999999999998</v>
      </c>
      <c r="V23" s="30">
        <v>98</v>
      </c>
      <c r="W23" s="30">
        <v>2218</v>
      </c>
      <c r="X23" s="30">
        <v>121</v>
      </c>
      <c r="Y23" s="30">
        <v>59</v>
      </c>
      <c r="Z23" s="30">
        <v>31</v>
      </c>
      <c r="AA23" s="30">
        <v>52</v>
      </c>
      <c r="AB23" s="30">
        <v>38</v>
      </c>
      <c r="AC23" s="24">
        <v>1071</v>
      </c>
    </row>
    <row r="24" spans="1:29" ht="15.75" customHeight="1">
      <c r="A24" s="25" t="s">
        <v>52</v>
      </c>
      <c r="B24" s="30">
        <v>49</v>
      </c>
      <c r="C24" s="30">
        <v>26.8</v>
      </c>
      <c r="D24" s="30">
        <v>3.81</v>
      </c>
      <c r="E24" s="30">
        <v>162</v>
      </c>
      <c r="F24" s="30">
        <v>6059</v>
      </c>
      <c r="G24" s="30">
        <v>5486</v>
      </c>
      <c r="H24" s="30">
        <v>617</v>
      </c>
      <c r="I24" s="30">
        <v>1289</v>
      </c>
      <c r="J24" s="29">
        <v>250</v>
      </c>
      <c r="K24" s="29">
        <v>30</v>
      </c>
      <c r="L24" s="30">
        <v>162</v>
      </c>
      <c r="M24" s="30">
        <v>583</v>
      </c>
      <c r="N24" s="30">
        <v>95</v>
      </c>
      <c r="O24" s="30">
        <v>36</v>
      </c>
      <c r="P24" s="30">
        <v>471</v>
      </c>
      <c r="Q24" s="30">
        <v>1523</v>
      </c>
      <c r="R24" s="30">
        <v>0.23499999999999999</v>
      </c>
      <c r="S24" s="30">
        <v>0.29699999999999999</v>
      </c>
      <c r="T24" s="30">
        <v>0.38</v>
      </c>
      <c r="U24" s="30">
        <v>0.67700000000000005</v>
      </c>
      <c r="V24" s="30">
        <v>87</v>
      </c>
      <c r="W24" s="30">
        <v>2085</v>
      </c>
      <c r="X24" s="30">
        <v>122</v>
      </c>
      <c r="Y24" s="30">
        <v>31</v>
      </c>
      <c r="Z24" s="30">
        <v>35</v>
      </c>
      <c r="AA24" s="30">
        <v>36</v>
      </c>
      <c r="AB24" s="30">
        <v>28</v>
      </c>
      <c r="AC24" s="24">
        <v>1028</v>
      </c>
    </row>
    <row r="25" spans="1:29" ht="15.75" customHeight="1">
      <c r="A25" s="25" t="s">
        <v>148</v>
      </c>
      <c r="B25" s="30">
        <v>53</v>
      </c>
      <c r="C25" s="30">
        <v>29.8</v>
      </c>
      <c r="D25" s="30">
        <v>4.18</v>
      </c>
      <c r="E25" s="30">
        <v>162</v>
      </c>
      <c r="F25" s="30">
        <v>6087</v>
      </c>
      <c r="G25" s="30">
        <v>5513</v>
      </c>
      <c r="H25" s="30">
        <v>677</v>
      </c>
      <c r="I25" s="30">
        <v>1402</v>
      </c>
      <c r="J25" s="29">
        <v>256</v>
      </c>
      <c r="K25" s="29">
        <v>32</v>
      </c>
      <c r="L25" s="30">
        <v>176</v>
      </c>
      <c r="M25" s="30">
        <v>644</v>
      </c>
      <c r="N25" s="30">
        <v>79</v>
      </c>
      <c r="O25" s="30">
        <v>37</v>
      </c>
      <c r="P25" s="30">
        <v>430</v>
      </c>
      <c r="Q25" s="30">
        <v>1221</v>
      </c>
      <c r="R25" s="30">
        <v>0.254</v>
      </c>
      <c r="S25" s="30">
        <v>0.314</v>
      </c>
      <c r="T25" s="30">
        <v>0.40799999999999997</v>
      </c>
      <c r="U25" s="30">
        <v>0.72199999999999998</v>
      </c>
      <c r="V25" s="30">
        <v>102</v>
      </c>
      <c r="W25" s="30">
        <v>2250</v>
      </c>
      <c r="X25" s="30">
        <v>128</v>
      </c>
      <c r="Y25" s="30">
        <v>70</v>
      </c>
      <c r="Z25" s="30">
        <v>29</v>
      </c>
      <c r="AA25" s="30">
        <v>41</v>
      </c>
      <c r="AB25" s="30">
        <v>17</v>
      </c>
      <c r="AC25" s="24">
        <v>1084</v>
      </c>
    </row>
    <row r="26" spans="1:29" ht="15.75" customHeight="1">
      <c r="A26" s="25" t="s">
        <v>132</v>
      </c>
      <c r="B26" s="30">
        <v>48</v>
      </c>
      <c r="C26" s="30">
        <v>29.8</v>
      </c>
      <c r="D26" s="30">
        <v>3.72</v>
      </c>
      <c r="E26" s="30">
        <v>162</v>
      </c>
      <c r="F26" s="30">
        <v>6113</v>
      </c>
      <c r="G26" s="30">
        <v>5541</v>
      </c>
      <c r="H26" s="30">
        <v>603</v>
      </c>
      <c r="I26" s="30">
        <v>1324</v>
      </c>
      <c r="J26" s="29">
        <v>255</v>
      </c>
      <c r="K26" s="29">
        <v>30</v>
      </c>
      <c r="L26" s="30">
        <v>133</v>
      </c>
      <c r="M26" s="30">
        <v>573</v>
      </c>
      <c r="N26" s="30">
        <v>77</v>
      </c>
      <c r="O26" s="30">
        <v>34</v>
      </c>
      <c r="P26" s="30">
        <v>448</v>
      </c>
      <c r="Q26" s="30">
        <v>1467</v>
      </c>
      <c r="R26" s="30">
        <v>0.23899999999999999</v>
      </c>
      <c r="S26" s="30">
        <v>0.3</v>
      </c>
      <c r="T26" s="30">
        <v>0.36799999999999999</v>
      </c>
      <c r="U26" s="30">
        <v>0.66700000000000004</v>
      </c>
      <c r="V26" s="30">
        <v>84</v>
      </c>
      <c r="W26" s="30">
        <v>2038</v>
      </c>
      <c r="X26" s="30">
        <v>113</v>
      </c>
      <c r="Y26" s="30">
        <v>49</v>
      </c>
      <c r="Z26" s="30">
        <v>33</v>
      </c>
      <c r="AA26" s="30">
        <v>42</v>
      </c>
      <c r="AB26" s="30">
        <v>40</v>
      </c>
      <c r="AC26" s="24">
        <v>1101</v>
      </c>
    </row>
    <row r="27" spans="1:29" ht="15.75" customHeight="1">
      <c r="A27" s="25" t="s">
        <v>107</v>
      </c>
      <c r="B27" s="30">
        <v>49</v>
      </c>
      <c r="C27" s="30">
        <v>28</v>
      </c>
      <c r="D27" s="30">
        <v>4.6900000000000004</v>
      </c>
      <c r="E27" s="30">
        <v>162</v>
      </c>
      <c r="F27" s="30">
        <v>6200</v>
      </c>
      <c r="G27" s="30">
        <v>5498</v>
      </c>
      <c r="H27" s="30">
        <v>759</v>
      </c>
      <c r="I27" s="30">
        <v>1369</v>
      </c>
      <c r="J27" s="29">
        <v>248</v>
      </c>
      <c r="K27" s="29">
        <v>9</v>
      </c>
      <c r="L27" s="30">
        <v>205</v>
      </c>
      <c r="M27" s="30">
        <v>725</v>
      </c>
      <c r="N27" s="30">
        <v>63</v>
      </c>
      <c r="O27" s="30">
        <v>32</v>
      </c>
      <c r="P27" s="30">
        <v>525</v>
      </c>
      <c r="Q27" s="30">
        <v>1380</v>
      </c>
      <c r="R27" s="30">
        <v>0.249</v>
      </c>
      <c r="S27" s="30">
        <v>0.32100000000000001</v>
      </c>
      <c r="T27" s="30">
        <v>0.40899999999999997</v>
      </c>
      <c r="U27" s="30">
        <v>0.73</v>
      </c>
      <c r="V27" s="30">
        <v>99</v>
      </c>
      <c r="W27" s="30">
        <v>2250</v>
      </c>
      <c r="X27" s="30">
        <v>92</v>
      </c>
      <c r="Y27" s="30">
        <v>80</v>
      </c>
      <c r="Z27" s="30">
        <v>46</v>
      </c>
      <c r="AA27" s="30">
        <v>48</v>
      </c>
      <c r="AB27" s="30">
        <v>40</v>
      </c>
      <c r="AC27" s="24">
        <v>1101</v>
      </c>
    </row>
    <row r="28" spans="1:29" ht="15.75" customHeight="1">
      <c r="A28" s="25" t="s">
        <v>44</v>
      </c>
      <c r="B28" s="30">
        <v>54</v>
      </c>
      <c r="C28" s="30">
        <v>27.1</v>
      </c>
      <c r="D28" s="30">
        <v>4.42</v>
      </c>
      <c r="E28" s="30">
        <v>162</v>
      </c>
      <c r="F28" s="30">
        <v>6195</v>
      </c>
      <c r="G28" s="30">
        <v>5475</v>
      </c>
      <c r="H28" s="30">
        <v>716</v>
      </c>
      <c r="I28" s="30">
        <v>1415</v>
      </c>
      <c r="J28" s="29">
        <v>274</v>
      </c>
      <c r="K28" s="29">
        <v>43</v>
      </c>
      <c r="L28" s="30">
        <v>150</v>
      </c>
      <c r="M28" s="30">
        <v>664</v>
      </c>
      <c r="N28" s="30">
        <v>128</v>
      </c>
      <c r="O28" s="30">
        <v>51</v>
      </c>
      <c r="P28" s="30">
        <v>540</v>
      </c>
      <c r="Q28" s="30">
        <v>1388</v>
      </c>
      <c r="R28" s="30">
        <v>0.25800000000000001</v>
      </c>
      <c r="S28" s="30">
        <v>0.33300000000000002</v>
      </c>
      <c r="T28" s="30">
        <v>0.40600000000000003</v>
      </c>
      <c r="U28" s="30">
        <v>0.74</v>
      </c>
      <c r="V28" s="30">
        <v>105</v>
      </c>
      <c r="W28" s="30">
        <v>2225</v>
      </c>
      <c r="X28" s="30">
        <v>122</v>
      </c>
      <c r="Y28" s="30">
        <v>101</v>
      </c>
      <c r="Z28" s="30">
        <v>28</v>
      </c>
      <c r="AA28" s="30">
        <v>50</v>
      </c>
      <c r="AB28" s="30">
        <v>17</v>
      </c>
      <c r="AC28" s="24">
        <v>1156</v>
      </c>
    </row>
    <row r="29" spans="1:29" ht="15.75" customHeight="1">
      <c r="A29" s="25" t="s">
        <v>186</v>
      </c>
      <c r="B29" s="30">
        <v>50</v>
      </c>
      <c r="C29" s="30">
        <v>27.4</v>
      </c>
      <c r="D29" s="30">
        <v>4.55</v>
      </c>
      <c r="E29" s="30">
        <v>162</v>
      </c>
      <c r="F29" s="30">
        <v>6163</v>
      </c>
      <c r="G29" s="30">
        <v>5453</v>
      </c>
      <c r="H29" s="30">
        <v>737</v>
      </c>
      <c r="I29" s="30">
        <v>1308</v>
      </c>
      <c r="J29" s="29">
        <v>266</v>
      </c>
      <c r="K29" s="29">
        <v>24</v>
      </c>
      <c r="L29" s="30">
        <v>194</v>
      </c>
      <c r="M29" s="30">
        <v>696</v>
      </c>
      <c r="N29" s="30">
        <v>74</v>
      </c>
      <c r="O29" s="30">
        <v>35</v>
      </c>
      <c r="P29" s="30">
        <v>555</v>
      </c>
      <c r="Q29" s="30">
        <v>1484</v>
      </c>
      <c r="R29" s="30">
        <v>0.24</v>
      </c>
      <c r="S29" s="30">
        <v>0.318</v>
      </c>
      <c r="T29" s="30">
        <v>0.40400000000000003</v>
      </c>
      <c r="U29" s="30">
        <v>0.72199999999999998</v>
      </c>
      <c r="V29" s="30">
        <v>88</v>
      </c>
      <c r="W29" s="30">
        <v>2204</v>
      </c>
      <c r="X29" s="30">
        <v>104</v>
      </c>
      <c r="Y29" s="30">
        <v>88</v>
      </c>
      <c r="Z29" s="30">
        <v>33</v>
      </c>
      <c r="AA29" s="30">
        <v>34</v>
      </c>
      <c r="AB29" s="30">
        <v>16</v>
      </c>
      <c r="AC29" s="24">
        <v>1093</v>
      </c>
    </row>
    <row r="30" spans="1:29" ht="15.75" customHeight="1">
      <c r="A30" s="25" t="s">
        <v>100</v>
      </c>
      <c r="B30" s="30">
        <v>63</v>
      </c>
      <c r="C30" s="30">
        <v>28.9</v>
      </c>
      <c r="D30" s="30">
        <v>4.38</v>
      </c>
      <c r="E30" s="30">
        <v>162</v>
      </c>
      <c r="F30" s="30">
        <v>6076</v>
      </c>
      <c r="G30" s="30">
        <v>5477</v>
      </c>
      <c r="H30" s="30">
        <v>709</v>
      </c>
      <c r="I30" s="30">
        <v>1336</v>
      </c>
      <c r="J30" s="29">
        <v>320</v>
      </c>
      <c r="K30" s="29">
        <v>16</v>
      </c>
      <c r="L30" s="30">
        <v>217</v>
      </c>
      <c r="M30" s="30">
        <v>680</v>
      </c>
      <c r="N30" s="30">
        <v>47</v>
      </c>
      <c r="O30" s="30">
        <v>30</v>
      </c>
      <c r="P30" s="30">
        <v>499</v>
      </c>
      <c r="Q30" s="30">
        <v>1387</v>
      </c>
      <c r="R30" s="30">
        <v>0.24399999999999999</v>
      </c>
      <c r="S30" s="30">
        <v>0.312</v>
      </c>
      <c r="T30" s="30">
        <v>0.42699999999999999</v>
      </c>
      <c r="U30" s="30">
        <v>0.73899999999999999</v>
      </c>
      <c r="V30" s="30">
        <v>103</v>
      </c>
      <c r="W30" s="30">
        <v>2339</v>
      </c>
      <c r="X30" s="30">
        <v>118</v>
      </c>
      <c r="Y30" s="30">
        <v>58</v>
      </c>
      <c r="Z30" s="30">
        <v>5</v>
      </c>
      <c r="AA30" s="30">
        <v>37</v>
      </c>
      <c r="AB30" s="30">
        <v>15</v>
      </c>
      <c r="AC30" s="24">
        <v>1036</v>
      </c>
    </row>
    <row r="31" spans="1:29" ht="15.75" customHeight="1">
      <c r="A31" s="25" t="s">
        <v>166</v>
      </c>
      <c r="B31" s="30">
        <v>53</v>
      </c>
      <c r="C31" s="30">
        <v>27.6</v>
      </c>
      <c r="D31" s="30">
        <v>4.76</v>
      </c>
      <c r="E31" s="30">
        <v>162</v>
      </c>
      <c r="F31" s="30">
        <v>6288</v>
      </c>
      <c r="G31" s="30">
        <v>5517</v>
      </c>
      <c r="H31" s="30">
        <v>771</v>
      </c>
      <c r="I31" s="30">
        <v>1402</v>
      </c>
      <c r="J31" s="29">
        <v>284</v>
      </c>
      <c r="K31" s="29">
        <v>25</v>
      </c>
      <c r="L31" s="30">
        <v>191</v>
      </c>
      <c r="M31" s="30">
        <v>737</v>
      </c>
      <c r="N31" s="30">
        <v>119</v>
      </c>
      <c r="O31" s="30">
        <v>33</v>
      </c>
      <c r="P31" s="30">
        <v>631</v>
      </c>
      <c r="Q31" s="30">
        <v>1289</v>
      </c>
      <c r="R31" s="30">
        <v>0.254</v>
      </c>
      <c r="S31" s="30">
        <v>0.33500000000000002</v>
      </c>
      <c r="T31" s="30">
        <v>0.41899999999999998</v>
      </c>
      <c r="U31" s="30">
        <v>0.753</v>
      </c>
      <c r="V31" s="30">
        <v>98</v>
      </c>
      <c r="W31" s="30">
        <v>2309</v>
      </c>
      <c r="X31" s="30">
        <v>104</v>
      </c>
      <c r="Y31" s="30">
        <v>59</v>
      </c>
      <c r="Z31" s="30">
        <v>41</v>
      </c>
      <c r="AA31" s="30">
        <v>40</v>
      </c>
      <c r="AB31" s="30">
        <v>56</v>
      </c>
      <c r="AC31" s="24">
        <v>1180</v>
      </c>
    </row>
    <row r="32" spans="1:29" ht="15.75" customHeight="1">
      <c r="A32" s="26" t="s">
        <v>924</v>
      </c>
      <c r="B32" s="24">
        <v>46</v>
      </c>
      <c r="C32" s="24">
        <v>28.1</v>
      </c>
      <c r="D32" s="24">
        <v>4.45</v>
      </c>
      <c r="E32" s="24">
        <v>162</v>
      </c>
      <c r="F32" s="24">
        <v>6172</v>
      </c>
      <c r="G32" s="24">
        <v>5514</v>
      </c>
      <c r="H32" s="24">
        <v>721</v>
      </c>
      <c r="I32" s="24">
        <v>1367</v>
      </c>
      <c r="J32" s="26">
        <v>276</v>
      </c>
      <c r="K32" s="26">
        <v>28</v>
      </c>
      <c r="L32" s="24">
        <v>186</v>
      </c>
      <c r="M32" s="24">
        <v>687</v>
      </c>
      <c r="N32" s="24">
        <v>82</v>
      </c>
      <c r="O32" s="24">
        <v>32</v>
      </c>
      <c r="P32" s="24">
        <v>523</v>
      </c>
      <c r="Q32" s="24">
        <v>1374</v>
      </c>
      <c r="R32" s="24">
        <v>0.248</v>
      </c>
      <c r="S32" s="24">
        <v>0.318</v>
      </c>
      <c r="T32" s="24">
        <v>0.40899999999999997</v>
      </c>
      <c r="U32" s="24">
        <v>0.72799999999999998</v>
      </c>
      <c r="V32" s="24">
        <v>97</v>
      </c>
      <c r="W32" s="24">
        <v>2258</v>
      </c>
      <c r="X32" s="24">
        <v>115</v>
      </c>
      <c r="Y32" s="24">
        <v>64</v>
      </c>
      <c r="Z32" s="24">
        <v>27</v>
      </c>
      <c r="AA32" s="24">
        <v>41</v>
      </c>
      <c r="AB32" s="24">
        <v>31</v>
      </c>
      <c r="AC32" s="24">
        <v>1101</v>
      </c>
    </row>
    <row r="33" spans="1:29" ht="15.75" customHeight="1">
      <c r="A33" s="70" t="s">
        <v>1</v>
      </c>
      <c r="B33" s="70" t="s">
        <v>906</v>
      </c>
      <c r="C33" s="70" t="s">
        <v>907</v>
      </c>
      <c r="D33" s="70" t="s">
        <v>423</v>
      </c>
      <c r="E33" s="70" t="s">
        <v>3</v>
      </c>
      <c r="F33" s="70" t="s">
        <v>908</v>
      </c>
      <c r="G33" s="70" t="s">
        <v>909</v>
      </c>
      <c r="H33" s="70" t="s">
        <v>9</v>
      </c>
      <c r="I33" s="70" t="s">
        <v>886</v>
      </c>
      <c r="J33" s="70" t="s">
        <v>910</v>
      </c>
      <c r="K33" s="70" t="s">
        <v>911</v>
      </c>
      <c r="L33" s="70" t="s">
        <v>889</v>
      </c>
      <c r="M33" s="70" t="s">
        <v>912</v>
      </c>
      <c r="N33" s="70" t="s">
        <v>913</v>
      </c>
      <c r="O33" s="70" t="s">
        <v>914</v>
      </c>
      <c r="P33" s="70" t="s">
        <v>890</v>
      </c>
      <c r="Q33" s="70" t="s">
        <v>892</v>
      </c>
      <c r="R33" s="70" t="s">
        <v>915</v>
      </c>
      <c r="S33" s="70" t="s">
        <v>916</v>
      </c>
      <c r="T33" s="70" t="s">
        <v>917</v>
      </c>
      <c r="U33" s="70" t="s">
        <v>918</v>
      </c>
      <c r="V33" s="70" t="s">
        <v>919</v>
      </c>
      <c r="W33" s="70" t="s">
        <v>920</v>
      </c>
      <c r="X33" s="70" t="s">
        <v>921</v>
      </c>
      <c r="Y33" s="70" t="s">
        <v>893</v>
      </c>
      <c r="Z33" s="70" t="s">
        <v>922</v>
      </c>
      <c r="AA33" s="70" t="s">
        <v>923</v>
      </c>
      <c r="AB33" s="70" t="s">
        <v>891</v>
      </c>
      <c r="AC33" s="70" t="s">
        <v>905</v>
      </c>
    </row>
    <row r="34" spans="1:29" ht="15.75" customHeight="1">
      <c r="A34" s="71"/>
    </row>
    <row r="35" spans="1:29" ht="15.75" customHeight="1">
      <c r="A35" s="42" t="s">
        <v>925</v>
      </c>
      <c r="B35">
        <f>CORREL(R2:R31,'2018 TeamPitching Stats'!E2:E31)</f>
        <v>0.68818897128546852</v>
      </c>
    </row>
    <row r="36" spans="1:29" ht="15.75" customHeight="1">
      <c r="A36" s="42" t="s">
        <v>926</v>
      </c>
      <c r="B36">
        <f>CORREL(L2:L31,'2018 TeamPitching Stats'!E2:E31)</f>
        <v>0.54062210768409236</v>
      </c>
    </row>
    <row r="37" spans="1:29" ht="15.75" customHeight="1">
      <c r="A37" s="42" t="s">
        <v>927</v>
      </c>
      <c r="B37">
        <f>CORREL(S2:S31,'2018 TeamPitching Stats'!E2:E31)</f>
        <v>0.79889427799539858</v>
      </c>
    </row>
    <row r="38" spans="1:29" ht="15.75" customHeight="1">
      <c r="A38" s="42" t="s">
        <v>928</v>
      </c>
      <c r="B38">
        <f>CORREL(D2:D31,'2018 TeamPitching Stats'!E2:E31)</f>
        <v>0.83763416066787788</v>
      </c>
    </row>
  </sheetData>
  <hyperlinks>
    <hyperlink ref="A2" r:id="rId1" xr:uid="{00000000-0004-0000-0700-000000000000}"/>
    <hyperlink ref="A3" r:id="rId2" xr:uid="{00000000-0004-0000-0700-000001000000}"/>
    <hyperlink ref="A4" r:id="rId3" xr:uid="{00000000-0004-0000-0700-000002000000}"/>
    <hyperlink ref="A5" r:id="rId4" xr:uid="{00000000-0004-0000-0700-000003000000}"/>
    <hyperlink ref="A6" r:id="rId5" xr:uid="{00000000-0004-0000-0700-000004000000}"/>
    <hyperlink ref="A7" r:id="rId6" xr:uid="{00000000-0004-0000-0700-000005000000}"/>
    <hyperlink ref="A8" r:id="rId7" xr:uid="{00000000-0004-0000-0700-000006000000}"/>
    <hyperlink ref="A9" r:id="rId8" xr:uid="{00000000-0004-0000-0700-000007000000}"/>
    <hyperlink ref="A10" r:id="rId9" xr:uid="{00000000-0004-0000-0700-000008000000}"/>
    <hyperlink ref="A11" r:id="rId10" xr:uid="{00000000-0004-0000-0700-000009000000}"/>
    <hyperlink ref="A12" r:id="rId11" xr:uid="{00000000-0004-0000-0700-00000A000000}"/>
    <hyperlink ref="A13" r:id="rId12" xr:uid="{00000000-0004-0000-0700-00000B000000}"/>
    <hyperlink ref="A14" r:id="rId13" xr:uid="{00000000-0004-0000-0700-00000C000000}"/>
    <hyperlink ref="A15" r:id="rId14" xr:uid="{00000000-0004-0000-0700-00000D000000}"/>
    <hyperlink ref="A16" r:id="rId15" xr:uid="{00000000-0004-0000-0700-00000E000000}"/>
    <hyperlink ref="A17" r:id="rId16" xr:uid="{00000000-0004-0000-0700-00000F000000}"/>
    <hyperlink ref="A18" r:id="rId17" xr:uid="{00000000-0004-0000-0700-000010000000}"/>
    <hyperlink ref="A19" r:id="rId18" xr:uid="{00000000-0004-0000-0700-000011000000}"/>
    <hyperlink ref="A20" r:id="rId19" xr:uid="{00000000-0004-0000-0700-000012000000}"/>
    <hyperlink ref="A21" r:id="rId20" xr:uid="{00000000-0004-0000-0700-000013000000}"/>
    <hyperlink ref="A22" r:id="rId21" xr:uid="{00000000-0004-0000-0700-000014000000}"/>
    <hyperlink ref="A23" r:id="rId22" xr:uid="{00000000-0004-0000-0700-000015000000}"/>
    <hyperlink ref="A24" r:id="rId23" xr:uid="{00000000-0004-0000-0700-000016000000}"/>
    <hyperlink ref="A25" r:id="rId24" xr:uid="{00000000-0004-0000-0700-000017000000}"/>
    <hyperlink ref="A26" r:id="rId25" xr:uid="{00000000-0004-0000-0700-000018000000}"/>
    <hyperlink ref="A27" r:id="rId26" xr:uid="{00000000-0004-0000-0700-000019000000}"/>
    <hyperlink ref="A28" r:id="rId27" xr:uid="{00000000-0004-0000-0700-00001A000000}"/>
    <hyperlink ref="A29" r:id="rId28" xr:uid="{00000000-0004-0000-0700-00001B000000}"/>
    <hyperlink ref="A30" r:id="rId29" xr:uid="{00000000-0004-0000-0700-00001C000000}"/>
    <hyperlink ref="A31" r:id="rId30" xr:uid="{00000000-0004-0000-0700-00001D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Main</vt:lpstr>
      <vt:lpstr>Standings</vt:lpstr>
      <vt:lpstr>Calculations</vt:lpstr>
      <vt:lpstr>2019 Results</vt:lpstr>
      <vt:lpstr>2020 Team Pitching Stats</vt:lpstr>
      <vt:lpstr>2020 Team Batting Stats</vt:lpstr>
      <vt:lpstr>2019 Team Batting Stats</vt:lpstr>
      <vt:lpstr>2019 Team Pitching Stats</vt:lpstr>
      <vt:lpstr>2018 Team Batting Stats</vt:lpstr>
      <vt:lpstr>2018 TeamPitching Stats</vt:lpstr>
      <vt:lpstr>2017 Team Batting Stats</vt:lpstr>
      <vt:lpstr>2017 Team Pitching Stats</vt:lpstr>
      <vt:lpstr>2016 Team Batting Stats</vt:lpstr>
      <vt:lpstr>2016 Team Pitching 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2021-04-13T00:13:54Z</dcterms:created>
  <dcterms:modified xsi:type="dcterms:W3CDTF">2021-04-13T00:32:14Z</dcterms:modified>
</cp:coreProperties>
</file>