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ings" sheetId="1" r:id="rId3"/>
    <sheet state="visible" name="Calculations" sheetId="2" r:id="rId4"/>
    <sheet state="visible" name="2019 Results" sheetId="3" r:id="rId5"/>
    <sheet state="visible" name="2020 Team Pitching Stats" sheetId="4" r:id="rId6"/>
    <sheet state="visible" name="2020 Team Batting Stats" sheetId="5" r:id="rId7"/>
    <sheet state="visible" name="2019 Team Batting Stats" sheetId="6" r:id="rId8"/>
    <sheet state="visible" name="2019 Team Pitching Stats" sheetId="7" r:id="rId9"/>
    <sheet state="visible" name="2018 Team Batting Stats" sheetId="8" r:id="rId10"/>
    <sheet state="visible" name="2018 TeamPitching Stats" sheetId="9" r:id="rId11"/>
    <sheet state="visible" name="2017 Team Batting Stats" sheetId="10" r:id="rId12"/>
    <sheet state="visible" name="2017 Team Pitching Stats" sheetId="11" r:id="rId13"/>
    <sheet state="visible" name="2016 Team Batting Stats" sheetId="12" r:id="rId14"/>
    <sheet state="visible" name="2016 Team Pitching Stats" sheetId="13" r:id="rId15"/>
  </sheets>
  <definedNames/>
  <calcPr/>
</workbook>
</file>

<file path=xl/sharedStrings.xml><?xml version="1.0" encoding="utf-8"?>
<sst xmlns="http://schemas.openxmlformats.org/spreadsheetml/2006/main" count="2723" uniqueCount="934">
  <si>
    <t>Rk</t>
  </si>
  <si>
    <t>Tm</t>
  </si>
  <si>
    <t>Lg</t>
  </si>
  <si>
    <t>G</t>
  </si>
  <si>
    <t>W</t>
  </si>
  <si>
    <t>L</t>
  </si>
  <si>
    <t>W-L%</t>
  </si>
  <si>
    <t>Adj. W</t>
  </si>
  <si>
    <t>Strk</t>
  </si>
  <si>
    <t>R</t>
  </si>
  <si>
    <t>RA</t>
  </si>
  <si>
    <t>Rdiff</t>
  </si>
  <si>
    <t>SOS</t>
  </si>
  <si>
    <t>SRS</t>
  </si>
  <si>
    <t>pythWL</t>
  </si>
  <si>
    <t>Luck</t>
  </si>
  <si>
    <t>vEast</t>
  </si>
  <si>
    <t>vCent</t>
  </si>
  <si>
    <t>vWest</t>
  </si>
  <si>
    <t>Inter</t>
  </si>
  <si>
    <t>Home</t>
  </si>
  <si>
    <t>Road</t>
  </si>
  <si>
    <t>ExInn</t>
  </si>
  <si>
    <t>1Run</t>
  </si>
  <si>
    <t>vRHP</t>
  </si>
  <si>
    <t>vLHP</t>
  </si>
  <si>
    <t>≥.500</t>
  </si>
  <si>
    <t>&lt;.500</t>
  </si>
  <si>
    <t>last10</t>
  </si>
  <si>
    <t>last20</t>
  </si>
  <si>
    <t>last30</t>
  </si>
  <si>
    <t>LAD</t>
  </si>
  <si>
    <t>NL</t>
  </si>
  <si>
    <t>W 4</t>
  </si>
  <si>
    <t>43-17</t>
  </si>
  <si>
    <t>0-0</t>
  </si>
  <si>
    <t>27-13</t>
  </si>
  <si>
    <t>16-4</t>
  </si>
  <si>
    <t>21-9</t>
  </si>
  <si>
    <t>22-8</t>
  </si>
  <si>
    <t>30-12</t>
  </si>
  <si>
    <t>13-5</t>
  </si>
  <si>
    <t>35-12</t>
  </si>
  <si>
    <t>13-7</t>
  </si>
  <si>
    <t>TBR</t>
  </si>
  <si>
    <t>AL</t>
  </si>
  <si>
    <t>36-24</t>
  </si>
  <si>
    <t>20-9</t>
  </si>
  <si>
    <t>20-11</t>
  </si>
  <si>
    <t>14-5</t>
  </si>
  <si>
    <t>31-12</t>
  </si>
  <si>
    <t>19-11</t>
  </si>
  <si>
    <t>SDP</t>
  </si>
  <si>
    <t>W 3</t>
  </si>
  <si>
    <t>38-22</t>
  </si>
  <si>
    <t>24-16</t>
  </si>
  <si>
    <t>21-11</t>
  </si>
  <si>
    <t>16-12</t>
  </si>
  <si>
    <t>4-0</t>
  </si>
  <si>
    <t>31-16</t>
  </si>
  <si>
    <t>MIN</t>
  </si>
  <si>
    <t>L 1</t>
  </si>
  <si>
    <t>23-17</t>
  </si>
  <si>
    <t>24-7</t>
  </si>
  <si>
    <t>27-17</t>
  </si>
  <si>
    <t>18-12</t>
  </si>
  <si>
    <t>16-14</t>
  </si>
  <si>
    <t>OAK</t>
  </si>
  <si>
    <t>W 1</t>
  </si>
  <si>
    <t>35-25</t>
  </si>
  <si>
    <t>26-14</t>
  </si>
  <si>
    <t>22-10</t>
  </si>
  <si>
    <t>14-14</t>
  </si>
  <si>
    <t>25-21</t>
  </si>
  <si>
    <t>34-20</t>
  </si>
  <si>
    <t>ATL</t>
  </si>
  <si>
    <t>L 2</t>
  </si>
  <si>
    <t>27-21</t>
  </si>
  <si>
    <t>23-16</t>
  </si>
  <si>
    <t>17-13</t>
  </si>
  <si>
    <t>CHW</t>
  </si>
  <si>
    <t>25-15</t>
  </si>
  <si>
    <t>21-25</t>
  </si>
  <si>
    <t>14-0</t>
  </si>
  <si>
    <t>23-5</t>
  </si>
  <si>
    <t>CLE</t>
  </si>
  <si>
    <t>27-20</t>
  </si>
  <si>
    <t>16-15</t>
  </si>
  <si>
    <t>19-10</t>
  </si>
  <si>
    <t>CHC</t>
  </si>
  <si>
    <t>33-27</t>
  </si>
  <si>
    <t>22-18</t>
  </si>
  <si>
    <t>19-14</t>
  </si>
  <si>
    <t>15-12</t>
  </si>
  <si>
    <t>27-22</t>
  </si>
  <si>
    <t>NYY</t>
  </si>
  <si>
    <t>34-26</t>
  </si>
  <si>
    <t>22-9</t>
  </si>
  <si>
    <t>26-19</t>
  </si>
  <si>
    <t>23-10</t>
  </si>
  <si>
    <t>TOR</t>
  </si>
  <si>
    <t>29-31</t>
  </si>
  <si>
    <t>17-9</t>
  </si>
  <si>
    <t>15-19</t>
  </si>
  <si>
    <t>13-10</t>
  </si>
  <si>
    <t>20-20</t>
  </si>
  <si>
    <t>20-13</t>
  </si>
  <si>
    <t>STL</t>
  </si>
  <si>
    <t>30-28</t>
  </si>
  <si>
    <t>14-13</t>
  </si>
  <si>
    <t>26-21</t>
  </si>
  <si>
    <t>15-15</t>
  </si>
  <si>
    <t>15-13</t>
  </si>
  <si>
    <t>MIA</t>
  </si>
  <si>
    <t>26-34</t>
  </si>
  <si>
    <t>21-19</t>
  </si>
  <si>
    <t>20-14</t>
  </si>
  <si>
    <t>24-17</t>
  </si>
  <si>
    <t>22-15</t>
  </si>
  <si>
    <t>CIN</t>
  </si>
  <si>
    <t>30-30</t>
  </si>
  <si>
    <t>16-13</t>
  </si>
  <si>
    <t>15-16</t>
  </si>
  <si>
    <t>2-0</t>
  </si>
  <si>
    <t>24-23</t>
  </si>
  <si>
    <t>13-17</t>
  </si>
  <si>
    <t>HOU</t>
  </si>
  <si>
    <t>L 3</t>
  </si>
  <si>
    <t>19-21</t>
  </si>
  <si>
    <t>20-8</t>
  </si>
  <si>
    <t>17-21</t>
  </si>
  <si>
    <t>25-18</t>
  </si>
  <si>
    <t>SFG</t>
  </si>
  <si>
    <t>18-22</t>
  </si>
  <si>
    <t>15-21</t>
  </si>
  <si>
    <t>14-10</t>
  </si>
  <si>
    <t>22-12</t>
  </si>
  <si>
    <t>MIL</t>
  </si>
  <si>
    <t>28-32</t>
  </si>
  <si>
    <t>15-14</t>
  </si>
  <si>
    <t>14-17</t>
  </si>
  <si>
    <t>18-24</t>
  </si>
  <si>
    <t>19-24</t>
  </si>
  <si>
    <t>PHI</t>
  </si>
  <si>
    <t>19-13</t>
  </si>
  <si>
    <t>15-23</t>
  </si>
  <si>
    <t>13-9</t>
  </si>
  <si>
    <t>13-20</t>
  </si>
  <si>
    <t>SEA</t>
  </si>
  <si>
    <t>25-35</t>
  </si>
  <si>
    <t>13-23</t>
  </si>
  <si>
    <t>NYM</t>
  </si>
  <si>
    <t>17-23</t>
  </si>
  <si>
    <t>18-20</t>
  </si>
  <si>
    <t>14-18</t>
  </si>
  <si>
    <t>COL</t>
  </si>
  <si>
    <t>23-37</t>
  </si>
  <si>
    <t>14-16</t>
  </si>
  <si>
    <t>16-24</t>
  </si>
  <si>
    <t>17-19</t>
  </si>
  <si>
    <t>KCR</t>
  </si>
  <si>
    <t>27-33</t>
  </si>
  <si>
    <t>22-27</t>
  </si>
  <si>
    <t>17-27</t>
  </si>
  <si>
    <t>LAA</t>
  </si>
  <si>
    <t>17-24</t>
  </si>
  <si>
    <t>WSN</t>
  </si>
  <si>
    <t>15-18</t>
  </si>
  <si>
    <t>15-28</t>
  </si>
  <si>
    <t>BAL</t>
  </si>
  <si>
    <t>14-26</t>
  </si>
  <si>
    <t>18-29</t>
  </si>
  <si>
    <t>14-9</t>
  </si>
  <si>
    <t>ARI</t>
  </si>
  <si>
    <t>0-3</t>
  </si>
  <si>
    <t>20-24</t>
  </si>
  <si>
    <t>16-20</t>
  </si>
  <si>
    <t>BOS</t>
  </si>
  <si>
    <t>W 2</t>
  </si>
  <si>
    <t>13-16</t>
  </si>
  <si>
    <t>0-4</t>
  </si>
  <si>
    <t>13-26</t>
  </si>
  <si>
    <t>DET</t>
  </si>
  <si>
    <t>23-35</t>
  </si>
  <si>
    <t>16-31</t>
  </si>
  <si>
    <t>14-27</t>
  </si>
  <si>
    <t>TEX</t>
  </si>
  <si>
    <t>21-39</t>
  </si>
  <si>
    <t>18-25</t>
  </si>
  <si>
    <t>PIT</t>
  </si>
  <si>
    <t>22-38</t>
  </si>
  <si>
    <t>13-19</t>
  </si>
  <si>
    <t>17-31</t>
  </si>
  <si>
    <t>14-30</t>
  </si>
  <si>
    <t>2019 MLB Season</t>
  </si>
  <si>
    <t>107-55</t>
  </si>
  <si>
    <t>21-13</t>
  </si>
  <si>
    <t>56-20</t>
  </si>
  <si>
    <t>60-21</t>
  </si>
  <si>
    <t>47-34</t>
  </si>
  <si>
    <t>24-19</t>
  </si>
  <si>
    <t>69-44</t>
  </si>
  <si>
    <t>38-11</t>
  </si>
  <si>
    <t>35-28</t>
  </si>
  <si>
    <t>72-27</t>
  </si>
  <si>
    <t>22-11</t>
  </si>
  <si>
    <t>51-25</t>
  </si>
  <si>
    <t>59-22</t>
  </si>
  <si>
    <t>76-34</t>
  </si>
  <si>
    <t>30-22</t>
  </si>
  <si>
    <t>45-32</t>
  </si>
  <si>
    <t>61-24</t>
  </si>
  <si>
    <t>99-63</t>
  </si>
  <si>
    <t>54-22</t>
  </si>
  <si>
    <t>18-15</t>
  </si>
  <si>
    <t>57-24</t>
  </si>
  <si>
    <t>46-35</t>
  </si>
  <si>
    <t>18-19</t>
  </si>
  <si>
    <t>70-41</t>
  </si>
  <si>
    <t>33-18</t>
  </si>
  <si>
    <t>43-32</t>
  </si>
  <si>
    <t>60-27</t>
  </si>
  <si>
    <t>97-65</t>
  </si>
  <si>
    <t>20-12</t>
  </si>
  <si>
    <t>50-26</t>
  </si>
  <si>
    <t>23-11</t>
  </si>
  <si>
    <t>55-26</t>
  </si>
  <si>
    <t>23-12</t>
  </si>
  <si>
    <t>79-44</t>
  </si>
  <si>
    <t>22-17</t>
  </si>
  <si>
    <t>32-37</t>
  </si>
  <si>
    <t>69-24</t>
  </si>
  <si>
    <t>91-71</t>
  </si>
  <si>
    <t>46-30</t>
  </si>
  <si>
    <t>50-31</t>
  </si>
  <si>
    <t>28-16</t>
  </si>
  <si>
    <t>74-51</t>
  </si>
  <si>
    <t>23-14</t>
  </si>
  <si>
    <t>52-43</t>
  </si>
  <si>
    <t>45-22</t>
  </si>
  <si>
    <t>17-16</t>
  </si>
  <si>
    <t>25-8</t>
  </si>
  <si>
    <t>44-32</t>
  </si>
  <si>
    <t>52-29</t>
  </si>
  <si>
    <t>45-36</t>
  </si>
  <si>
    <t>62-51</t>
  </si>
  <si>
    <t>35-14</t>
  </si>
  <si>
    <t>35-27</t>
  </si>
  <si>
    <t>62-38</t>
  </si>
  <si>
    <t>93-69</t>
  </si>
  <si>
    <t>14-6</t>
  </si>
  <si>
    <t>48-33</t>
  </si>
  <si>
    <t>64-41</t>
  </si>
  <si>
    <t>32-25</t>
  </si>
  <si>
    <t>38-35</t>
  </si>
  <si>
    <t>58-31</t>
  </si>
  <si>
    <t>18-16</t>
  </si>
  <si>
    <t>48-28</t>
  </si>
  <si>
    <t>49-32</t>
  </si>
  <si>
    <t>44-37</t>
  </si>
  <si>
    <t>60-47</t>
  </si>
  <si>
    <t>33-22</t>
  </si>
  <si>
    <t>25-39</t>
  </si>
  <si>
    <t>68-30</t>
  </si>
  <si>
    <t>95-67</t>
  </si>
  <si>
    <t>17-15</t>
  </si>
  <si>
    <t>43-38</t>
  </si>
  <si>
    <t>69-52</t>
  </si>
  <si>
    <t>48-48</t>
  </si>
  <si>
    <t>45-21</t>
  </si>
  <si>
    <t>92-70</t>
  </si>
  <si>
    <t>41-40</t>
  </si>
  <si>
    <t>25-22</t>
  </si>
  <si>
    <t>73-55</t>
  </si>
  <si>
    <t>42-42</t>
  </si>
  <si>
    <t>49-29</t>
  </si>
  <si>
    <t>81-81</t>
  </si>
  <si>
    <t>45-31</t>
  </si>
  <si>
    <t>40-41</t>
  </si>
  <si>
    <t>27-18</t>
  </si>
  <si>
    <t>64-49</t>
  </si>
  <si>
    <t>25-24</t>
  </si>
  <si>
    <t>48-40</t>
  </si>
  <si>
    <t>41-33</t>
  </si>
  <si>
    <t>86-76</t>
  </si>
  <si>
    <t>40-36</t>
  </si>
  <si>
    <t>14-19</t>
  </si>
  <si>
    <t>15-5</t>
  </si>
  <si>
    <t>38-43</t>
  </si>
  <si>
    <t>68-53</t>
  </si>
  <si>
    <t>18-23</t>
  </si>
  <si>
    <t>47-55</t>
  </si>
  <si>
    <t>39-21</t>
  </si>
  <si>
    <t>88-74</t>
  </si>
  <si>
    <t>17-17</t>
  </si>
  <si>
    <t>16-16</t>
  </si>
  <si>
    <t>38-38</t>
  </si>
  <si>
    <t>24-26</t>
  </si>
  <si>
    <t>60-58</t>
  </si>
  <si>
    <t>25-19</t>
  </si>
  <si>
    <t>35-40</t>
  </si>
  <si>
    <t>50-37</t>
  </si>
  <si>
    <t>87-75</t>
  </si>
  <si>
    <t>35-41</t>
  </si>
  <si>
    <t>23-22</t>
  </si>
  <si>
    <t>60-48</t>
  </si>
  <si>
    <t>24-30</t>
  </si>
  <si>
    <t>28-45</t>
  </si>
  <si>
    <t>56-33</t>
  </si>
  <si>
    <t>90-72</t>
  </si>
  <si>
    <t>37-39</t>
  </si>
  <si>
    <t>18-14</t>
  </si>
  <si>
    <t>51-30</t>
  </si>
  <si>
    <t>33-48</t>
  </si>
  <si>
    <t>19-27</t>
  </si>
  <si>
    <t>70-60</t>
  </si>
  <si>
    <t>39-45</t>
  </si>
  <si>
    <t>45-33</t>
  </si>
  <si>
    <t>79-83</t>
  </si>
  <si>
    <t>36-40</t>
  </si>
  <si>
    <t>36-45</t>
  </si>
  <si>
    <t>63-56</t>
  </si>
  <si>
    <t>48-52</t>
  </si>
  <si>
    <t>33-29</t>
  </si>
  <si>
    <t>75-87</t>
  </si>
  <si>
    <t>33-43</t>
  </si>
  <si>
    <t>52-52</t>
  </si>
  <si>
    <t>26-32</t>
  </si>
  <si>
    <t>31-53</t>
  </si>
  <si>
    <t>47-31</t>
  </si>
  <si>
    <t>71-91</t>
  </si>
  <si>
    <t>35-46</t>
  </si>
  <si>
    <t>42-39</t>
  </si>
  <si>
    <t>13-3</t>
  </si>
  <si>
    <t>38-16</t>
  </si>
  <si>
    <t>57-56</t>
  </si>
  <si>
    <t>20-29</t>
  </si>
  <si>
    <t>42-55</t>
  </si>
  <si>
    <t>35-30</t>
  </si>
  <si>
    <t>80-82</t>
  </si>
  <si>
    <t>34-47</t>
  </si>
  <si>
    <t>24-33</t>
  </si>
  <si>
    <t>58-64</t>
  </si>
  <si>
    <t>46-60</t>
  </si>
  <si>
    <t>29-27</t>
  </si>
  <si>
    <t>69-92</t>
  </si>
  <si>
    <t>38-37</t>
  </si>
  <si>
    <t>39-41</t>
  </si>
  <si>
    <t>44-62</t>
  </si>
  <si>
    <t>28-27</t>
  </si>
  <si>
    <t>35-53</t>
  </si>
  <si>
    <t>37-36</t>
  </si>
  <si>
    <t>72-90</t>
  </si>
  <si>
    <t>17-18</t>
  </si>
  <si>
    <t>13-18</t>
  </si>
  <si>
    <t>30-46</t>
  </si>
  <si>
    <t>49-60</t>
  </si>
  <si>
    <t>23-30</t>
  </si>
  <si>
    <t>29-55</t>
  </si>
  <si>
    <t>43-35</t>
  </si>
  <si>
    <t>16-17</t>
  </si>
  <si>
    <t>32-44</t>
  </si>
  <si>
    <t>28-53</t>
  </si>
  <si>
    <t>22-21</t>
  </si>
  <si>
    <t>46-55</t>
  </si>
  <si>
    <t>25-36</t>
  </si>
  <si>
    <t>38-60</t>
  </si>
  <si>
    <t>33-31</t>
  </si>
  <si>
    <t>70-92</t>
  </si>
  <si>
    <t>14-20</t>
  </si>
  <si>
    <t>31-45</t>
  </si>
  <si>
    <t>26-24</t>
  </si>
  <si>
    <t>56-70</t>
  </si>
  <si>
    <t>14-22</t>
  </si>
  <si>
    <t>40-53</t>
  </si>
  <si>
    <t>30-39</t>
  </si>
  <si>
    <t>68-94</t>
  </si>
  <si>
    <t>29-47</t>
  </si>
  <si>
    <t>19-25</t>
  </si>
  <si>
    <t>53-66</t>
  </si>
  <si>
    <t>16-27</t>
  </si>
  <si>
    <t>30-72</t>
  </si>
  <si>
    <t>69-93</t>
  </si>
  <si>
    <t>27-49</t>
  </si>
  <si>
    <t>23-26</t>
  </si>
  <si>
    <t>52-58</t>
  </si>
  <si>
    <t>16-36</t>
  </si>
  <si>
    <t>22-59</t>
  </si>
  <si>
    <t>32-49</t>
  </si>
  <si>
    <t>43-65</t>
  </si>
  <si>
    <t>35-58</t>
  </si>
  <si>
    <t>64-98</t>
  </si>
  <si>
    <t>31-50</t>
  </si>
  <si>
    <t>15-25</t>
  </si>
  <si>
    <t>43-76</t>
  </si>
  <si>
    <t>28-60</t>
  </si>
  <si>
    <t>31-43</t>
  </si>
  <si>
    <t>61-101</t>
  </si>
  <si>
    <t>24-52</t>
  </si>
  <si>
    <t>30-51</t>
  </si>
  <si>
    <t>27-54</t>
  </si>
  <si>
    <t>16-28</t>
  </si>
  <si>
    <t>39-81</t>
  </si>
  <si>
    <t>38-83</t>
  </si>
  <si>
    <t>19-22</t>
  </si>
  <si>
    <t>60-102</t>
  </si>
  <si>
    <t>25-56</t>
  </si>
  <si>
    <t>29-52</t>
  </si>
  <si>
    <t>33-67</t>
  </si>
  <si>
    <t>21-41</t>
  </si>
  <si>
    <t>26-67</t>
  </si>
  <si>
    <t>28-41</t>
  </si>
  <si>
    <t>49-112</t>
  </si>
  <si>
    <t>22-53</t>
  </si>
  <si>
    <t>25-55</t>
  </si>
  <si>
    <t>34-90</t>
  </si>
  <si>
    <t>13-24</t>
  </si>
  <si>
    <t>19-65</t>
  </si>
  <si>
    <t>28-49</t>
  </si>
  <si>
    <t>2018 MLB Season</t>
  </si>
  <si>
    <t>Wins</t>
  </si>
  <si>
    <t>Losses</t>
  </si>
  <si>
    <t>W%</t>
  </si>
  <si>
    <t>R/G</t>
  </si>
  <si>
    <t>RA/G</t>
  </si>
  <si>
    <t>RD</t>
  </si>
  <si>
    <t>103-59</t>
  </si>
  <si>
    <t>25-14</t>
  </si>
  <si>
    <t>87-38</t>
  </si>
  <si>
    <t>21-16</t>
  </si>
  <si>
    <t>67-21</t>
  </si>
  <si>
    <t>109-53</t>
  </si>
  <si>
    <t>24-24</t>
  </si>
  <si>
    <t>66-36</t>
  </si>
  <si>
    <t>37-23</t>
  </si>
  <si>
    <t>41-38</t>
  </si>
  <si>
    <t>62-21</t>
  </si>
  <si>
    <t>53-28</t>
  </si>
  <si>
    <t>70-47</t>
  </si>
  <si>
    <t>30-15</t>
  </si>
  <si>
    <t>41-30</t>
  </si>
  <si>
    <t>59-32</t>
  </si>
  <si>
    <t>13-6</t>
  </si>
  <si>
    <t>31-14</t>
  </si>
  <si>
    <t>65-40</t>
  </si>
  <si>
    <t>33-40</t>
  </si>
  <si>
    <t>64-25</t>
  </si>
  <si>
    <t>W 8</t>
  </si>
  <si>
    <t>91-72</t>
  </si>
  <si>
    <t>45-37</t>
  </si>
  <si>
    <t>33-19</t>
  </si>
  <si>
    <t>72-48</t>
  </si>
  <si>
    <t>49-46</t>
  </si>
  <si>
    <t>47-21</t>
  </si>
  <si>
    <t>23-7</t>
  </si>
  <si>
    <t>94-69</t>
  </si>
  <si>
    <t>51-31</t>
  </si>
  <si>
    <t>26-25</t>
  </si>
  <si>
    <t>22-13</t>
  </si>
  <si>
    <t>46-22</t>
  </si>
  <si>
    <t>102-61</t>
  </si>
  <si>
    <t>22-22</t>
  </si>
  <si>
    <t>52-46</t>
  </si>
  <si>
    <t>40-25</t>
  </si>
  <si>
    <t>51-38</t>
  </si>
  <si>
    <t>20-10</t>
  </si>
  <si>
    <t>98-64</t>
  </si>
  <si>
    <t>22-24</t>
  </si>
  <si>
    <t>69-50</t>
  </si>
  <si>
    <t>23-31</t>
  </si>
  <si>
    <t>68-40</t>
  </si>
  <si>
    <t>85-78</t>
  </si>
  <si>
    <t>44-38</t>
  </si>
  <si>
    <t>26-15</t>
  </si>
  <si>
    <t>58-45</t>
  </si>
  <si>
    <t>48-44</t>
  </si>
  <si>
    <t>43-28</t>
  </si>
  <si>
    <t>69-46</t>
  </si>
  <si>
    <t>21-26</t>
  </si>
  <si>
    <t>38-40</t>
  </si>
  <si>
    <t>52-32</t>
  </si>
  <si>
    <t>89-73</t>
  </si>
  <si>
    <t>39-42</t>
  </si>
  <si>
    <t>28-31</t>
  </si>
  <si>
    <t>63-52</t>
  </si>
  <si>
    <t>34-39</t>
  </si>
  <si>
    <t>77-85</t>
  </si>
  <si>
    <t>14-1</t>
  </si>
  <si>
    <t>36-21</t>
  </si>
  <si>
    <t>59-49</t>
  </si>
  <si>
    <t>30-24</t>
  </si>
  <si>
    <t>39-38</t>
  </si>
  <si>
    <t>50-35</t>
  </si>
  <si>
    <t>61-52</t>
  </si>
  <si>
    <t>50-43</t>
  </si>
  <si>
    <t>38-31</t>
  </si>
  <si>
    <t>80-81</t>
  </si>
  <si>
    <t>44-36</t>
  </si>
  <si>
    <t>29-22</t>
  </si>
  <si>
    <t>21-27</t>
  </si>
  <si>
    <t>39-53</t>
  </si>
  <si>
    <t>43-26</t>
  </si>
  <si>
    <t>64-52</t>
  </si>
  <si>
    <t>18-28</t>
  </si>
  <si>
    <t>33-44</t>
  </si>
  <si>
    <t>49-36</t>
  </si>
  <si>
    <t>20-31</t>
  </si>
  <si>
    <t>54-50</t>
  </si>
  <si>
    <t>28-30</t>
  </si>
  <si>
    <t>42-48</t>
  </si>
  <si>
    <t>40-32</t>
  </si>
  <si>
    <t>76-86</t>
  </si>
  <si>
    <t>23-18</t>
  </si>
  <si>
    <t>59-66</t>
  </si>
  <si>
    <t>44-50</t>
  </si>
  <si>
    <t>36-32</t>
  </si>
  <si>
    <t>58-53</t>
  </si>
  <si>
    <t>22-29</t>
  </si>
  <si>
    <t>35-61</t>
  </si>
  <si>
    <t>W 6</t>
  </si>
  <si>
    <t>57-59</t>
  </si>
  <si>
    <t>49-37</t>
  </si>
  <si>
    <t>78-84</t>
  </si>
  <si>
    <t>37-44</t>
  </si>
  <si>
    <t>16-26</t>
  </si>
  <si>
    <t>59-61</t>
  </si>
  <si>
    <t>40-57</t>
  </si>
  <si>
    <t>37-28</t>
  </si>
  <si>
    <t>58-51</t>
  </si>
  <si>
    <t>15-38</t>
  </si>
  <si>
    <t>31-60</t>
  </si>
  <si>
    <t>42-29</t>
  </si>
  <si>
    <t>L 4</t>
  </si>
  <si>
    <t>26-30</t>
  </si>
  <si>
    <t>44-54</t>
  </si>
  <si>
    <t>29-35</t>
  </si>
  <si>
    <t>47-63</t>
  </si>
  <si>
    <t>26-26</t>
  </si>
  <si>
    <t>45-69</t>
  </si>
  <si>
    <t>22-26</t>
  </si>
  <si>
    <t>44-71</t>
  </si>
  <si>
    <t>23-24</t>
  </si>
  <si>
    <t>45-60</t>
  </si>
  <si>
    <t>22-35</t>
  </si>
  <si>
    <t>33-61</t>
  </si>
  <si>
    <t>34-34</t>
  </si>
  <si>
    <t>65-97</t>
  </si>
  <si>
    <t>47-59</t>
  </si>
  <si>
    <t>19-37</t>
  </si>
  <si>
    <t>42-66</t>
  </si>
  <si>
    <t>L 5</t>
  </si>
  <si>
    <t>26-55</t>
  </si>
  <si>
    <t>22-30</t>
  </si>
  <si>
    <t>45-74</t>
  </si>
  <si>
    <t>21-53</t>
  </si>
  <si>
    <t>43-45</t>
  </si>
  <si>
    <t>58-103</t>
  </si>
  <si>
    <t>51-72</t>
  </si>
  <si>
    <t>34-62</t>
  </si>
  <si>
    <t>29-36</t>
  </si>
  <si>
    <t>62-100</t>
  </si>
  <si>
    <t>47-75</t>
  </si>
  <si>
    <t>24-51</t>
  </si>
  <si>
    <t>38-49</t>
  </si>
  <si>
    <t>19-30</t>
  </si>
  <si>
    <t>39-74</t>
  </si>
  <si>
    <t>18-56</t>
  </si>
  <si>
    <t>40-48</t>
  </si>
  <si>
    <t>55-107</t>
  </si>
  <si>
    <t>19-62</t>
  </si>
  <si>
    <t>26-82</t>
  </si>
  <si>
    <t>21-33</t>
  </si>
  <si>
    <t>21-48</t>
  </si>
  <si>
    <t>2017 MLB Season</t>
  </si>
  <si>
    <t>102-60</t>
  </si>
  <si>
    <t>71-43</t>
  </si>
  <si>
    <t>33-15</t>
  </si>
  <si>
    <t>36-33</t>
  </si>
  <si>
    <t>68-25</t>
  </si>
  <si>
    <t>108-54</t>
  </si>
  <si>
    <t>20-15</t>
  </si>
  <si>
    <t>75-38</t>
  </si>
  <si>
    <t>80-37</t>
  </si>
  <si>
    <t>21-24</t>
  </si>
  <si>
    <t>83-46</t>
  </si>
  <si>
    <t>96-66</t>
  </si>
  <si>
    <t>30-21</t>
  </si>
  <si>
    <t>75-50</t>
  </si>
  <si>
    <t>23-19</t>
  </si>
  <si>
    <t>74-46</t>
  </si>
  <si>
    <t>15-3</t>
  </si>
  <si>
    <t>22-19</t>
  </si>
  <si>
    <t>27-23</t>
  </si>
  <si>
    <t>66-46</t>
  </si>
  <si>
    <t>29-23</t>
  </si>
  <si>
    <t>68-52</t>
  </si>
  <si>
    <t>25-17</t>
  </si>
  <si>
    <t>39-35</t>
  </si>
  <si>
    <t>54-34</t>
  </si>
  <si>
    <t>26-17</t>
  </si>
  <si>
    <t>71-56</t>
  </si>
  <si>
    <t>21-14</t>
  </si>
  <si>
    <t>35-35</t>
  </si>
  <si>
    <t>57-35</t>
  </si>
  <si>
    <t>100-62</t>
  </si>
  <si>
    <t>18-26</t>
  </si>
  <si>
    <t>67-48</t>
  </si>
  <si>
    <t>26-22</t>
  </si>
  <si>
    <t>65-49</t>
  </si>
  <si>
    <t>59-55</t>
  </si>
  <si>
    <t>28-20</t>
  </si>
  <si>
    <t>37-35</t>
  </si>
  <si>
    <t>50-40</t>
  </si>
  <si>
    <t>85-77</t>
  </si>
  <si>
    <t>46-38</t>
  </si>
  <si>
    <t>40-38</t>
  </si>
  <si>
    <t>69-59</t>
  </si>
  <si>
    <t>37-38</t>
  </si>
  <si>
    <t>49-38</t>
  </si>
  <si>
    <t>83-79</t>
  </si>
  <si>
    <t>59-54</t>
  </si>
  <si>
    <t>26-23</t>
  </si>
  <si>
    <t>65-46</t>
  </si>
  <si>
    <t>24-29</t>
  </si>
  <si>
    <t>64-63</t>
  </si>
  <si>
    <t>19-16</t>
  </si>
  <si>
    <t>27-44</t>
  </si>
  <si>
    <t>56-35</t>
  </si>
  <si>
    <t>56-58</t>
  </si>
  <si>
    <t>21-31</t>
  </si>
  <si>
    <t>59-51</t>
  </si>
  <si>
    <t>61-53</t>
  </si>
  <si>
    <t>19-29</t>
  </si>
  <si>
    <t>31-37</t>
  </si>
  <si>
    <t>49-45</t>
  </si>
  <si>
    <t>25-16</t>
  </si>
  <si>
    <t>62-59</t>
  </si>
  <si>
    <t>29-42</t>
  </si>
  <si>
    <t>51-40</t>
  </si>
  <si>
    <t>56-66</t>
  </si>
  <si>
    <t>18-30</t>
  </si>
  <si>
    <t>60-54</t>
  </si>
  <si>
    <t>56-61</t>
  </si>
  <si>
    <t>22-23</t>
  </si>
  <si>
    <t>20-32</t>
  </si>
  <si>
    <t>58-52</t>
  </si>
  <si>
    <t>42-36</t>
  </si>
  <si>
    <t>35-49</t>
  </si>
  <si>
    <t>64-64</t>
  </si>
  <si>
    <t>13-21</t>
  </si>
  <si>
    <t>22-40</t>
  </si>
  <si>
    <t>55-45</t>
  </si>
  <si>
    <t>26-27</t>
  </si>
  <si>
    <t>58-62</t>
  </si>
  <si>
    <t>27-41</t>
  </si>
  <si>
    <t>74-88</t>
  </si>
  <si>
    <t>58-63</t>
  </si>
  <si>
    <t>40-50</t>
  </si>
  <si>
    <t>35-37</t>
  </si>
  <si>
    <t>21-20</t>
  </si>
  <si>
    <t>49-63</t>
  </si>
  <si>
    <t>25-46</t>
  </si>
  <si>
    <t>50-41</t>
  </si>
  <si>
    <t>73-89</t>
  </si>
  <si>
    <t>21-21</t>
  </si>
  <si>
    <t>19-26</t>
  </si>
  <si>
    <t>24-25</t>
  </si>
  <si>
    <t>51-62</t>
  </si>
  <si>
    <t>57-75</t>
  </si>
  <si>
    <t>25-37</t>
  </si>
  <si>
    <t>47-53</t>
  </si>
  <si>
    <t>59-103</t>
  </si>
  <si>
    <t>19-19</t>
  </si>
  <si>
    <t>52-64</t>
  </si>
  <si>
    <t>35-56</t>
  </si>
  <si>
    <t>36-35</t>
  </si>
  <si>
    <t>55-69</t>
  </si>
  <si>
    <t>17-49</t>
  </si>
  <si>
    <t>53-43</t>
  </si>
  <si>
    <t>13-22</t>
  </si>
  <si>
    <t>59-65</t>
  </si>
  <si>
    <t>34-60</t>
  </si>
  <si>
    <t>21-23</t>
  </si>
  <si>
    <t>47-69</t>
  </si>
  <si>
    <t>20-26</t>
  </si>
  <si>
    <t>23-49</t>
  </si>
  <si>
    <t>44-46</t>
  </si>
  <si>
    <t>21-36</t>
  </si>
  <si>
    <t>42-75</t>
  </si>
  <si>
    <t>24-21</t>
  </si>
  <si>
    <t>23-43</t>
  </si>
  <si>
    <t>43-53</t>
  </si>
  <si>
    <t>67-95</t>
  </si>
  <si>
    <t>46-68</t>
  </si>
  <si>
    <t>36-54</t>
  </si>
  <si>
    <t>28-44</t>
  </si>
  <si>
    <t>21-22</t>
  </si>
  <si>
    <t>28-40</t>
  </si>
  <si>
    <t>36-58</t>
  </si>
  <si>
    <t>2016 MLB Season</t>
  </si>
  <si>
    <t>107-54</t>
  </si>
  <si>
    <t>46-34</t>
  </si>
  <si>
    <t>75-41</t>
  </si>
  <si>
    <t>28-17</t>
  </si>
  <si>
    <t>31-25</t>
  </si>
  <si>
    <t>72-33</t>
  </si>
  <si>
    <t>82-80</t>
  </si>
  <si>
    <t>36-11</t>
  </si>
  <si>
    <t>73-48</t>
  </si>
  <si>
    <t>60-31</t>
  </si>
  <si>
    <t>35-36</t>
  </si>
  <si>
    <t>75-53</t>
  </si>
  <si>
    <t>31-29</t>
  </si>
  <si>
    <t>64-38</t>
  </si>
  <si>
    <t>91-70</t>
  </si>
  <si>
    <t>41-39</t>
  </si>
  <si>
    <t>28-21</t>
  </si>
  <si>
    <t>63-47</t>
  </si>
  <si>
    <t>31-20</t>
  </si>
  <si>
    <t>48-43</t>
  </si>
  <si>
    <t>46-24</t>
  </si>
  <si>
    <t>73-52</t>
  </si>
  <si>
    <t>20-17</t>
  </si>
  <si>
    <t>55-48</t>
  </si>
  <si>
    <t>38-21</t>
  </si>
  <si>
    <t>22-20</t>
  </si>
  <si>
    <t>69-47</t>
  </si>
  <si>
    <t>31-26</t>
  </si>
  <si>
    <t>60-45</t>
  </si>
  <si>
    <t>65-53</t>
  </si>
  <si>
    <t>24-20</t>
  </si>
  <si>
    <t>31-28</t>
  </si>
  <si>
    <t>84-78</t>
  </si>
  <si>
    <t>66-50</t>
  </si>
  <si>
    <t>23-23</t>
  </si>
  <si>
    <t>53-54</t>
  </si>
  <si>
    <t>36-19</t>
  </si>
  <si>
    <t>68-57</t>
  </si>
  <si>
    <t>19-18</t>
  </si>
  <si>
    <t>57-45</t>
  </si>
  <si>
    <t>57-53</t>
  </si>
  <si>
    <t>60-42</t>
  </si>
  <si>
    <t>83-78</t>
  </si>
  <si>
    <t>45-35</t>
  </si>
  <si>
    <t>62-53</t>
  </si>
  <si>
    <t>24-22</t>
  </si>
  <si>
    <t>37-52</t>
  </si>
  <si>
    <t>49-23</t>
  </si>
  <si>
    <t>66-52</t>
  </si>
  <si>
    <t>24-35</t>
  </si>
  <si>
    <t>62-41</t>
  </si>
  <si>
    <t>62-42</t>
  </si>
  <si>
    <t>24-34</t>
  </si>
  <si>
    <t>44-47</t>
  </si>
  <si>
    <t>28-25</t>
  </si>
  <si>
    <t>57-52</t>
  </si>
  <si>
    <t>27-26</t>
  </si>
  <si>
    <t>45-25</t>
  </si>
  <si>
    <t>24-12</t>
  </si>
  <si>
    <t>59-52</t>
  </si>
  <si>
    <t>25-26</t>
  </si>
  <si>
    <t>52-54</t>
  </si>
  <si>
    <t>32-24</t>
  </si>
  <si>
    <t>23-25</t>
  </si>
  <si>
    <t>60-59</t>
  </si>
  <si>
    <t>40-55</t>
  </si>
  <si>
    <t>41-26</t>
  </si>
  <si>
    <t>78-83</t>
  </si>
  <si>
    <t>40-40</t>
  </si>
  <si>
    <t>57-70</t>
  </si>
  <si>
    <t>32-43</t>
  </si>
  <si>
    <t>47-39</t>
  </si>
  <si>
    <t>38-42</t>
  </si>
  <si>
    <t>20-21</t>
  </si>
  <si>
    <t>58-74</t>
  </si>
  <si>
    <t>32-45</t>
  </si>
  <si>
    <t>23-29</t>
  </si>
  <si>
    <t>58-66</t>
  </si>
  <si>
    <t>20-18</t>
  </si>
  <si>
    <t>51-61</t>
  </si>
  <si>
    <t>35-47</t>
  </si>
  <si>
    <t>17-20</t>
  </si>
  <si>
    <t>23-28</t>
  </si>
  <si>
    <t>43-70</t>
  </si>
  <si>
    <t>30-19</t>
  </si>
  <si>
    <t>27-46</t>
  </si>
  <si>
    <t>46-43</t>
  </si>
  <si>
    <t>28-23</t>
  </si>
  <si>
    <t>54-74</t>
  </si>
  <si>
    <t>44-42</t>
  </si>
  <si>
    <t>46-71</t>
  </si>
  <si>
    <t>30-52</t>
  </si>
  <si>
    <t>25-28</t>
  </si>
  <si>
    <t>53-67</t>
  </si>
  <si>
    <t>49-64</t>
  </si>
  <si>
    <t>67-94</t>
  </si>
  <si>
    <t>37-43</t>
  </si>
  <si>
    <t>52-62</t>
  </si>
  <si>
    <t>41-44</t>
  </si>
  <si>
    <t>24-54</t>
  </si>
  <si>
    <t>44-40</t>
  </si>
  <si>
    <t>13-27</t>
  </si>
  <si>
    <t>50-68</t>
  </si>
  <si>
    <t>47-74</t>
  </si>
  <si>
    <t>19-31</t>
  </si>
  <si>
    <t>47-72</t>
  </si>
  <si>
    <t>32-50</t>
  </si>
  <si>
    <t>36-44</t>
  </si>
  <si>
    <t>66-96</t>
  </si>
  <si>
    <t>15-29</t>
  </si>
  <si>
    <t>38-78</t>
  </si>
  <si>
    <t>35-75</t>
  </si>
  <si>
    <t>24-28</t>
  </si>
  <si>
    <t>2021 Win Totals</t>
  </si>
  <si>
    <t>Team Name</t>
  </si>
  <si>
    <t>Vegas Totals</t>
  </si>
  <si>
    <t>Proj. Pyth. Wins</t>
  </si>
  <si>
    <t>Difference</t>
  </si>
  <si>
    <t>Team Std. Dev</t>
  </si>
  <si>
    <t>Z-Score</t>
  </si>
  <si>
    <t>Z-Score vs. Vegas Totals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</si>
  <si>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</si>
  <si>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</si>
  <si>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</si>
  <si>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</si>
  <si>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</si>
  <si>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</si>
  <si>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</si>
  <si>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</si>
  <si>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</si>
  <si>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</si>
  <si>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</si>
  <si>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</si>
  <si>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</si>
  <si>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</si>
  <si>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</si>
  <si>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</si>
  <si>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</si>
  <si>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</si>
  <si>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</si>
  <si>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</si>
  <si>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</si>
  <si>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</si>
  <si>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</si>
  <si>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</si>
  <si>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</si>
  <si>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</si>
  <si>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</si>
  <si>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</si>
  <si>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</si>
  <si>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</si>
  <si>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Average</t>
  </si>
  <si>
    <t>Std. Dev</t>
  </si>
  <si>
    <t>Teams</t>
  </si>
  <si>
    <t>3yr Moving Avg: Wins</t>
  </si>
  <si>
    <t>Z-Score: Team 3YMA vs League 3YMA</t>
  </si>
  <si>
    <t>Z-Score: 2021 Projected Win vs. Team 3YMA</t>
  </si>
  <si>
    <t>Std. Dev of Wins by Team</t>
  </si>
  <si>
    <t>Variance of Wins by Team</t>
  </si>
  <si>
    <t>3YMA Win %</t>
  </si>
  <si>
    <t>3YMA Runs Allowed</t>
  </si>
  <si>
    <t>3YMA Runs Scored</t>
  </si>
  <si>
    <t>2021 Predicted W% by SABR</t>
  </si>
  <si>
    <t>AVERAGE</t>
  </si>
  <si>
    <t>TOTAL</t>
  </si>
  <si>
    <t>Standard Dev.</t>
  </si>
  <si>
    <t>2019 Season Projections</t>
  </si>
  <si>
    <t>totals set via Bovada</t>
  </si>
  <si>
    <t>Team</t>
  </si>
  <si>
    <t>Win Totals</t>
  </si>
  <si>
    <t>SABR Win Projections (Based upon 3YMA)</t>
  </si>
  <si>
    <t>538 Win Projections (8/9/19)</t>
  </si>
  <si>
    <t>Difference (SABR Projected)</t>
  </si>
  <si>
    <t>Difference (Vegas)</t>
  </si>
  <si>
    <t>ST.D</t>
  </si>
  <si>
    <t>% of Correct Overs</t>
  </si>
  <si>
    <t>#P</t>
  </si>
  <si>
    <t>PAge</t>
  </si>
  <si>
    <t>ERA</t>
  </si>
  <si>
    <t>GS</t>
  </si>
  <si>
    <t>GF</t>
  </si>
  <si>
    <t>CG</t>
  </si>
  <si>
    <t>tSho</t>
  </si>
  <si>
    <t>cSho</t>
  </si>
  <si>
    <t>SV</t>
  </si>
  <si>
    <t>IP</t>
  </si>
  <si>
    <t>H</t>
  </si>
  <si>
    <t>Adj. Runs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</si>
  <si>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</si>
  <si>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</si>
  <si>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</si>
  <si>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</si>
  <si>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</si>
  <si>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</si>
  <si>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</si>
  <si>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</si>
  <si>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</si>
  <si>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</si>
  <si>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</si>
  <si>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</si>
  <si>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</si>
  <si>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</si>
  <si>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</si>
  <si>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</si>
  <si>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</si>
  <si>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</si>
  <si>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#Bat</t>
  </si>
  <si>
    <t>BatAge</t>
  </si>
  <si>
    <t>PA</t>
  </si>
  <si>
    <t>AB</t>
  </si>
  <si>
    <t>2B</t>
  </si>
  <si>
    <t>3B</t>
  </si>
  <si>
    <t>RBI</t>
  </si>
  <si>
    <t>SB</t>
  </si>
  <si>
    <t>CS</t>
  </si>
  <si>
    <t>BA</t>
  </si>
  <si>
    <t>OBP</t>
  </si>
  <si>
    <t>SLG</t>
  </si>
  <si>
    <t>OPS</t>
  </si>
  <si>
    <t>OPS+</t>
  </si>
  <si>
    <t>TB</t>
  </si>
  <si>
    <t>GDP</t>
  </si>
  <si>
    <t>SH</t>
  </si>
  <si>
    <t>SF</t>
  </si>
  <si>
    <t>LgAvg</t>
  </si>
  <si>
    <t>R^2 Batting Avg. &amp; Wins</t>
  </si>
  <si>
    <t>R^2 HRs &amp; Wins</t>
  </si>
  <si>
    <t>R^2 OBP &amp; Wins</t>
  </si>
  <si>
    <t>R^2 RPG &amp; Wins</t>
  </si>
  <si>
    <t>R^2 Wins &amp; ERA</t>
  </si>
  <si>
    <t>R^2 HRA &amp; Wins</t>
  </si>
  <si>
    <t>R^2 BB &amp; Wins</t>
  </si>
  <si>
    <t>R^2 Ks &amp; Wins</t>
  </si>
  <si>
    <t>R^2 Runs Allowed &amp; Wins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</si>
</sst>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0.000"/>
    <numFmt numFmtId="166" formatCode="0.0000"/>
    <numFmt numFmtId="167" formatCode="0.00000"/>
  </numFmts>
  <fonts count="37">
    <font>
      <sz val="10.0"/>
      <color rgb="FF000000"/>
      <name val="Arial"/>
    </font>
    <font>
      <b/>
      <color rgb="FF990000"/>
      <name val="Verdana"/>
    </font>
    <font>
      <color rgb="FF000000"/>
      <name val="Verdana"/>
    </font>
    <font>
      <u/>
      <color rgb="FF000000"/>
      <name val="Verdana"/>
    </font>
    <font>
      <u/>
      <color rgb="FF000000"/>
      <name val="Verdana"/>
    </font>
    <font>
      <u/>
      <color rgb="FF3344DD"/>
      <name val="Verdana"/>
    </font>
    <font>
      <color rgb="FF3344DD"/>
      <name val="Verdana"/>
    </font>
    <font>
      <b/>
      <u/>
      <sz val="18.0"/>
      <color rgb="FF000000"/>
      <name val="Verdana"/>
    </font>
    <font>
      <u/>
      <color rgb="FF3344DD"/>
      <name val="Verdana"/>
    </font>
    <font>
      <u/>
      <color rgb="FF884488"/>
      <name val="Verdana"/>
    </font>
    <font>
      <u/>
      <color rgb="FF884488"/>
      <name val="Verdana"/>
    </font>
    <font>
      <u/>
      <color rgb="FF884488"/>
      <name val="Verdana"/>
    </font>
    <font>
      <b/>
      <u/>
      <sz val="18.0"/>
    </font>
    <font>
      <u/>
      <color rgb="FF884488"/>
      <name val="Verdana"/>
    </font>
    <font/>
    <font>
      <sz val="10.0"/>
    </font>
    <font>
      <b/>
      <sz val="11.0"/>
      <color rgb="FF000000"/>
      <name val="Montserrat"/>
    </font>
    <font>
      <b/>
      <u/>
      <sz val="8.0"/>
      <color rgb="FFB78025"/>
      <name val="Montserrat"/>
    </font>
    <font>
      <sz val="11.0"/>
      <color rgb="FF000000"/>
      <name val="Inconsolata"/>
    </font>
    <font>
      <b/>
      <u/>
      <sz val="8.0"/>
      <color rgb="FFB78025"/>
      <name val="Montserrat"/>
    </font>
    <font>
      <b/>
      <u/>
    </font>
    <font>
      <i/>
    </font>
    <font>
      <sz val="11.0"/>
      <color rgb="FF1155CC"/>
      <name val="Inconsolata"/>
    </font>
    <font>
      <color rgb="FF3C78D8"/>
    </font>
    <font>
      <b/>
    </font>
    <font>
      <b/>
      <i/>
      <sz val="7.0"/>
    </font>
    <font>
      <b/>
      <u/>
      <sz val="10.0"/>
    </font>
    <font>
      <b/>
      <u/>
      <sz val="10.0"/>
    </font>
    <font>
      <b/>
      <u/>
      <sz val="10.0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b/>
      <color rgb="FF000000"/>
      <name val="Verdana"/>
    </font>
    <font>
      <sz val="11.0"/>
      <color rgb="FF000000"/>
      <name val="&quot;Helvetica Neue&quot;"/>
    </font>
    <font>
      <name val="Verdana"/>
    </font>
    <font>
      <b/>
      <name val="Verdana"/>
    </font>
    <font>
      <b/>
      <color rgb="FF82081B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F88"/>
        <bgColor rgb="FFFFFF88"/>
      </patternFill>
    </fill>
    <fill>
      <patternFill patternType="solid">
        <fgColor rgb="FFFEFBF7"/>
        <bgColor rgb="FFFEFBF7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3" fontId="2" numFmtId="0" xfId="0" applyAlignment="1" applyBorder="1" applyFill="1" applyFont="1">
      <alignment horizontal="right" readingOrder="0" shrinkToFit="0" wrapText="0"/>
    </xf>
    <xf borderId="2" fillId="3" fontId="3" numFmtId="0" xfId="0" applyAlignment="1" applyBorder="1" applyFont="1">
      <alignment horizontal="left" readingOrder="0" shrinkToFit="0" wrapText="0"/>
    </xf>
    <xf borderId="2" fillId="3" fontId="2" numFmtId="0" xfId="0" applyAlignment="1" applyBorder="1" applyFont="1">
      <alignment horizontal="left" readingOrder="0" shrinkToFit="0" wrapText="0"/>
    </xf>
    <xf borderId="2" fillId="3" fontId="2" numFmtId="0" xfId="0" applyAlignment="1" applyBorder="1" applyFont="1">
      <alignment horizontal="right" readingOrder="0" shrinkToFit="0" wrapText="0"/>
    </xf>
    <xf borderId="2" fillId="3" fontId="2" numFmtId="1" xfId="0" applyAlignment="1" applyBorder="1" applyFont="1" applyNumberFormat="1">
      <alignment horizontal="right" readingOrder="0" shrinkToFit="0" wrapText="0"/>
    </xf>
    <xf borderId="2" fillId="3" fontId="2" numFmtId="164" xfId="0" applyAlignment="1" applyBorder="1" applyFont="1" applyNumberFormat="1">
      <alignment horizontal="right" readingOrder="0" shrinkToFit="0" wrapText="0"/>
    </xf>
    <xf borderId="1" fillId="4" fontId="2" numFmtId="0" xfId="0" applyAlignment="1" applyBorder="1" applyFill="1" applyFont="1">
      <alignment horizontal="right" readingOrder="0" shrinkToFit="0" wrapText="0"/>
    </xf>
    <xf borderId="2" fillId="4" fontId="4" numFmtId="0" xfId="0" applyAlignment="1" applyBorder="1" applyFont="1">
      <alignment horizontal="left" readingOrder="0" shrinkToFit="0" wrapText="0"/>
    </xf>
    <xf borderId="2" fillId="4" fontId="2" numFmtId="0" xfId="0" applyAlignment="1" applyBorder="1" applyFont="1">
      <alignment horizontal="left" readingOrder="0" shrinkToFit="0" wrapText="0"/>
    </xf>
    <xf borderId="2" fillId="4" fontId="2" numFmtId="0" xfId="0" applyAlignment="1" applyBorder="1" applyFont="1">
      <alignment horizontal="right" readingOrder="0" shrinkToFit="0" wrapText="0"/>
    </xf>
    <xf borderId="2" fillId="4" fontId="2" numFmtId="1" xfId="0" applyAlignment="1" applyBorder="1" applyFont="1" applyNumberFormat="1">
      <alignment horizontal="right" readingOrder="0" shrinkToFit="0" wrapText="0"/>
    </xf>
    <xf borderId="2" fillId="4" fontId="2" numFmtId="164" xfId="0" applyAlignment="1" applyBorder="1" applyFont="1" applyNumberFormat="1">
      <alignment horizontal="right" readingOrder="0" shrinkToFit="0" wrapText="0"/>
    </xf>
    <xf borderId="1" fillId="3" fontId="2" numFmtId="164" xfId="0" applyAlignment="1" applyBorder="1" applyFont="1" applyNumberFormat="1">
      <alignment horizontal="right" readingOrder="0" shrinkToFit="0" wrapText="0"/>
    </xf>
    <xf borderId="2" fillId="3" fontId="5" numFmtId="0" xfId="0" applyAlignment="1" applyBorder="1" applyFont="1">
      <alignment horizontal="left" readingOrder="0" shrinkToFit="0" wrapText="0"/>
    </xf>
    <xf borderId="0" fillId="3" fontId="2" numFmtId="0" xfId="0" applyAlignment="1" applyFont="1">
      <alignment horizontal="right" readingOrder="0" shrinkToFit="0" wrapText="0"/>
    </xf>
    <xf borderId="0" fillId="3" fontId="6" numFmtId="0" xfId="0" applyAlignment="1" applyFont="1">
      <alignment horizontal="left" readingOrder="0" shrinkToFit="0" wrapText="0"/>
    </xf>
    <xf borderId="0" fillId="3" fontId="2" numFmtId="0" xfId="0" applyAlignment="1" applyFont="1">
      <alignment horizontal="left" readingOrder="0" shrinkToFit="0" wrapText="0"/>
    </xf>
    <xf borderId="0" fillId="3" fontId="2" numFmtId="164" xfId="0" applyAlignment="1" applyFont="1" applyNumberFormat="1">
      <alignment horizontal="right" readingOrder="0" shrinkToFit="0" wrapText="0"/>
    </xf>
    <xf borderId="0" fillId="3" fontId="2" numFmtId="0" xfId="0" applyAlignment="1" applyFont="1">
      <alignment horizontal="right" readingOrder="0" shrinkToFit="0" wrapText="0"/>
    </xf>
    <xf borderId="0" fillId="3" fontId="7" numFmtId="0" xfId="0" applyAlignment="1" applyFont="1">
      <alignment horizontal="center" readingOrder="0" shrinkToFit="0" wrapText="0"/>
    </xf>
    <xf borderId="2" fillId="4" fontId="8" numFmtId="0" xfId="0" applyAlignment="1" applyBorder="1" applyFont="1">
      <alignment horizontal="left" readingOrder="0" shrinkToFit="0" wrapText="0"/>
    </xf>
    <xf borderId="0" fillId="3" fontId="2" numFmtId="164" xfId="0" applyAlignment="1" applyFont="1" applyNumberFormat="1">
      <alignment horizontal="right" readingOrder="0" shrinkToFit="0" wrapText="0"/>
    </xf>
    <xf borderId="1" fillId="3" fontId="2" numFmtId="0" xfId="0" applyAlignment="1" applyBorder="1" applyFont="1">
      <alignment horizontal="right" readingOrder="0" shrinkToFit="0" wrapText="0"/>
    </xf>
    <xf borderId="1" fillId="3" fontId="9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horizontal="left" readingOrder="0" shrinkToFit="0" wrapText="0"/>
    </xf>
    <xf borderId="1" fillId="3" fontId="2" numFmtId="164" xfId="0" applyAlignment="1" applyBorder="1" applyFont="1" applyNumberFormat="1">
      <alignment horizontal="right" readingOrder="0" shrinkToFit="0" wrapText="0"/>
    </xf>
    <xf borderId="2" fillId="3" fontId="10" numFmtId="0" xfId="0" applyAlignment="1" applyBorder="1" applyFont="1">
      <alignment horizontal="left" readingOrder="0" shrinkToFit="0" wrapText="0"/>
    </xf>
    <xf borderId="2" fillId="3" fontId="2" numFmtId="0" xfId="0" applyAlignment="1" applyBorder="1" applyFont="1">
      <alignment horizontal="left" readingOrder="0" shrinkToFit="0" wrapText="0"/>
    </xf>
    <xf borderId="2" fillId="3" fontId="2" numFmtId="0" xfId="0" applyAlignment="1" applyBorder="1" applyFont="1">
      <alignment horizontal="right" readingOrder="0" shrinkToFit="0" wrapText="0"/>
    </xf>
    <xf borderId="2" fillId="3" fontId="2" numFmtId="164" xfId="0" applyAlignment="1" applyBorder="1" applyFont="1" applyNumberFormat="1">
      <alignment horizontal="right"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2" fillId="0" fontId="11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horizontal="right" readingOrder="0" shrinkToFit="0" wrapText="0"/>
    </xf>
    <xf borderId="2" fillId="0" fontId="2" numFmtId="164" xfId="0" applyAlignment="1" applyBorder="1" applyFont="1" applyNumberFormat="1">
      <alignment horizontal="right" readingOrder="0" shrinkToFit="0" wrapText="0"/>
    </xf>
    <xf borderId="1" fillId="0" fontId="2" numFmtId="164" xfId="0" applyAlignment="1" applyBorder="1" applyFont="1" applyNumberFormat="1">
      <alignment horizontal="right" readingOrder="0" shrinkToFit="0" wrapText="0"/>
    </xf>
    <xf borderId="0" fillId="0" fontId="2" numFmtId="164" xfId="0" applyAlignment="1" applyFont="1" applyNumberFormat="1">
      <alignment horizontal="right" readingOrder="0" shrinkToFit="0" wrapText="0"/>
    </xf>
    <xf borderId="0" fillId="0" fontId="12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0"/>
    </xf>
    <xf borderId="1" fillId="0" fontId="1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 readingOrder="0" shrinkToFit="0" wrapText="0"/>
    </xf>
    <xf borderId="0" fillId="0" fontId="14" numFmtId="0" xfId="0" applyAlignment="1" applyFont="1">
      <alignment readingOrder="0"/>
    </xf>
    <xf borderId="0" fillId="0" fontId="14" numFmtId="165" xfId="0" applyAlignment="1" applyFont="1" applyNumberFormat="1">
      <alignment readingOrder="0"/>
    </xf>
    <xf borderId="0" fillId="0" fontId="15" numFmtId="0" xfId="0" applyAlignment="1" applyFont="1">
      <alignment shrinkToFit="0" wrapText="1"/>
    </xf>
    <xf borderId="0" fillId="3" fontId="16" numFmtId="0" xfId="0" applyAlignment="1" applyFont="1">
      <alignment horizontal="left" readingOrder="0"/>
    </xf>
    <xf borderId="0" fillId="3" fontId="17" numFmtId="0" xfId="0" applyAlignment="1" applyFont="1">
      <alignment horizontal="center" readingOrder="0"/>
    </xf>
    <xf borderId="0" fillId="3" fontId="18" numFmtId="2" xfId="0" applyAlignment="1" applyFont="1" applyNumberFormat="1">
      <alignment readingOrder="0"/>
    </xf>
    <xf borderId="0" fillId="0" fontId="14" numFmtId="2" xfId="0" applyFont="1" applyNumberFormat="1"/>
    <xf borderId="0" fillId="0" fontId="14" numFmtId="165" xfId="0" applyFont="1" applyNumberFormat="1"/>
    <xf borderId="0" fillId="5" fontId="16" numFmtId="0" xfId="0" applyAlignment="1" applyFill="1" applyFont="1">
      <alignment horizontal="left" readingOrder="0"/>
    </xf>
    <xf borderId="0" fillId="5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 shrinkToFit="0" wrapText="1"/>
    </xf>
    <xf borderId="0" fillId="6" fontId="21" numFmtId="0" xfId="0" applyAlignment="1" applyFill="1" applyFont="1">
      <alignment horizontal="center" readingOrder="0" shrinkToFit="0" wrapText="1"/>
    </xf>
    <xf borderId="0" fillId="6" fontId="21" numFmtId="2" xfId="0" applyAlignment="1" applyFont="1" applyNumberFormat="1">
      <alignment horizontal="center" readingOrder="0" shrinkToFit="0" wrapText="1"/>
    </xf>
    <xf borderId="0" fillId="6" fontId="21" numFmtId="0" xfId="0" applyAlignment="1" applyFont="1">
      <alignment horizontal="center" readingOrder="0" shrinkToFit="0" wrapText="1"/>
    </xf>
    <xf borderId="0" fillId="6" fontId="21" numFmtId="165" xfId="0" applyAlignment="1" applyFont="1" applyNumberFormat="1">
      <alignment horizontal="center" readingOrder="0" shrinkToFit="0" wrapText="1"/>
    </xf>
    <xf borderId="0" fillId="0" fontId="21" numFmtId="165" xfId="0" applyAlignment="1" applyFont="1" applyNumberFormat="1">
      <alignment horizontal="center" readingOrder="0" shrinkToFit="0" wrapText="1"/>
    </xf>
    <xf borderId="0" fillId="0" fontId="21" numFmtId="2" xfId="0" applyAlignment="1" applyFont="1" applyNumberFormat="1">
      <alignment horizontal="center" readingOrder="0" shrinkToFit="0" wrapText="1"/>
    </xf>
    <xf borderId="0" fillId="0" fontId="21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shrinkToFit="0" wrapText="1"/>
    </xf>
    <xf borderId="0" fillId="6" fontId="14" numFmtId="2" xfId="0" applyFont="1" applyNumberFormat="1"/>
    <xf borderId="0" fillId="6" fontId="14" numFmtId="166" xfId="0" applyAlignment="1" applyFont="1" applyNumberFormat="1">
      <alignment shrinkToFit="0" wrapText="1"/>
    </xf>
    <xf borderId="0" fillId="6" fontId="14" numFmtId="167" xfId="0" applyFont="1" applyNumberFormat="1"/>
    <xf borderId="0" fillId="6" fontId="14" numFmtId="165" xfId="0" applyFont="1" applyNumberFormat="1"/>
    <xf borderId="0" fillId="3" fontId="22" numFmtId="165" xfId="0" applyFont="1" applyNumberFormat="1"/>
    <xf borderId="0" fillId="0" fontId="23" numFmtId="10" xfId="0" applyFont="1" applyNumberFormat="1"/>
    <xf borderId="1" fillId="0" fontId="24" numFmtId="0" xfId="0" applyAlignment="1" applyBorder="1" applyFont="1">
      <alignment readingOrder="0"/>
    </xf>
    <xf borderId="1" fillId="6" fontId="24" numFmtId="2" xfId="0" applyBorder="1" applyFont="1" applyNumberFormat="1"/>
    <xf borderId="0" fillId="6" fontId="14" numFmtId="0" xfId="0" applyFont="1"/>
    <xf borderId="0" fillId="0" fontId="24" numFmtId="2" xfId="0" applyAlignment="1" applyFont="1" applyNumberFormat="1">
      <alignment readingOrder="0"/>
    </xf>
    <xf borderId="0" fillId="0" fontId="24" numFmtId="10" xfId="0" applyFont="1" applyNumberFormat="1"/>
    <xf borderId="1" fillId="6" fontId="14" numFmtId="2" xfId="0" applyBorder="1" applyFont="1" applyNumberFormat="1"/>
    <xf borderId="0" fillId="6" fontId="14" numFmtId="0" xfId="0" applyAlignment="1" applyFont="1">
      <alignment shrinkToFit="0" wrapText="1"/>
    </xf>
    <xf borderId="0" fillId="0" fontId="14" numFmtId="2" xfId="0" applyAlignment="1" applyFont="1" applyNumberFormat="1">
      <alignment readingOrder="0"/>
    </xf>
    <xf borderId="0" fillId="0" fontId="14" numFmtId="10" xfId="0" applyFont="1" applyNumberFormat="1"/>
    <xf borderId="1" fillId="0" fontId="14" numFmtId="0" xfId="0" applyAlignment="1" applyBorder="1" applyFont="1">
      <alignment readingOrder="0"/>
    </xf>
    <xf borderId="1" fillId="6" fontId="14" numFmtId="165" xfId="0" applyBorder="1" applyFont="1" applyNumberFormat="1"/>
    <xf borderId="0" fillId="0" fontId="25" numFmtId="0" xfId="0" applyAlignment="1" applyFont="1">
      <alignment readingOrder="0"/>
    </xf>
    <xf borderId="0" fillId="0" fontId="26" numFmtId="0" xfId="0" applyAlignment="1" applyFont="1">
      <alignment horizontal="center" readingOrder="0" shrinkToFit="0" wrapText="1"/>
    </xf>
    <xf borderId="0" fillId="7" fontId="27" numFmtId="0" xfId="0" applyAlignment="1" applyFill="1" applyFont="1">
      <alignment horizontal="center" readingOrder="0" shrinkToFit="0" wrapText="1"/>
    </xf>
    <xf borderId="0" fillId="0" fontId="28" numFmtId="0" xfId="0" applyAlignment="1" applyFont="1">
      <alignment readingOrder="0" shrinkToFit="0" wrapText="1"/>
    </xf>
    <xf borderId="0" fillId="7" fontId="14" numFmtId="165" xfId="0" applyFont="1" applyNumberFormat="1"/>
    <xf borderId="1" fillId="3" fontId="29" numFmtId="0" xfId="0" applyAlignment="1" applyBorder="1" applyFont="1">
      <alignment horizontal="left" readingOrder="0" shrinkToFit="0" wrapText="0"/>
    </xf>
    <xf borderId="1" fillId="0" fontId="30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2" fillId="0" fontId="2" numFmtId="0" xfId="0" applyAlignment="1" applyBorder="1" applyFont="1">
      <alignment horizontal="left" readingOrder="0" shrinkToFit="0" wrapText="0"/>
    </xf>
    <xf borderId="1" fillId="4" fontId="31" numFmtId="0" xfId="0" applyAlignment="1" applyBorder="1" applyFont="1">
      <alignment horizontal="left" readingOrder="0" shrinkToFit="0" wrapText="0"/>
    </xf>
    <xf borderId="1" fillId="2" fontId="32" numFmtId="0" xfId="0" applyAlignment="1" applyBorder="1" applyFont="1">
      <alignment horizontal="center" readingOrder="0" shrinkToFit="0" wrapText="0"/>
    </xf>
    <xf borderId="0" fillId="3" fontId="33" numFmtId="0" xfId="0" applyAlignment="1" applyFont="1">
      <alignment horizontal="center"/>
    </xf>
    <xf borderId="1" fillId="0" fontId="34" numFmtId="0" xfId="0" applyAlignment="1" applyBorder="1" applyFont="1">
      <alignment horizontal="right" readingOrder="0" shrinkToFit="0" wrapText="0"/>
    </xf>
    <xf borderId="3" fillId="0" fontId="34" numFmtId="0" xfId="0" applyAlignment="1" applyBorder="1" applyFont="1">
      <alignment horizontal="right" readingOrder="0" shrinkToFit="0" wrapText="0"/>
    </xf>
    <xf borderId="2" fillId="0" fontId="34" numFmtId="0" xfId="0" applyAlignment="1" applyBorder="1" applyFont="1">
      <alignment horizontal="right" readingOrder="0" shrinkToFit="0" wrapText="0"/>
    </xf>
    <xf borderId="1" fillId="3" fontId="34" numFmtId="0" xfId="0" applyAlignment="1" applyBorder="1" applyFont="1">
      <alignment horizontal="left" readingOrder="0" shrinkToFit="0" wrapText="0"/>
    </xf>
    <xf borderId="1" fillId="0" fontId="34" numFmtId="0" xfId="0" applyAlignment="1" applyBorder="1" applyFont="1">
      <alignment horizontal="right" shrinkToFit="0" wrapText="0"/>
    </xf>
    <xf borderId="1" fillId="2" fontId="35" numFmtId="0" xfId="0" applyAlignment="1" applyBorder="1" applyFont="1">
      <alignment horizontal="center" readingOrder="0" shrinkToFit="0" wrapText="0"/>
    </xf>
    <xf borderId="0" fillId="3" fontId="36" numFmtId="0" xfId="0" applyAlignment="1" applyFont="1">
      <alignment horizontal="left"/>
    </xf>
    <xf borderId="0" fillId="3" fontId="18" numFmtId="0" xfId="0" applyFont="1"/>
    <xf borderId="4" fillId="0" fontId="14" numFmtId="0" xfId="0" applyBorder="1" applyFont="1"/>
    <xf borderId="4" fillId="0" fontId="21" numFmtId="0" xfId="0" applyAlignment="1" applyBorder="1" applyFont="1">
      <alignment readingOrder="0"/>
    </xf>
    <xf borderId="5" fillId="0" fontId="14" numFmtId="0" xfId="0" applyAlignment="1" applyBorder="1" applyFont="1">
      <alignment readingOrder="0"/>
    </xf>
    <xf borderId="5" fillId="0" fontId="14" numFmtId="0" xfId="0" applyAlignment="1" applyBorder="1" applyFont="1">
      <alignment readingOrder="0"/>
    </xf>
    <xf borderId="1" fillId="3" fontId="2" numFmtId="0" xfId="0" applyAlignment="1" applyBorder="1" applyFont="1">
      <alignment horizontal="right" shrinkToFit="0" wrapText="0"/>
    </xf>
    <xf borderId="1" fillId="4" fontId="32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eball-reference.com/teams/STL/2019.shtml" TargetMode="External"/><Relationship Id="rId42" Type="http://schemas.openxmlformats.org/officeDocument/2006/relationships/hyperlink" Target="https://www.baseball-reference.com/teams/NYM/2019.shtml" TargetMode="External"/><Relationship Id="rId41" Type="http://schemas.openxmlformats.org/officeDocument/2006/relationships/hyperlink" Target="https://www.baseball-reference.com/teams/MIL/2019.shtml" TargetMode="External"/><Relationship Id="rId44" Type="http://schemas.openxmlformats.org/officeDocument/2006/relationships/hyperlink" Target="https://www.baseball-reference.com/teams/BOS/2019.shtml" TargetMode="External"/><Relationship Id="rId43" Type="http://schemas.openxmlformats.org/officeDocument/2006/relationships/hyperlink" Target="https://www.baseball-reference.com/teams/ARI/2019.shtml" TargetMode="External"/><Relationship Id="rId46" Type="http://schemas.openxmlformats.org/officeDocument/2006/relationships/hyperlink" Target="https://www.baseball-reference.com/teams/PHI/2019.shtml" TargetMode="External"/><Relationship Id="rId45" Type="http://schemas.openxmlformats.org/officeDocument/2006/relationships/hyperlink" Target="https://www.baseball-reference.com/teams/CHC/2019.shtml" TargetMode="External"/><Relationship Id="rId107" Type="http://schemas.openxmlformats.org/officeDocument/2006/relationships/hyperlink" Target="https://www.baseball-reference.com/teams/SEA/2017.shtml" TargetMode="External"/><Relationship Id="rId106" Type="http://schemas.openxmlformats.org/officeDocument/2006/relationships/hyperlink" Target="https://www.baseball-reference.com/teams/TEX/2017.shtml" TargetMode="External"/><Relationship Id="rId105" Type="http://schemas.openxmlformats.org/officeDocument/2006/relationships/hyperlink" Target="https://www.baseball-reference.com/teams/KCR/2017.shtml" TargetMode="External"/><Relationship Id="rId104" Type="http://schemas.openxmlformats.org/officeDocument/2006/relationships/hyperlink" Target="https://www.baseball-reference.com/teams/TBR/2017.shtml" TargetMode="External"/><Relationship Id="rId109" Type="http://schemas.openxmlformats.org/officeDocument/2006/relationships/hyperlink" Target="https://www.baseball-reference.com/teams/TOR/2017.shtml" TargetMode="External"/><Relationship Id="rId108" Type="http://schemas.openxmlformats.org/officeDocument/2006/relationships/hyperlink" Target="https://www.baseball-reference.com/teams/MIA/2017.shtml" TargetMode="External"/><Relationship Id="rId48" Type="http://schemas.openxmlformats.org/officeDocument/2006/relationships/hyperlink" Target="https://www.baseball-reference.com/teams/SFG/2019.shtml" TargetMode="External"/><Relationship Id="rId47" Type="http://schemas.openxmlformats.org/officeDocument/2006/relationships/hyperlink" Target="https://www.baseball-reference.com/teams/TEX/2019.shtml" TargetMode="External"/><Relationship Id="rId49" Type="http://schemas.openxmlformats.org/officeDocument/2006/relationships/hyperlink" Target="https://www.baseball-reference.com/teams/CIN/2019.shtml" TargetMode="External"/><Relationship Id="rId103" Type="http://schemas.openxmlformats.org/officeDocument/2006/relationships/hyperlink" Target="https://www.baseball-reference.com/teams/LAA/2017.shtml" TargetMode="External"/><Relationship Id="rId102" Type="http://schemas.openxmlformats.org/officeDocument/2006/relationships/hyperlink" Target="https://www.baseball-reference.com/teams/STL/2017.shtml" TargetMode="External"/><Relationship Id="rId101" Type="http://schemas.openxmlformats.org/officeDocument/2006/relationships/hyperlink" Target="https://www.baseball-reference.com/teams/MIN/2017.shtml" TargetMode="External"/><Relationship Id="rId100" Type="http://schemas.openxmlformats.org/officeDocument/2006/relationships/hyperlink" Target="https://www.baseball-reference.com/teams/MIL/2017.shtml" TargetMode="External"/><Relationship Id="rId31" Type="http://schemas.openxmlformats.org/officeDocument/2006/relationships/hyperlink" Target="https://www.baseball-reference.com/teams/HOU/2019.shtml" TargetMode="External"/><Relationship Id="rId30" Type="http://schemas.openxmlformats.org/officeDocument/2006/relationships/hyperlink" Target="https://www.baseball-reference.com/teams/PIT/2020.shtml" TargetMode="External"/><Relationship Id="rId33" Type="http://schemas.openxmlformats.org/officeDocument/2006/relationships/hyperlink" Target="https://www.baseball-reference.com/teams/NYY/2019.shtml" TargetMode="External"/><Relationship Id="rId32" Type="http://schemas.openxmlformats.org/officeDocument/2006/relationships/hyperlink" Target="https://www.baseball-reference.com/teams/LAD/2019.shtml" TargetMode="External"/><Relationship Id="rId35" Type="http://schemas.openxmlformats.org/officeDocument/2006/relationships/hyperlink" Target="https://www.baseball-reference.com/teams/ATL/2019.shtml" TargetMode="External"/><Relationship Id="rId181" Type="http://schemas.openxmlformats.org/officeDocument/2006/relationships/drawing" Target="../drawings/drawing1.xml"/><Relationship Id="rId34" Type="http://schemas.openxmlformats.org/officeDocument/2006/relationships/hyperlink" Target="https://www.baseball-reference.com/teams/MIN/2019.shtml" TargetMode="External"/><Relationship Id="rId180" Type="http://schemas.openxmlformats.org/officeDocument/2006/relationships/hyperlink" Target="https://www.vegasinsider.com/link_hitcount.cfm?LTid=11170" TargetMode="External"/><Relationship Id="rId37" Type="http://schemas.openxmlformats.org/officeDocument/2006/relationships/hyperlink" Target="https://www.baseball-reference.com/teams/TBR/2019.shtml" TargetMode="External"/><Relationship Id="rId176" Type="http://schemas.openxmlformats.org/officeDocument/2006/relationships/hyperlink" Target="https://www.vegasinsider.com/link_hitcount.cfm?LTid=11170" TargetMode="External"/><Relationship Id="rId36" Type="http://schemas.openxmlformats.org/officeDocument/2006/relationships/hyperlink" Target="https://www.baseball-reference.com/teams/OAK/2019.shtml" TargetMode="External"/><Relationship Id="rId175" Type="http://schemas.openxmlformats.org/officeDocument/2006/relationships/hyperlink" Target="https://www.vegasinsider.com/link_hitcount.cfm?LTid=11170" TargetMode="External"/><Relationship Id="rId39" Type="http://schemas.openxmlformats.org/officeDocument/2006/relationships/hyperlink" Target="https://www.baseball-reference.com/teams/WSN/2019.shtml" TargetMode="External"/><Relationship Id="rId174" Type="http://schemas.openxmlformats.org/officeDocument/2006/relationships/hyperlink" Target="https://www.vegasinsider.com/link_hitcount.cfm?LTid=11170" TargetMode="External"/><Relationship Id="rId38" Type="http://schemas.openxmlformats.org/officeDocument/2006/relationships/hyperlink" Target="https://www.baseball-reference.com/teams/CLE/2019.shtml" TargetMode="External"/><Relationship Id="rId173" Type="http://schemas.openxmlformats.org/officeDocument/2006/relationships/hyperlink" Target="https://www.vegasinsider.com/link_hitcount.cfm?LTid=11170" TargetMode="External"/><Relationship Id="rId179" Type="http://schemas.openxmlformats.org/officeDocument/2006/relationships/hyperlink" Target="https://www.vegasinsider.com/link_hitcount.cfm?LTid=11170" TargetMode="External"/><Relationship Id="rId178" Type="http://schemas.openxmlformats.org/officeDocument/2006/relationships/hyperlink" Target="https://www.vegasinsider.com/link_hitcount.cfm?LTid=11170" TargetMode="External"/><Relationship Id="rId177" Type="http://schemas.openxmlformats.org/officeDocument/2006/relationships/hyperlink" Target="https://www.vegasinsider.com/link_hitcount.cfm?LTid=11170" TargetMode="External"/><Relationship Id="rId20" Type="http://schemas.openxmlformats.org/officeDocument/2006/relationships/hyperlink" Target="https://www.baseball-reference.com/teams/NYM/2020.shtml" TargetMode="External"/><Relationship Id="rId22" Type="http://schemas.openxmlformats.org/officeDocument/2006/relationships/hyperlink" Target="https://www.baseball-reference.com/teams/KCR/2020.shtml" TargetMode="External"/><Relationship Id="rId21" Type="http://schemas.openxmlformats.org/officeDocument/2006/relationships/hyperlink" Target="https://www.baseball-reference.com/teams/COL/2020.shtml" TargetMode="External"/><Relationship Id="rId24" Type="http://schemas.openxmlformats.org/officeDocument/2006/relationships/hyperlink" Target="https://www.baseball-reference.com/teams/WSN/2020.shtml" TargetMode="External"/><Relationship Id="rId23" Type="http://schemas.openxmlformats.org/officeDocument/2006/relationships/hyperlink" Target="https://www.baseball-reference.com/teams/LAA/2020.shtml" TargetMode="External"/><Relationship Id="rId129" Type="http://schemas.openxmlformats.org/officeDocument/2006/relationships/hyperlink" Target="https://www.baseball-reference.com/teams/NYM/2016.shtml" TargetMode="External"/><Relationship Id="rId128" Type="http://schemas.openxmlformats.org/officeDocument/2006/relationships/hyperlink" Target="https://www.baseball-reference.com/teams/BAL/2016.shtml" TargetMode="External"/><Relationship Id="rId127" Type="http://schemas.openxmlformats.org/officeDocument/2006/relationships/hyperlink" Target="https://www.baseball-reference.com/teams/TOR/2016.shtml" TargetMode="External"/><Relationship Id="rId126" Type="http://schemas.openxmlformats.org/officeDocument/2006/relationships/hyperlink" Target="https://www.baseball-reference.com/teams/LAD/2016.shtml" TargetMode="External"/><Relationship Id="rId26" Type="http://schemas.openxmlformats.org/officeDocument/2006/relationships/hyperlink" Target="https://www.baseball-reference.com/teams/ARI/2020.shtml" TargetMode="External"/><Relationship Id="rId121" Type="http://schemas.openxmlformats.org/officeDocument/2006/relationships/hyperlink" Target="https://www.baseball-reference.com/teams/CHC/2016.shtml" TargetMode="External"/><Relationship Id="rId25" Type="http://schemas.openxmlformats.org/officeDocument/2006/relationships/hyperlink" Target="https://www.baseball-reference.com/teams/BAL/2020.shtml" TargetMode="External"/><Relationship Id="rId120" Type="http://schemas.openxmlformats.org/officeDocument/2006/relationships/hyperlink" Target="https://www.baseball-reference.com/teams/DET/2017.shtml" TargetMode="External"/><Relationship Id="rId28" Type="http://schemas.openxmlformats.org/officeDocument/2006/relationships/hyperlink" Target="https://www.baseball-reference.com/teams/DET/2020.shtml" TargetMode="External"/><Relationship Id="rId27" Type="http://schemas.openxmlformats.org/officeDocument/2006/relationships/hyperlink" Target="https://www.baseball-reference.com/teams/BOS/2020.shtml" TargetMode="External"/><Relationship Id="rId125" Type="http://schemas.openxmlformats.org/officeDocument/2006/relationships/hyperlink" Target="https://www.baseball-reference.com/teams/BOS/2016.shtml" TargetMode="External"/><Relationship Id="rId29" Type="http://schemas.openxmlformats.org/officeDocument/2006/relationships/hyperlink" Target="https://www.baseball-reference.com/teams/TEX/2020.shtml" TargetMode="External"/><Relationship Id="rId124" Type="http://schemas.openxmlformats.org/officeDocument/2006/relationships/hyperlink" Target="https://www.baseball-reference.com/teams/CLE/2016.shtml" TargetMode="External"/><Relationship Id="rId123" Type="http://schemas.openxmlformats.org/officeDocument/2006/relationships/hyperlink" Target="https://www.baseball-reference.com/teams/WSN/2016.shtml" TargetMode="External"/><Relationship Id="rId122" Type="http://schemas.openxmlformats.org/officeDocument/2006/relationships/hyperlink" Target="https://www.baseball-reference.com/teams/TEX/2016.shtml" TargetMode="External"/><Relationship Id="rId95" Type="http://schemas.openxmlformats.org/officeDocument/2006/relationships/hyperlink" Target="https://www.baseball-reference.com/teams/BOS/2017.shtml" TargetMode="External"/><Relationship Id="rId94" Type="http://schemas.openxmlformats.org/officeDocument/2006/relationships/hyperlink" Target="https://www.baseball-reference.com/teams/WSN/2017.shtml" TargetMode="External"/><Relationship Id="rId97" Type="http://schemas.openxmlformats.org/officeDocument/2006/relationships/hyperlink" Target="https://www.baseball-reference.com/teams/CHC/2017.shtml" TargetMode="External"/><Relationship Id="rId96" Type="http://schemas.openxmlformats.org/officeDocument/2006/relationships/hyperlink" Target="https://www.baseball-reference.com/teams/ARI/2017.shtml" TargetMode="External"/><Relationship Id="rId11" Type="http://schemas.openxmlformats.org/officeDocument/2006/relationships/hyperlink" Target="https://www.baseball-reference.com/teams/TOR/2020.shtml" TargetMode="External"/><Relationship Id="rId99" Type="http://schemas.openxmlformats.org/officeDocument/2006/relationships/hyperlink" Target="https://www.baseball-reference.com/teams/COL/2017.shtml" TargetMode="External"/><Relationship Id="rId10" Type="http://schemas.openxmlformats.org/officeDocument/2006/relationships/hyperlink" Target="https://www.baseball-reference.com/teams/NYY/2020.shtml" TargetMode="External"/><Relationship Id="rId98" Type="http://schemas.openxmlformats.org/officeDocument/2006/relationships/hyperlink" Target="https://www.baseball-reference.com/teams/NYY/2017.shtml" TargetMode="External"/><Relationship Id="rId13" Type="http://schemas.openxmlformats.org/officeDocument/2006/relationships/hyperlink" Target="https://www.baseball-reference.com/teams/MIA/2020.shtml" TargetMode="External"/><Relationship Id="rId12" Type="http://schemas.openxmlformats.org/officeDocument/2006/relationships/hyperlink" Target="https://www.baseball-reference.com/teams/STL/2020.shtml" TargetMode="External"/><Relationship Id="rId91" Type="http://schemas.openxmlformats.org/officeDocument/2006/relationships/hyperlink" Target="https://www.baseball-reference.com/teams/LAD/2017.shtml" TargetMode="External"/><Relationship Id="rId90" Type="http://schemas.openxmlformats.org/officeDocument/2006/relationships/hyperlink" Target="https://www.baseball-reference.com/teams/BAL/2018.shtml" TargetMode="External"/><Relationship Id="rId93" Type="http://schemas.openxmlformats.org/officeDocument/2006/relationships/hyperlink" Target="https://www.baseball-reference.com/teams/HOU/2017.shtml" TargetMode="External"/><Relationship Id="rId92" Type="http://schemas.openxmlformats.org/officeDocument/2006/relationships/hyperlink" Target="https://www.baseball-reference.com/teams/CLE/2017.shtml" TargetMode="External"/><Relationship Id="rId118" Type="http://schemas.openxmlformats.org/officeDocument/2006/relationships/hyperlink" Target="https://www.baseball-reference.com/teams/PHI/2017.shtml" TargetMode="External"/><Relationship Id="rId117" Type="http://schemas.openxmlformats.org/officeDocument/2006/relationships/hyperlink" Target="https://www.baseball-reference.com/teams/CHW/2017.shtml" TargetMode="External"/><Relationship Id="rId116" Type="http://schemas.openxmlformats.org/officeDocument/2006/relationships/hyperlink" Target="https://www.baseball-reference.com/teams/CIN/2017.shtml" TargetMode="External"/><Relationship Id="rId115" Type="http://schemas.openxmlformats.org/officeDocument/2006/relationships/hyperlink" Target="https://www.baseball-reference.com/teams/NYM/2017.shtml" TargetMode="External"/><Relationship Id="rId119" Type="http://schemas.openxmlformats.org/officeDocument/2006/relationships/hyperlink" Target="https://www.baseball-reference.com/teams/SFG/2017.shtml" TargetMode="External"/><Relationship Id="rId15" Type="http://schemas.openxmlformats.org/officeDocument/2006/relationships/hyperlink" Target="https://www.baseball-reference.com/teams/HOU/2020.shtml" TargetMode="External"/><Relationship Id="rId110" Type="http://schemas.openxmlformats.org/officeDocument/2006/relationships/hyperlink" Target="https://www.baseball-reference.com/teams/PIT/2017.shtml" TargetMode="External"/><Relationship Id="rId14" Type="http://schemas.openxmlformats.org/officeDocument/2006/relationships/hyperlink" Target="https://www.baseball-reference.com/teams/CIN/2020.shtml" TargetMode="External"/><Relationship Id="rId17" Type="http://schemas.openxmlformats.org/officeDocument/2006/relationships/hyperlink" Target="https://www.baseball-reference.com/teams/MIL/2020.shtml" TargetMode="External"/><Relationship Id="rId16" Type="http://schemas.openxmlformats.org/officeDocument/2006/relationships/hyperlink" Target="https://www.baseball-reference.com/teams/SFG/2020.shtml" TargetMode="External"/><Relationship Id="rId19" Type="http://schemas.openxmlformats.org/officeDocument/2006/relationships/hyperlink" Target="https://www.baseball-reference.com/teams/SEA/2020.shtml" TargetMode="External"/><Relationship Id="rId114" Type="http://schemas.openxmlformats.org/officeDocument/2006/relationships/hyperlink" Target="https://www.baseball-reference.com/teams/SDP/2017.shtml" TargetMode="External"/><Relationship Id="rId18" Type="http://schemas.openxmlformats.org/officeDocument/2006/relationships/hyperlink" Target="https://www.baseball-reference.com/teams/PHI/2020.shtml" TargetMode="External"/><Relationship Id="rId113" Type="http://schemas.openxmlformats.org/officeDocument/2006/relationships/hyperlink" Target="https://www.baseball-reference.com/teams/ATL/2017.shtml" TargetMode="External"/><Relationship Id="rId112" Type="http://schemas.openxmlformats.org/officeDocument/2006/relationships/hyperlink" Target="https://www.baseball-reference.com/teams/OAK/2017.shtml" TargetMode="External"/><Relationship Id="rId111" Type="http://schemas.openxmlformats.org/officeDocument/2006/relationships/hyperlink" Target="https://www.baseball-reference.com/teams/BAL/2017.shtml" TargetMode="External"/><Relationship Id="rId84" Type="http://schemas.openxmlformats.org/officeDocument/2006/relationships/hyperlink" Target="https://www.baseball-reference.com/teams/TEX/2018.shtml" TargetMode="External"/><Relationship Id="rId83" Type="http://schemas.openxmlformats.org/officeDocument/2006/relationships/hyperlink" Target="https://www.baseball-reference.com/teams/CIN/2018.shtml" TargetMode="External"/><Relationship Id="rId86" Type="http://schemas.openxmlformats.org/officeDocument/2006/relationships/hyperlink" Target="https://www.baseball-reference.com/teams/DET/2018.shtml" TargetMode="External"/><Relationship Id="rId85" Type="http://schemas.openxmlformats.org/officeDocument/2006/relationships/hyperlink" Target="https://www.baseball-reference.com/teams/SDP/2018.shtml" TargetMode="External"/><Relationship Id="rId88" Type="http://schemas.openxmlformats.org/officeDocument/2006/relationships/hyperlink" Target="https://www.baseball-reference.com/teams/CHW/2018.shtml" TargetMode="External"/><Relationship Id="rId150" Type="http://schemas.openxmlformats.org/officeDocument/2006/relationships/hyperlink" Target="https://www.baseball-reference.com/teams/MIN/2016.shtml" TargetMode="External"/><Relationship Id="rId87" Type="http://schemas.openxmlformats.org/officeDocument/2006/relationships/hyperlink" Target="https://www.baseball-reference.com/teams/MIA/2018.shtml" TargetMode="External"/><Relationship Id="rId89" Type="http://schemas.openxmlformats.org/officeDocument/2006/relationships/hyperlink" Target="https://www.baseball-reference.com/teams/KCR/2018.shtml" TargetMode="External"/><Relationship Id="rId80" Type="http://schemas.openxmlformats.org/officeDocument/2006/relationships/hyperlink" Target="https://www.baseball-reference.com/teams/NYM/2018.shtml" TargetMode="External"/><Relationship Id="rId82" Type="http://schemas.openxmlformats.org/officeDocument/2006/relationships/hyperlink" Target="https://www.baseball-reference.com/teams/SFG/2018.shtml" TargetMode="External"/><Relationship Id="rId81" Type="http://schemas.openxmlformats.org/officeDocument/2006/relationships/hyperlink" Target="https://www.baseball-reference.com/teams/TOR/2018.shtml" TargetMode="External"/><Relationship Id="rId1" Type="http://schemas.openxmlformats.org/officeDocument/2006/relationships/hyperlink" Target="https://www.baseball-reference.com/teams/LAD/2020.shtml" TargetMode="External"/><Relationship Id="rId2" Type="http://schemas.openxmlformats.org/officeDocument/2006/relationships/hyperlink" Target="https://www.baseball-reference.com/teams/TBR/2020.shtml" TargetMode="External"/><Relationship Id="rId3" Type="http://schemas.openxmlformats.org/officeDocument/2006/relationships/hyperlink" Target="https://www.baseball-reference.com/teams/SDP/2020.shtml" TargetMode="External"/><Relationship Id="rId149" Type="http://schemas.openxmlformats.org/officeDocument/2006/relationships/hyperlink" Target="https://www.baseball-reference.com/teams/SDP/2016.shtml" TargetMode="External"/><Relationship Id="rId4" Type="http://schemas.openxmlformats.org/officeDocument/2006/relationships/hyperlink" Target="https://www.baseball-reference.com/teams/MIN/2020.shtml" TargetMode="External"/><Relationship Id="rId148" Type="http://schemas.openxmlformats.org/officeDocument/2006/relationships/hyperlink" Target="https://www.baseball-reference.com/teams/TBR/2016.shtml" TargetMode="External"/><Relationship Id="rId9" Type="http://schemas.openxmlformats.org/officeDocument/2006/relationships/hyperlink" Target="https://www.baseball-reference.com/teams/CHC/2020.shtml" TargetMode="External"/><Relationship Id="rId143" Type="http://schemas.openxmlformats.org/officeDocument/2006/relationships/hyperlink" Target="https://www.baseball-reference.com/teams/PHI/2016.shtml" TargetMode="External"/><Relationship Id="rId142" Type="http://schemas.openxmlformats.org/officeDocument/2006/relationships/hyperlink" Target="https://www.baseball-reference.com/teams/MIL/2016.shtml" TargetMode="External"/><Relationship Id="rId141" Type="http://schemas.openxmlformats.org/officeDocument/2006/relationships/hyperlink" Target="https://www.baseball-reference.com/teams/LAA/2016.shtml" TargetMode="External"/><Relationship Id="rId140" Type="http://schemas.openxmlformats.org/officeDocument/2006/relationships/hyperlink" Target="https://www.baseball-reference.com/teams/COL/2016.shtml" TargetMode="External"/><Relationship Id="rId5" Type="http://schemas.openxmlformats.org/officeDocument/2006/relationships/hyperlink" Target="https://www.baseball-reference.com/teams/OAK/2020.shtml" TargetMode="External"/><Relationship Id="rId147" Type="http://schemas.openxmlformats.org/officeDocument/2006/relationships/hyperlink" Target="https://www.baseball-reference.com/teams/CIN/2016.shtml" TargetMode="External"/><Relationship Id="rId6" Type="http://schemas.openxmlformats.org/officeDocument/2006/relationships/hyperlink" Target="https://www.baseball-reference.com/teams/ATL/2020.shtml" TargetMode="External"/><Relationship Id="rId146" Type="http://schemas.openxmlformats.org/officeDocument/2006/relationships/hyperlink" Target="https://www.baseball-reference.com/teams/ATL/2016.shtml" TargetMode="External"/><Relationship Id="rId7" Type="http://schemas.openxmlformats.org/officeDocument/2006/relationships/hyperlink" Target="https://www.baseball-reference.com/teams/CHW/2020.shtml" TargetMode="External"/><Relationship Id="rId145" Type="http://schemas.openxmlformats.org/officeDocument/2006/relationships/hyperlink" Target="https://www.baseball-reference.com/teams/OAK/2016.shtml" TargetMode="External"/><Relationship Id="rId8" Type="http://schemas.openxmlformats.org/officeDocument/2006/relationships/hyperlink" Target="https://www.baseball-reference.com/teams/CLE/2020.shtml" TargetMode="External"/><Relationship Id="rId144" Type="http://schemas.openxmlformats.org/officeDocument/2006/relationships/hyperlink" Target="https://www.baseball-reference.com/teams/ARI/2016.shtml" TargetMode="External"/><Relationship Id="rId73" Type="http://schemas.openxmlformats.org/officeDocument/2006/relationships/hyperlink" Target="https://www.baseball-reference.com/teams/STL/2018.shtml" TargetMode="External"/><Relationship Id="rId72" Type="http://schemas.openxmlformats.org/officeDocument/2006/relationships/hyperlink" Target="https://www.baseball-reference.com/teams/SEA/2018.shtml" TargetMode="External"/><Relationship Id="rId75" Type="http://schemas.openxmlformats.org/officeDocument/2006/relationships/hyperlink" Target="https://www.baseball-reference.com/teams/WSN/2018.shtml" TargetMode="External"/><Relationship Id="rId74" Type="http://schemas.openxmlformats.org/officeDocument/2006/relationships/hyperlink" Target="https://www.baseball-reference.com/teams/PIT/2018.shtml" TargetMode="External"/><Relationship Id="rId77" Type="http://schemas.openxmlformats.org/officeDocument/2006/relationships/hyperlink" Target="https://www.baseball-reference.com/teams/PHI/2018.shtml" TargetMode="External"/><Relationship Id="rId76" Type="http://schemas.openxmlformats.org/officeDocument/2006/relationships/hyperlink" Target="https://www.baseball-reference.com/teams/ARI/2018.shtml" TargetMode="External"/><Relationship Id="rId79" Type="http://schemas.openxmlformats.org/officeDocument/2006/relationships/hyperlink" Target="https://www.baseball-reference.com/teams/MIN/2018.shtml" TargetMode="External"/><Relationship Id="rId78" Type="http://schemas.openxmlformats.org/officeDocument/2006/relationships/hyperlink" Target="https://www.baseball-reference.com/teams/LAA/2018.shtml" TargetMode="External"/><Relationship Id="rId71" Type="http://schemas.openxmlformats.org/officeDocument/2006/relationships/hyperlink" Target="https://www.baseball-reference.com/teams/TBR/2018.shtml" TargetMode="External"/><Relationship Id="rId70" Type="http://schemas.openxmlformats.org/officeDocument/2006/relationships/hyperlink" Target="https://www.baseball-reference.com/teams/ATL/2018.shtml" TargetMode="External"/><Relationship Id="rId139" Type="http://schemas.openxmlformats.org/officeDocument/2006/relationships/hyperlink" Target="https://www.baseball-reference.com/teams/CHW/2016.shtml" TargetMode="External"/><Relationship Id="rId138" Type="http://schemas.openxmlformats.org/officeDocument/2006/relationships/hyperlink" Target="https://www.baseball-reference.com/teams/PIT/2016.shtml" TargetMode="External"/><Relationship Id="rId137" Type="http://schemas.openxmlformats.org/officeDocument/2006/relationships/hyperlink" Target="https://www.baseball-reference.com/teams/MIA/2016.shtml" TargetMode="External"/><Relationship Id="rId132" Type="http://schemas.openxmlformats.org/officeDocument/2006/relationships/hyperlink" Target="https://www.baseball-reference.com/teams/STL/2016.shtml" TargetMode="External"/><Relationship Id="rId131" Type="http://schemas.openxmlformats.org/officeDocument/2006/relationships/hyperlink" Target="https://www.baseball-reference.com/teams/DET/2016.shtml" TargetMode="External"/><Relationship Id="rId130" Type="http://schemas.openxmlformats.org/officeDocument/2006/relationships/hyperlink" Target="https://www.baseball-reference.com/teams/SFG/2016.shtml" TargetMode="External"/><Relationship Id="rId136" Type="http://schemas.openxmlformats.org/officeDocument/2006/relationships/hyperlink" Target="https://www.baseball-reference.com/teams/KCR/2016.shtml" TargetMode="External"/><Relationship Id="rId135" Type="http://schemas.openxmlformats.org/officeDocument/2006/relationships/hyperlink" Target="https://www.baseball-reference.com/teams/NYY/2016.shtml" TargetMode="External"/><Relationship Id="rId134" Type="http://schemas.openxmlformats.org/officeDocument/2006/relationships/hyperlink" Target="https://www.baseball-reference.com/teams/HOU/2016.shtml" TargetMode="External"/><Relationship Id="rId133" Type="http://schemas.openxmlformats.org/officeDocument/2006/relationships/hyperlink" Target="https://www.baseball-reference.com/teams/SEA/2016.shtml" TargetMode="External"/><Relationship Id="rId62" Type="http://schemas.openxmlformats.org/officeDocument/2006/relationships/hyperlink" Target="https://www.baseball-reference.com/teams/HOU/2018.shtml" TargetMode="External"/><Relationship Id="rId61" Type="http://schemas.openxmlformats.org/officeDocument/2006/relationships/hyperlink" Target="https://www.baseball-reference.com/teams/BOS/2018.shtml" TargetMode="External"/><Relationship Id="rId64" Type="http://schemas.openxmlformats.org/officeDocument/2006/relationships/hyperlink" Target="https://www.baseball-reference.com/teams/OAK/2018.shtml" TargetMode="External"/><Relationship Id="rId63" Type="http://schemas.openxmlformats.org/officeDocument/2006/relationships/hyperlink" Target="https://www.baseball-reference.com/teams/NYY/2018.shtml" TargetMode="External"/><Relationship Id="rId66" Type="http://schemas.openxmlformats.org/officeDocument/2006/relationships/hyperlink" Target="https://www.baseball-reference.com/teams/CHC/2018.shtml" TargetMode="External"/><Relationship Id="rId172" Type="http://schemas.openxmlformats.org/officeDocument/2006/relationships/hyperlink" Target="https://www.vegasinsider.com/link_hitcount.cfm?LTid=11170" TargetMode="External"/><Relationship Id="rId65" Type="http://schemas.openxmlformats.org/officeDocument/2006/relationships/hyperlink" Target="https://www.baseball-reference.com/teams/MIL/2018.shtml" TargetMode="External"/><Relationship Id="rId171" Type="http://schemas.openxmlformats.org/officeDocument/2006/relationships/hyperlink" Target="https://www.vegasinsider.com/link_hitcount.cfm?LTid=11170" TargetMode="External"/><Relationship Id="rId68" Type="http://schemas.openxmlformats.org/officeDocument/2006/relationships/hyperlink" Target="https://www.baseball-reference.com/teams/CLE/2018.shtml" TargetMode="External"/><Relationship Id="rId170" Type="http://schemas.openxmlformats.org/officeDocument/2006/relationships/hyperlink" Target="https://www.vegasinsider.com/link_hitcount.cfm?LTid=11170" TargetMode="External"/><Relationship Id="rId67" Type="http://schemas.openxmlformats.org/officeDocument/2006/relationships/hyperlink" Target="https://www.baseball-reference.com/teams/LAD/2018.shtml" TargetMode="External"/><Relationship Id="rId60" Type="http://schemas.openxmlformats.org/officeDocument/2006/relationships/hyperlink" Target="https://www.baseball-reference.com/teams/DET/2019.shtml" TargetMode="External"/><Relationship Id="rId165" Type="http://schemas.openxmlformats.org/officeDocument/2006/relationships/hyperlink" Target="https://www.vegasinsider.com/link_hitcount.cfm?LTid=11170" TargetMode="External"/><Relationship Id="rId69" Type="http://schemas.openxmlformats.org/officeDocument/2006/relationships/hyperlink" Target="https://www.baseball-reference.com/teams/COL/2018.shtml" TargetMode="External"/><Relationship Id="rId164" Type="http://schemas.openxmlformats.org/officeDocument/2006/relationships/hyperlink" Target="https://www.vegasinsider.com/link_hitcount.cfm?LTid=11170" TargetMode="External"/><Relationship Id="rId163" Type="http://schemas.openxmlformats.org/officeDocument/2006/relationships/hyperlink" Target="https://www.vegasinsider.com/link_hitcount.cfm?LTid=11170" TargetMode="External"/><Relationship Id="rId162" Type="http://schemas.openxmlformats.org/officeDocument/2006/relationships/hyperlink" Target="https://www.vegasinsider.com/link_hitcount.cfm?LTid=11170" TargetMode="External"/><Relationship Id="rId169" Type="http://schemas.openxmlformats.org/officeDocument/2006/relationships/hyperlink" Target="https://www.vegasinsider.com/link_hitcount.cfm?LTid=11170" TargetMode="External"/><Relationship Id="rId168" Type="http://schemas.openxmlformats.org/officeDocument/2006/relationships/hyperlink" Target="https://www.vegasinsider.com/link_hitcount.cfm?LTid=11170" TargetMode="External"/><Relationship Id="rId167" Type="http://schemas.openxmlformats.org/officeDocument/2006/relationships/hyperlink" Target="https://www.vegasinsider.com/link_hitcount.cfm?LTid=11170" TargetMode="External"/><Relationship Id="rId166" Type="http://schemas.openxmlformats.org/officeDocument/2006/relationships/hyperlink" Target="https://www.vegasinsider.com/link_hitcount.cfm?LTid=11170" TargetMode="External"/><Relationship Id="rId51" Type="http://schemas.openxmlformats.org/officeDocument/2006/relationships/hyperlink" Target="https://www.baseball-reference.com/teams/LAA/2019.shtml" TargetMode="External"/><Relationship Id="rId50" Type="http://schemas.openxmlformats.org/officeDocument/2006/relationships/hyperlink" Target="https://www.baseball-reference.com/teams/CHW/2019.shtml" TargetMode="External"/><Relationship Id="rId53" Type="http://schemas.openxmlformats.org/officeDocument/2006/relationships/hyperlink" Target="https://www.baseball-reference.com/teams/SDP/2019.shtml" TargetMode="External"/><Relationship Id="rId52" Type="http://schemas.openxmlformats.org/officeDocument/2006/relationships/hyperlink" Target="https://www.baseball-reference.com/teams/COL/2019.shtml" TargetMode="External"/><Relationship Id="rId55" Type="http://schemas.openxmlformats.org/officeDocument/2006/relationships/hyperlink" Target="https://www.baseball-reference.com/teams/SEA/2019.shtml" TargetMode="External"/><Relationship Id="rId161" Type="http://schemas.openxmlformats.org/officeDocument/2006/relationships/hyperlink" Target="https://www.vegasinsider.com/link_hitcount.cfm?LTid=11170" TargetMode="External"/><Relationship Id="rId54" Type="http://schemas.openxmlformats.org/officeDocument/2006/relationships/hyperlink" Target="https://www.baseball-reference.com/teams/PIT/2019.shtml" TargetMode="External"/><Relationship Id="rId160" Type="http://schemas.openxmlformats.org/officeDocument/2006/relationships/hyperlink" Target="https://www.vegasinsider.com/link_hitcount.cfm?LTid=11170" TargetMode="External"/><Relationship Id="rId57" Type="http://schemas.openxmlformats.org/officeDocument/2006/relationships/hyperlink" Target="https://www.baseball-reference.com/teams/KCR/2019.shtml" TargetMode="External"/><Relationship Id="rId56" Type="http://schemas.openxmlformats.org/officeDocument/2006/relationships/hyperlink" Target="https://www.baseball-reference.com/teams/TOR/2019.shtml" TargetMode="External"/><Relationship Id="rId159" Type="http://schemas.openxmlformats.org/officeDocument/2006/relationships/hyperlink" Target="https://www.vegasinsider.com/link_hitcount.cfm?LTid=11170" TargetMode="External"/><Relationship Id="rId59" Type="http://schemas.openxmlformats.org/officeDocument/2006/relationships/hyperlink" Target="https://www.baseball-reference.com/teams/BAL/2019.shtml" TargetMode="External"/><Relationship Id="rId154" Type="http://schemas.openxmlformats.org/officeDocument/2006/relationships/hyperlink" Target="https://www.vegasinsider.com/link_hitcount.cfm?LTid=11170" TargetMode="External"/><Relationship Id="rId58" Type="http://schemas.openxmlformats.org/officeDocument/2006/relationships/hyperlink" Target="https://www.baseball-reference.com/teams/MIA/2019.shtml" TargetMode="External"/><Relationship Id="rId153" Type="http://schemas.openxmlformats.org/officeDocument/2006/relationships/hyperlink" Target="https://www.vegasinsider.com/link_hitcount.cfm?LTid=11170" TargetMode="External"/><Relationship Id="rId152" Type="http://schemas.openxmlformats.org/officeDocument/2006/relationships/hyperlink" Target="https://www.vegasinsider.com/link_hitcount.cfm?LTid=11170" TargetMode="External"/><Relationship Id="rId151" Type="http://schemas.openxmlformats.org/officeDocument/2006/relationships/hyperlink" Target="https://www.vegasinsider.com/link_hitcount.cfm?LTid=11170" TargetMode="External"/><Relationship Id="rId158" Type="http://schemas.openxmlformats.org/officeDocument/2006/relationships/hyperlink" Target="https://www.vegasinsider.com/link_hitcount.cfm?LTid=11170" TargetMode="External"/><Relationship Id="rId157" Type="http://schemas.openxmlformats.org/officeDocument/2006/relationships/hyperlink" Target="https://www.vegasinsider.com/link_hitcount.cfm?LTid=11170" TargetMode="External"/><Relationship Id="rId156" Type="http://schemas.openxmlformats.org/officeDocument/2006/relationships/hyperlink" Target="https://www.vegasinsider.com/link_hitcount.cfm?LTid=11170" TargetMode="External"/><Relationship Id="rId155" Type="http://schemas.openxmlformats.org/officeDocument/2006/relationships/hyperlink" Target="https://www.vegasinsider.com/link_hitcount.cfm?LTid=11170" TargetMode="External"/></Relationships>
</file>

<file path=xl/worksheets/_rels/sheet10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10.xml"/><Relationship Id="rId30" Type="http://schemas.openxmlformats.org/officeDocument/2006/relationships/hyperlink" Target="https://www.baseball-reference.com/teams/WSN/2017.shtml" TargetMode="External"/><Relationship Id="rId20" Type="http://schemas.openxmlformats.org/officeDocument/2006/relationships/hyperlink" Target="https://www.baseball-reference.com/teams/OAK/2017.shtml" TargetMode="External"/><Relationship Id="rId22" Type="http://schemas.openxmlformats.org/officeDocument/2006/relationships/hyperlink" Target="https://www.baseball-reference.com/teams/PIT/2017.shtml" TargetMode="External"/><Relationship Id="rId21" Type="http://schemas.openxmlformats.org/officeDocument/2006/relationships/hyperlink" Target="https://www.baseball-reference.com/teams/PHI/2017.shtml" TargetMode="External"/><Relationship Id="rId24" Type="http://schemas.openxmlformats.org/officeDocument/2006/relationships/hyperlink" Target="https://www.baseball-reference.com/teams/SEA/2017.shtml" TargetMode="External"/><Relationship Id="rId23" Type="http://schemas.openxmlformats.org/officeDocument/2006/relationships/hyperlink" Target="https://www.baseball-reference.com/teams/SDP/2017.shtml" TargetMode="External"/><Relationship Id="rId26" Type="http://schemas.openxmlformats.org/officeDocument/2006/relationships/hyperlink" Target="https://www.baseball-reference.com/teams/STL/2017.shtml" TargetMode="External"/><Relationship Id="rId25" Type="http://schemas.openxmlformats.org/officeDocument/2006/relationships/hyperlink" Target="https://www.baseball-reference.com/teams/SFG/2017.shtml" TargetMode="External"/><Relationship Id="rId28" Type="http://schemas.openxmlformats.org/officeDocument/2006/relationships/hyperlink" Target="https://www.baseball-reference.com/teams/TEX/2017.shtml" TargetMode="External"/><Relationship Id="rId27" Type="http://schemas.openxmlformats.org/officeDocument/2006/relationships/hyperlink" Target="https://www.baseball-reference.com/teams/TBR/2017.shtml" TargetMode="External"/><Relationship Id="rId29" Type="http://schemas.openxmlformats.org/officeDocument/2006/relationships/hyperlink" Target="https://www.baseball-reference.com/teams/TOR/2017.shtml" TargetMode="External"/><Relationship Id="rId11" Type="http://schemas.openxmlformats.org/officeDocument/2006/relationships/hyperlink" Target="https://www.baseball-reference.com/teams/HOU/2017.shtml" TargetMode="External"/><Relationship Id="rId10" Type="http://schemas.openxmlformats.org/officeDocument/2006/relationships/hyperlink" Target="https://www.baseball-reference.com/teams/DET/2017.shtml" TargetMode="External"/><Relationship Id="rId13" Type="http://schemas.openxmlformats.org/officeDocument/2006/relationships/hyperlink" Target="https://www.baseball-reference.com/teams/LAA/2017.shtml" TargetMode="External"/><Relationship Id="rId12" Type="http://schemas.openxmlformats.org/officeDocument/2006/relationships/hyperlink" Target="https://www.baseball-reference.com/teams/KCR/2017.shtml" TargetMode="External"/><Relationship Id="rId15" Type="http://schemas.openxmlformats.org/officeDocument/2006/relationships/hyperlink" Target="https://www.baseball-reference.com/teams/MIA/2017.shtml" TargetMode="External"/><Relationship Id="rId14" Type="http://schemas.openxmlformats.org/officeDocument/2006/relationships/hyperlink" Target="https://www.baseball-reference.com/teams/LAD/2017.shtml" TargetMode="External"/><Relationship Id="rId17" Type="http://schemas.openxmlformats.org/officeDocument/2006/relationships/hyperlink" Target="https://www.baseball-reference.com/teams/MIN/2017.shtml" TargetMode="External"/><Relationship Id="rId16" Type="http://schemas.openxmlformats.org/officeDocument/2006/relationships/hyperlink" Target="https://www.baseball-reference.com/teams/MIL/2017.shtml" TargetMode="External"/><Relationship Id="rId19" Type="http://schemas.openxmlformats.org/officeDocument/2006/relationships/hyperlink" Target="https://www.baseball-reference.com/teams/NYY/2017.shtml" TargetMode="External"/><Relationship Id="rId18" Type="http://schemas.openxmlformats.org/officeDocument/2006/relationships/hyperlink" Target="https://www.baseball-reference.com/teams/NYM/2017.shtml" TargetMode="External"/><Relationship Id="rId1" Type="http://schemas.openxmlformats.org/officeDocument/2006/relationships/hyperlink" Target="https://www.baseball-reference.com/teams/ARI/2017.shtml" TargetMode="External"/><Relationship Id="rId2" Type="http://schemas.openxmlformats.org/officeDocument/2006/relationships/hyperlink" Target="https://www.baseball-reference.com/teams/ATL/2017.shtml" TargetMode="External"/><Relationship Id="rId3" Type="http://schemas.openxmlformats.org/officeDocument/2006/relationships/hyperlink" Target="https://www.baseball-reference.com/teams/BAL/2017.shtml" TargetMode="External"/><Relationship Id="rId4" Type="http://schemas.openxmlformats.org/officeDocument/2006/relationships/hyperlink" Target="https://www.baseball-reference.com/teams/BOS/2017.shtml" TargetMode="External"/><Relationship Id="rId9" Type="http://schemas.openxmlformats.org/officeDocument/2006/relationships/hyperlink" Target="https://www.baseball-reference.com/teams/COL/2017.shtml" TargetMode="External"/><Relationship Id="rId5" Type="http://schemas.openxmlformats.org/officeDocument/2006/relationships/hyperlink" Target="https://www.baseball-reference.com/teams/CHC/2017.shtml" TargetMode="External"/><Relationship Id="rId6" Type="http://schemas.openxmlformats.org/officeDocument/2006/relationships/hyperlink" Target="https://www.baseball-reference.com/teams/CHW/2017.shtml" TargetMode="External"/><Relationship Id="rId7" Type="http://schemas.openxmlformats.org/officeDocument/2006/relationships/hyperlink" Target="https://www.baseball-reference.com/teams/CIN/2017.shtml" TargetMode="External"/><Relationship Id="rId8" Type="http://schemas.openxmlformats.org/officeDocument/2006/relationships/hyperlink" Target="https://www.baseball-reference.com/teams/CLE/2017.shtml" TargetMode="External"/></Relationships>
</file>

<file path=xl/worksheets/_rels/sheet11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11.xml"/><Relationship Id="rId30" Type="http://schemas.openxmlformats.org/officeDocument/2006/relationships/hyperlink" Target="https://www.baseball-reference.com/teams/WSN/2017.shtml" TargetMode="External"/><Relationship Id="rId20" Type="http://schemas.openxmlformats.org/officeDocument/2006/relationships/hyperlink" Target="https://www.baseball-reference.com/teams/OAK/2017.shtml" TargetMode="External"/><Relationship Id="rId22" Type="http://schemas.openxmlformats.org/officeDocument/2006/relationships/hyperlink" Target="https://www.baseball-reference.com/teams/PIT/2017.shtml" TargetMode="External"/><Relationship Id="rId21" Type="http://schemas.openxmlformats.org/officeDocument/2006/relationships/hyperlink" Target="https://www.baseball-reference.com/teams/PHI/2017.shtml" TargetMode="External"/><Relationship Id="rId24" Type="http://schemas.openxmlformats.org/officeDocument/2006/relationships/hyperlink" Target="https://www.baseball-reference.com/teams/SEA/2017.shtml" TargetMode="External"/><Relationship Id="rId23" Type="http://schemas.openxmlformats.org/officeDocument/2006/relationships/hyperlink" Target="https://www.baseball-reference.com/teams/SDP/2017.shtml" TargetMode="External"/><Relationship Id="rId26" Type="http://schemas.openxmlformats.org/officeDocument/2006/relationships/hyperlink" Target="https://www.baseball-reference.com/teams/STL/2017.shtml" TargetMode="External"/><Relationship Id="rId25" Type="http://schemas.openxmlformats.org/officeDocument/2006/relationships/hyperlink" Target="https://www.baseball-reference.com/teams/SFG/2017.shtml" TargetMode="External"/><Relationship Id="rId28" Type="http://schemas.openxmlformats.org/officeDocument/2006/relationships/hyperlink" Target="https://www.baseball-reference.com/teams/TEX/2017.shtml" TargetMode="External"/><Relationship Id="rId27" Type="http://schemas.openxmlformats.org/officeDocument/2006/relationships/hyperlink" Target="https://www.baseball-reference.com/teams/TBR/2017.shtml" TargetMode="External"/><Relationship Id="rId29" Type="http://schemas.openxmlformats.org/officeDocument/2006/relationships/hyperlink" Target="https://www.baseball-reference.com/teams/TOR/2017.shtml" TargetMode="External"/><Relationship Id="rId11" Type="http://schemas.openxmlformats.org/officeDocument/2006/relationships/hyperlink" Target="https://www.baseball-reference.com/teams/HOU/2017.shtml" TargetMode="External"/><Relationship Id="rId10" Type="http://schemas.openxmlformats.org/officeDocument/2006/relationships/hyperlink" Target="https://www.baseball-reference.com/teams/DET/2017.shtml" TargetMode="External"/><Relationship Id="rId13" Type="http://schemas.openxmlformats.org/officeDocument/2006/relationships/hyperlink" Target="https://www.baseball-reference.com/teams/LAA/2017.shtml" TargetMode="External"/><Relationship Id="rId12" Type="http://schemas.openxmlformats.org/officeDocument/2006/relationships/hyperlink" Target="https://www.baseball-reference.com/teams/KCR/2017.shtml" TargetMode="External"/><Relationship Id="rId15" Type="http://schemas.openxmlformats.org/officeDocument/2006/relationships/hyperlink" Target="https://www.baseball-reference.com/teams/MIA/2017.shtml" TargetMode="External"/><Relationship Id="rId14" Type="http://schemas.openxmlformats.org/officeDocument/2006/relationships/hyperlink" Target="https://www.baseball-reference.com/teams/LAD/2017.shtml" TargetMode="External"/><Relationship Id="rId17" Type="http://schemas.openxmlformats.org/officeDocument/2006/relationships/hyperlink" Target="https://www.baseball-reference.com/teams/MIN/2017.shtml" TargetMode="External"/><Relationship Id="rId16" Type="http://schemas.openxmlformats.org/officeDocument/2006/relationships/hyperlink" Target="https://www.baseball-reference.com/teams/MIL/2017.shtml" TargetMode="External"/><Relationship Id="rId19" Type="http://schemas.openxmlformats.org/officeDocument/2006/relationships/hyperlink" Target="https://www.baseball-reference.com/teams/NYY/2017.shtml" TargetMode="External"/><Relationship Id="rId18" Type="http://schemas.openxmlformats.org/officeDocument/2006/relationships/hyperlink" Target="https://www.baseball-reference.com/teams/NYM/2017.shtml" TargetMode="External"/><Relationship Id="rId1" Type="http://schemas.openxmlformats.org/officeDocument/2006/relationships/hyperlink" Target="https://www.baseball-reference.com/teams/ARI/2017.shtml" TargetMode="External"/><Relationship Id="rId2" Type="http://schemas.openxmlformats.org/officeDocument/2006/relationships/hyperlink" Target="https://www.baseball-reference.com/teams/ATL/2017.shtml" TargetMode="External"/><Relationship Id="rId3" Type="http://schemas.openxmlformats.org/officeDocument/2006/relationships/hyperlink" Target="https://www.baseball-reference.com/teams/BAL/2017.shtml" TargetMode="External"/><Relationship Id="rId4" Type="http://schemas.openxmlformats.org/officeDocument/2006/relationships/hyperlink" Target="https://www.baseball-reference.com/teams/BOS/2017.shtml" TargetMode="External"/><Relationship Id="rId9" Type="http://schemas.openxmlformats.org/officeDocument/2006/relationships/hyperlink" Target="https://www.baseball-reference.com/teams/COL/2017.shtml" TargetMode="External"/><Relationship Id="rId5" Type="http://schemas.openxmlformats.org/officeDocument/2006/relationships/hyperlink" Target="https://www.baseball-reference.com/teams/CHC/2017.shtml" TargetMode="External"/><Relationship Id="rId6" Type="http://schemas.openxmlformats.org/officeDocument/2006/relationships/hyperlink" Target="https://www.baseball-reference.com/teams/CHW/2017.shtml" TargetMode="External"/><Relationship Id="rId7" Type="http://schemas.openxmlformats.org/officeDocument/2006/relationships/hyperlink" Target="https://www.baseball-reference.com/teams/CIN/2017.shtml" TargetMode="External"/><Relationship Id="rId8" Type="http://schemas.openxmlformats.org/officeDocument/2006/relationships/hyperlink" Target="https://www.baseball-reference.com/teams/CLE/2017.shtml" TargetMode="External"/></Relationships>
</file>

<file path=xl/worksheets/_rels/sheet12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12.xml"/><Relationship Id="rId30" Type="http://schemas.openxmlformats.org/officeDocument/2006/relationships/hyperlink" Target="https://www.baseball-reference.com/teams/WSN/2016.shtml" TargetMode="External"/><Relationship Id="rId20" Type="http://schemas.openxmlformats.org/officeDocument/2006/relationships/hyperlink" Target="https://www.baseball-reference.com/teams/OAK/2016.shtml" TargetMode="External"/><Relationship Id="rId22" Type="http://schemas.openxmlformats.org/officeDocument/2006/relationships/hyperlink" Target="https://www.baseball-reference.com/teams/PIT/2016.shtml" TargetMode="External"/><Relationship Id="rId21" Type="http://schemas.openxmlformats.org/officeDocument/2006/relationships/hyperlink" Target="https://www.baseball-reference.com/teams/PHI/2016.shtml" TargetMode="External"/><Relationship Id="rId24" Type="http://schemas.openxmlformats.org/officeDocument/2006/relationships/hyperlink" Target="https://www.baseball-reference.com/teams/SEA/2016.shtml" TargetMode="External"/><Relationship Id="rId23" Type="http://schemas.openxmlformats.org/officeDocument/2006/relationships/hyperlink" Target="https://www.baseball-reference.com/teams/SDP/2016.shtml" TargetMode="External"/><Relationship Id="rId26" Type="http://schemas.openxmlformats.org/officeDocument/2006/relationships/hyperlink" Target="https://www.baseball-reference.com/teams/STL/2016.shtml" TargetMode="External"/><Relationship Id="rId25" Type="http://schemas.openxmlformats.org/officeDocument/2006/relationships/hyperlink" Target="https://www.baseball-reference.com/teams/SFG/2016.shtml" TargetMode="External"/><Relationship Id="rId28" Type="http://schemas.openxmlformats.org/officeDocument/2006/relationships/hyperlink" Target="https://www.baseball-reference.com/teams/TEX/2016.shtml" TargetMode="External"/><Relationship Id="rId27" Type="http://schemas.openxmlformats.org/officeDocument/2006/relationships/hyperlink" Target="https://www.baseball-reference.com/teams/TBR/2016.shtml" TargetMode="External"/><Relationship Id="rId29" Type="http://schemas.openxmlformats.org/officeDocument/2006/relationships/hyperlink" Target="https://www.baseball-reference.com/teams/TOR/2016.shtml" TargetMode="External"/><Relationship Id="rId11" Type="http://schemas.openxmlformats.org/officeDocument/2006/relationships/hyperlink" Target="https://www.baseball-reference.com/teams/HOU/2016.shtml" TargetMode="External"/><Relationship Id="rId10" Type="http://schemas.openxmlformats.org/officeDocument/2006/relationships/hyperlink" Target="https://www.baseball-reference.com/teams/DET/2016.shtml" TargetMode="External"/><Relationship Id="rId13" Type="http://schemas.openxmlformats.org/officeDocument/2006/relationships/hyperlink" Target="https://www.baseball-reference.com/teams/LAA/2016.shtml" TargetMode="External"/><Relationship Id="rId12" Type="http://schemas.openxmlformats.org/officeDocument/2006/relationships/hyperlink" Target="https://www.baseball-reference.com/teams/KCR/2016.shtml" TargetMode="External"/><Relationship Id="rId15" Type="http://schemas.openxmlformats.org/officeDocument/2006/relationships/hyperlink" Target="https://www.baseball-reference.com/teams/MIA/2016.shtml" TargetMode="External"/><Relationship Id="rId14" Type="http://schemas.openxmlformats.org/officeDocument/2006/relationships/hyperlink" Target="https://www.baseball-reference.com/teams/LAD/2016.shtml" TargetMode="External"/><Relationship Id="rId17" Type="http://schemas.openxmlformats.org/officeDocument/2006/relationships/hyperlink" Target="https://www.baseball-reference.com/teams/MIN/2016.shtml" TargetMode="External"/><Relationship Id="rId16" Type="http://schemas.openxmlformats.org/officeDocument/2006/relationships/hyperlink" Target="https://www.baseball-reference.com/teams/MIL/2016.shtml" TargetMode="External"/><Relationship Id="rId19" Type="http://schemas.openxmlformats.org/officeDocument/2006/relationships/hyperlink" Target="https://www.baseball-reference.com/teams/NYY/2016.shtml" TargetMode="External"/><Relationship Id="rId18" Type="http://schemas.openxmlformats.org/officeDocument/2006/relationships/hyperlink" Target="https://www.baseball-reference.com/teams/NYM/2016.shtml" TargetMode="External"/><Relationship Id="rId1" Type="http://schemas.openxmlformats.org/officeDocument/2006/relationships/hyperlink" Target="https://www.baseball-reference.com/teams/ARI/2016.shtml" TargetMode="External"/><Relationship Id="rId2" Type="http://schemas.openxmlformats.org/officeDocument/2006/relationships/hyperlink" Target="https://www.baseball-reference.com/teams/ATL/2016.shtml" TargetMode="External"/><Relationship Id="rId3" Type="http://schemas.openxmlformats.org/officeDocument/2006/relationships/hyperlink" Target="https://www.baseball-reference.com/teams/BAL/2016.shtml" TargetMode="External"/><Relationship Id="rId4" Type="http://schemas.openxmlformats.org/officeDocument/2006/relationships/hyperlink" Target="https://www.baseball-reference.com/teams/BOS/2016.shtml" TargetMode="External"/><Relationship Id="rId9" Type="http://schemas.openxmlformats.org/officeDocument/2006/relationships/hyperlink" Target="https://www.baseball-reference.com/teams/COL/2016.shtml" TargetMode="External"/><Relationship Id="rId5" Type="http://schemas.openxmlformats.org/officeDocument/2006/relationships/hyperlink" Target="https://www.baseball-reference.com/teams/CHC/2016.shtml" TargetMode="External"/><Relationship Id="rId6" Type="http://schemas.openxmlformats.org/officeDocument/2006/relationships/hyperlink" Target="https://www.baseball-reference.com/teams/CHW/2016.shtml" TargetMode="External"/><Relationship Id="rId7" Type="http://schemas.openxmlformats.org/officeDocument/2006/relationships/hyperlink" Target="https://www.baseball-reference.com/teams/CIN/2016.shtml" TargetMode="External"/><Relationship Id="rId8" Type="http://schemas.openxmlformats.org/officeDocument/2006/relationships/hyperlink" Target="https://www.baseball-reference.com/teams/CLE/2016.shtml" TargetMode="External"/></Relationships>
</file>

<file path=xl/worksheets/_rels/sheet13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13.xml"/><Relationship Id="rId30" Type="http://schemas.openxmlformats.org/officeDocument/2006/relationships/hyperlink" Target="https://www.baseball-reference.com/teams/WSN/2016.shtml" TargetMode="External"/><Relationship Id="rId20" Type="http://schemas.openxmlformats.org/officeDocument/2006/relationships/hyperlink" Target="https://www.baseball-reference.com/teams/OAK/2016.shtml" TargetMode="External"/><Relationship Id="rId22" Type="http://schemas.openxmlformats.org/officeDocument/2006/relationships/hyperlink" Target="https://www.baseball-reference.com/teams/PIT/2016.shtml" TargetMode="External"/><Relationship Id="rId21" Type="http://schemas.openxmlformats.org/officeDocument/2006/relationships/hyperlink" Target="https://www.baseball-reference.com/teams/PHI/2016.shtml" TargetMode="External"/><Relationship Id="rId24" Type="http://schemas.openxmlformats.org/officeDocument/2006/relationships/hyperlink" Target="https://www.baseball-reference.com/teams/SEA/2016.shtml" TargetMode="External"/><Relationship Id="rId23" Type="http://schemas.openxmlformats.org/officeDocument/2006/relationships/hyperlink" Target="https://www.baseball-reference.com/teams/SDP/2016.shtml" TargetMode="External"/><Relationship Id="rId26" Type="http://schemas.openxmlformats.org/officeDocument/2006/relationships/hyperlink" Target="https://www.baseball-reference.com/teams/STL/2016.shtml" TargetMode="External"/><Relationship Id="rId25" Type="http://schemas.openxmlformats.org/officeDocument/2006/relationships/hyperlink" Target="https://www.baseball-reference.com/teams/SFG/2016.shtml" TargetMode="External"/><Relationship Id="rId28" Type="http://schemas.openxmlformats.org/officeDocument/2006/relationships/hyperlink" Target="https://www.baseball-reference.com/teams/TEX/2016.shtml" TargetMode="External"/><Relationship Id="rId27" Type="http://schemas.openxmlformats.org/officeDocument/2006/relationships/hyperlink" Target="https://www.baseball-reference.com/teams/TBR/2016.shtml" TargetMode="External"/><Relationship Id="rId29" Type="http://schemas.openxmlformats.org/officeDocument/2006/relationships/hyperlink" Target="https://www.baseball-reference.com/teams/TOR/2016.shtml" TargetMode="External"/><Relationship Id="rId11" Type="http://schemas.openxmlformats.org/officeDocument/2006/relationships/hyperlink" Target="https://www.baseball-reference.com/teams/HOU/2016.shtml" TargetMode="External"/><Relationship Id="rId10" Type="http://schemas.openxmlformats.org/officeDocument/2006/relationships/hyperlink" Target="https://www.baseball-reference.com/teams/DET/2016.shtml" TargetMode="External"/><Relationship Id="rId13" Type="http://schemas.openxmlformats.org/officeDocument/2006/relationships/hyperlink" Target="https://www.baseball-reference.com/teams/LAA/2016.shtml" TargetMode="External"/><Relationship Id="rId12" Type="http://schemas.openxmlformats.org/officeDocument/2006/relationships/hyperlink" Target="https://www.baseball-reference.com/teams/KCR/2016.shtml" TargetMode="External"/><Relationship Id="rId15" Type="http://schemas.openxmlformats.org/officeDocument/2006/relationships/hyperlink" Target="https://www.baseball-reference.com/teams/MIA/2016.shtml" TargetMode="External"/><Relationship Id="rId14" Type="http://schemas.openxmlformats.org/officeDocument/2006/relationships/hyperlink" Target="https://www.baseball-reference.com/teams/LAD/2016.shtml" TargetMode="External"/><Relationship Id="rId17" Type="http://schemas.openxmlformats.org/officeDocument/2006/relationships/hyperlink" Target="https://www.baseball-reference.com/teams/MIN/2016.shtml" TargetMode="External"/><Relationship Id="rId16" Type="http://schemas.openxmlformats.org/officeDocument/2006/relationships/hyperlink" Target="https://www.baseball-reference.com/teams/MIL/2016.shtml" TargetMode="External"/><Relationship Id="rId19" Type="http://schemas.openxmlformats.org/officeDocument/2006/relationships/hyperlink" Target="https://www.baseball-reference.com/teams/NYY/2016.shtml" TargetMode="External"/><Relationship Id="rId18" Type="http://schemas.openxmlformats.org/officeDocument/2006/relationships/hyperlink" Target="https://www.baseball-reference.com/teams/NYM/2016.shtml" TargetMode="External"/><Relationship Id="rId1" Type="http://schemas.openxmlformats.org/officeDocument/2006/relationships/hyperlink" Target="https://www.baseball-reference.com/teams/ARI/2016.shtml" TargetMode="External"/><Relationship Id="rId2" Type="http://schemas.openxmlformats.org/officeDocument/2006/relationships/hyperlink" Target="https://www.baseball-reference.com/teams/ATL/2016.shtml" TargetMode="External"/><Relationship Id="rId3" Type="http://schemas.openxmlformats.org/officeDocument/2006/relationships/hyperlink" Target="https://www.baseball-reference.com/teams/BAL/2016.shtml" TargetMode="External"/><Relationship Id="rId4" Type="http://schemas.openxmlformats.org/officeDocument/2006/relationships/hyperlink" Target="https://www.baseball-reference.com/teams/BOS/2016.shtml" TargetMode="External"/><Relationship Id="rId9" Type="http://schemas.openxmlformats.org/officeDocument/2006/relationships/hyperlink" Target="https://www.baseball-reference.com/teams/COL/2016.shtml" TargetMode="External"/><Relationship Id="rId5" Type="http://schemas.openxmlformats.org/officeDocument/2006/relationships/hyperlink" Target="https://www.baseball-reference.com/teams/CHC/2016.shtml" TargetMode="External"/><Relationship Id="rId6" Type="http://schemas.openxmlformats.org/officeDocument/2006/relationships/hyperlink" Target="https://www.baseball-reference.com/teams/CHW/2016.shtml" TargetMode="External"/><Relationship Id="rId7" Type="http://schemas.openxmlformats.org/officeDocument/2006/relationships/hyperlink" Target="https://www.baseball-reference.com/teams/CIN/2016.shtml" TargetMode="External"/><Relationship Id="rId8" Type="http://schemas.openxmlformats.org/officeDocument/2006/relationships/hyperlink" Target="https://www.baseball-reference.com/teams/CLE/2016.s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4.xml"/><Relationship Id="rId30" Type="http://schemas.openxmlformats.org/officeDocument/2006/relationships/hyperlink" Target="https://www.baseball-reference.com/teams/WSN/2020.shtml" TargetMode="External"/><Relationship Id="rId20" Type="http://schemas.openxmlformats.org/officeDocument/2006/relationships/hyperlink" Target="https://www.baseball-reference.com/teams/OAK/2020.shtml" TargetMode="External"/><Relationship Id="rId22" Type="http://schemas.openxmlformats.org/officeDocument/2006/relationships/hyperlink" Target="https://www.baseball-reference.com/teams/PIT/2020.shtml" TargetMode="External"/><Relationship Id="rId21" Type="http://schemas.openxmlformats.org/officeDocument/2006/relationships/hyperlink" Target="https://www.baseball-reference.com/teams/PHI/2020.shtml" TargetMode="External"/><Relationship Id="rId24" Type="http://schemas.openxmlformats.org/officeDocument/2006/relationships/hyperlink" Target="https://www.baseball-reference.com/teams/SEA/2020.shtml" TargetMode="External"/><Relationship Id="rId23" Type="http://schemas.openxmlformats.org/officeDocument/2006/relationships/hyperlink" Target="https://www.baseball-reference.com/teams/SDP/2020.shtml" TargetMode="External"/><Relationship Id="rId26" Type="http://schemas.openxmlformats.org/officeDocument/2006/relationships/hyperlink" Target="https://www.baseball-reference.com/teams/STL/2020.shtml" TargetMode="External"/><Relationship Id="rId25" Type="http://schemas.openxmlformats.org/officeDocument/2006/relationships/hyperlink" Target="https://www.baseball-reference.com/teams/SFG/2020.shtml" TargetMode="External"/><Relationship Id="rId28" Type="http://schemas.openxmlformats.org/officeDocument/2006/relationships/hyperlink" Target="https://www.baseball-reference.com/teams/TEX/2020.shtml" TargetMode="External"/><Relationship Id="rId27" Type="http://schemas.openxmlformats.org/officeDocument/2006/relationships/hyperlink" Target="https://www.baseball-reference.com/teams/TBR/2020.shtml" TargetMode="External"/><Relationship Id="rId29" Type="http://schemas.openxmlformats.org/officeDocument/2006/relationships/hyperlink" Target="https://www.baseball-reference.com/teams/TOR/2020.shtml" TargetMode="External"/><Relationship Id="rId11" Type="http://schemas.openxmlformats.org/officeDocument/2006/relationships/hyperlink" Target="https://www.baseball-reference.com/teams/HOU/2020.shtml" TargetMode="External"/><Relationship Id="rId10" Type="http://schemas.openxmlformats.org/officeDocument/2006/relationships/hyperlink" Target="https://www.baseball-reference.com/teams/DET/2020.shtml" TargetMode="External"/><Relationship Id="rId13" Type="http://schemas.openxmlformats.org/officeDocument/2006/relationships/hyperlink" Target="https://www.baseball-reference.com/teams/LAA/2020.shtml" TargetMode="External"/><Relationship Id="rId12" Type="http://schemas.openxmlformats.org/officeDocument/2006/relationships/hyperlink" Target="https://www.baseball-reference.com/teams/KCR/2020.shtml" TargetMode="External"/><Relationship Id="rId15" Type="http://schemas.openxmlformats.org/officeDocument/2006/relationships/hyperlink" Target="https://www.baseball-reference.com/teams/MIA/2020.shtml" TargetMode="External"/><Relationship Id="rId14" Type="http://schemas.openxmlformats.org/officeDocument/2006/relationships/hyperlink" Target="https://www.baseball-reference.com/teams/LAD/2020.shtml" TargetMode="External"/><Relationship Id="rId17" Type="http://schemas.openxmlformats.org/officeDocument/2006/relationships/hyperlink" Target="https://www.baseball-reference.com/teams/MIN/2020.shtml" TargetMode="External"/><Relationship Id="rId16" Type="http://schemas.openxmlformats.org/officeDocument/2006/relationships/hyperlink" Target="https://www.baseball-reference.com/teams/MIL/2020.shtml" TargetMode="External"/><Relationship Id="rId19" Type="http://schemas.openxmlformats.org/officeDocument/2006/relationships/hyperlink" Target="https://www.baseball-reference.com/teams/NYY/2020.shtml" TargetMode="External"/><Relationship Id="rId18" Type="http://schemas.openxmlformats.org/officeDocument/2006/relationships/hyperlink" Target="https://www.baseball-reference.com/teams/NYM/2020.shtml" TargetMode="External"/><Relationship Id="rId1" Type="http://schemas.openxmlformats.org/officeDocument/2006/relationships/hyperlink" Target="https://www.baseball-reference.com/teams/ARI/2020.shtml" TargetMode="External"/><Relationship Id="rId2" Type="http://schemas.openxmlformats.org/officeDocument/2006/relationships/hyperlink" Target="https://www.baseball-reference.com/teams/ATL/2020.shtml" TargetMode="External"/><Relationship Id="rId3" Type="http://schemas.openxmlformats.org/officeDocument/2006/relationships/hyperlink" Target="https://www.baseball-reference.com/teams/BAL/2020.shtml" TargetMode="External"/><Relationship Id="rId4" Type="http://schemas.openxmlformats.org/officeDocument/2006/relationships/hyperlink" Target="https://www.baseball-reference.com/teams/BOS/2020.shtml" TargetMode="External"/><Relationship Id="rId9" Type="http://schemas.openxmlformats.org/officeDocument/2006/relationships/hyperlink" Target="https://www.baseball-reference.com/teams/COL/2020.shtml" TargetMode="External"/><Relationship Id="rId5" Type="http://schemas.openxmlformats.org/officeDocument/2006/relationships/hyperlink" Target="https://www.baseball-reference.com/teams/CHC/2020.shtml" TargetMode="External"/><Relationship Id="rId6" Type="http://schemas.openxmlformats.org/officeDocument/2006/relationships/hyperlink" Target="https://www.baseball-reference.com/teams/CHW/2020.shtml" TargetMode="External"/><Relationship Id="rId7" Type="http://schemas.openxmlformats.org/officeDocument/2006/relationships/hyperlink" Target="https://www.baseball-reference.com/teams/CIN/2020.shtml" TargetMode="External"/><Relationship Id="rId8" Type="http://schemas.openxmlformats.org/officeDocument/2006/relationships/hyperlink" Target="https://www.baseball-reference.com/teams/CLE/2020.shtml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5.xml"/><Relationship Id="rId30" Type="http://schemas.openxmlformats.org/officeDocument/2006/relationships/hyperlink" Target="https://www.baseball-reference.com/teams/WSN/2020.shtml" TargetMode="External"/><Relationship Id="rId20" Type="http://schemas.openxmlformats.org/officeDocument/2006/relationships/hyperlink" Target="https://www.baseball-reference.com/teams/OAK/2020.shtml" TargetMode="External"/><Relationship Id="rId22" Type="http://schemas.openxmlformats.org/officeDocument/2006/relationships/hyperlink" Target="https://www.baseball-reference.com/teams/PIT/2020.shtml" TargetMode="External"/><Relationship Id="rId21" Type="http://schemas.openxmlformats.org/officeDocument/2006/relationships/hyperlink" Target="https://www.baseball-reference.com/teams/PHI/2020.shtml" TargetMode="External"/><Relationship Id="rId24" Type="http://schemas.openxmlformats.org/officeDocument/2006/relationships/hyperlink" Target="https://www.baseball-reference.com/teams/SEA/2020.shtml" TargetMode="External"/><Relationship Id="rId23" Type="http://schemas.openxmlformats.org/officeDocument/2006/relationships/hyperlink" Target="https://www.baseball-reference.com/teams/SDP/2020.shtml" TargetMode="External"/><Relationship Id="rId26" Type="http://schemas.openxmlformats.org/officeDocument/2006/relationships/hyperlink" Target="https://www.baseball-reference.com/teams/STL/2020.shtml" TargetMode="External"/><Relationship Id="rId25" Type="http://schemas.openxmlformats.org/officeDocument/2006/relationships/hyperlink" Target="https://www.baseball-reference.com/teams/SFG/2020.shtml" TargetMode="External"/><Relationship Id="rId28" Type="http://schemas.openxmlformats.org/officeDocument/2006/relationships/hyperlink" Target="https://www.baseball-reference.com/teams/TEX/2020.shtml" TargetMode="External"/><Relationship Id="rId27" Type="http://schemas.openxmlformats.org/officeDocument/2006/relationships/hyperlink" Target="https://www.baseball-reference.com/teams/TBR/2020.shtml" TargetMode="External"/><Relationship Id="rId29" Type="http://schemas.openxmlformats.org/officeDocument/2006/relationships/hyperlink" Target="https://www.baseball-reference.com/teams/TOR/2020.shtml" TargetMode="External"/><Relationship Id="rId11" Type="http://schemas.openxmlformats.org/officeDocument/2006/relationships/hyperlink" Target="https://www.baseball-reference.com/teams/HOU/2020.shtml" TargetMode="External"/><Relationship Id="rId10" Type="http://schemas.openxmlformats.org/officeDocument/2006/relationships/hyperlink" Target="https://www.baseball-reference.com/teams/DET/2020.shtml" TargetMode="External"/><Relationship Id="rId13" Type="http://schemas.openxmlformats.org/officeDocument/2006/relationships/hyperlink" Target="https://www.baseball-reference.com/teams/LAA/2020.shtml" TargetMode="External"/><Relationship Id="rId12" Type="http://schemas.openxmlformats.org/officeDocument/2006/relationships/hyperlink" Target="https://www.baseball-reference.com/teams/KCR/2020.shtml" TargetMode="External"/><Relationship Id="rId15" Type="http://schemas.openxmlformats.org/officeDocument/2006/relationships/hyperlink" Target="https://www.baseball-reference.com/teams/MIA/2020.shtml" TargetMode="External"/><Relationship Id="rId14" Type="http://schemas.openxmlformats.org/officeDocument/2006/relationships/hyperlink" Target="https://www.baseball-reference.com/teams/LAD/2020.shtml" TargetMode="External"/><Relationship Id="rId17" Type="http://schemas.openxmlformats.org/officeDocument/2006/relationships/hyperlink" Target="https://www.baseball-reference.com/teams/MIN/2020.shtml" TargetMode="External"/><Relationship Id="rId16" Type="http://schemas.openxmlformats.org/officeDocument/2006/relationships/hyperlink" Target="https://www.baseball-reference.com/teams/MIL/2020.shtml" TargetMode="External"/><Relationship Id="rId19" Type="http://schemas.openxmlformats.org/officeDocument/2006/relationships/hyperlink" Target="https://www.baseball-reference.com/teams/NYY/2020.shtml" TargetMode="External"/><Relationship Id="rId18" Type="http://schemas.openxmlformats.org/officeDocument/2006/relationships/hyperlink" Target="https://www.baseball-reference.com/teams/NYM/2020.shtml" TargetMode="External"/><Relationship Id="rId1" Type="http://schemas.openxmlformats.org/officeDocument/2006/relationships/hyperlink" Target="https://www.baseball-reference.com/teams/ARI/2020.shtml" TargetMode="External"/><Relationship Id="rId2" Type="http://schemas.openxmlformats.org/officeDocument/2006/relationships/hyperlink" Target="https://www.baseball-reference.com/teams/ATL/2020.shtml" TargetMode="External"/><Relationship Id="rId3" Type="http://schemas.openxmlformats.org/officeDocument/2006/relationships/hyperlink" Target="https://www.baseball-reference.com/teams/BAL/2020.shtml" TargetMode="External"/><Relationship Id="rId4" Type="http://schemas.openxmlformats.org/officeDocument/2006/relationships/hyperlink" Target="https://www.baseball-reference.com/teams/BOS/2020.shtml" TargetMode="External"/><Relationship Id="rId9" Type="http://schemas.openxmlformats.org/officeDocument/2006/relationships/hyperlink" Target="https://www.baseball-reference.com/teams/COL/2020.shtml" TargetMode="External"/><Relationship Id="rId5" Type="http://schemas.openxmlformats.org/officeDocument/2006/relationships/hyperlink" Target="https://www.baseball-reference.com/teams/CHC/2020.shtml" TargetMode="External"/><Relationship Id="rId6" Type="http://schemas.openxmlformats.org/officeDocument/2006/relationships/hyperlink" Target="https://www.baseball-reference.com/teams/CHW/2020.shtml" TargetMode="External"/><Relationship Id="rId7" Type="http://schemas.openxmlformats.org/officeDocument/2006/relationships/hyperlink" Target="https://www.baseball-reference.com/teams/CIN/2020.shtml" TargetMode="External"/><Relationship Id="rId8" Type="http://schemas.openxmlformats.org/officeDocument/2006/relationships/hyperlink" Target="https://www.baseball-reference.com/teams/CLE/2020.shtml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6.xml"/><Relationship Id="rId30" Type="http://schemas.openxmlformats.org/officeDocument/2006/relationships/hyperlink" Target="https://www.baseball-reference.com/teams/WSN/2019.shtml" TargetMode="External"/><Relationship Id="rId20" Type="http://schemas.openxmlformats.org/officeDocument/2006/relationships/hyperlink" Target="https://www.baseball-reference.com/teams/OAK/2019.shtml" TargetMode="External"/><Relationship Id="rId22" Type="http://schemas.openxmlformats.org/officeDocument/2006/relationships/hyperlink" Target="https://www.baseball-reference.com/teams/PIT/2019.shtml" TargetMode="External"/><Relationship Id="rId21" Type="http://schemas.openxmlformats.org/officeDocument/2006/relationships/hyperlink" Target="https://www.baseball-reference.com/teams/PHI/2019.shtml" TargetMode="External"/><Relationship Id="rId24" Type="http://schemas.openxmlformats.org/officeDocument/2006/relationships/hyperlink" Target="https://www.baseball-reference.com/teams/SEA/2019.shtml" TargetMode="External"/><Relationship Id="rId23" Type="http://schemas.openxmlformats.org/officeDocument/2006/relationships/hyperlink" Target="https://www.baseball-reference.com/teams/SDP/2019.shtml" TargetMode="External"/><Relationship Id="rId26" Type="http://schemas.openxmlformats.org/officeDocument/2006/relationships/hyperlink" Target="https://www.baseball-reference.com/teams/STL/2019.shtml" TargetMode="External"/><Relationship Id="rId25" Type="http://schemas.openxmlformats.org/officeDocument/2006/relationships/hyperlink" Target="https://www.baseball-reference.com/teams/SFG/2019.shtml" TargetMode="External"/><Relationship Id="rId28" Type="http://schemas.openxmlformats.org/officeDocument/2006/relationships/hyperlink" Target="https://www.baseball-reference.com/teams/TEX/2019.shtml" TargetMode="External"/><Relationship Id="rId27" Type="http://schemas.openxmlformats.org/officeDocument/2006/relationships/hyperlink" Target="https://www.baseball-reference.com/teams/TBR/2019.shtml" TargetMode="External"/><Relationship Id="rId29" Type="http://schemas.openxmlformats.org/officeDocument/2006/relationships/hyperlink" Target="https://www.baseball-reference.com/teams/TOR/2019.shtml" TargetMode="External"/><Relationship Id="rId11" Type="http://schemas.openxmlformats.org/officeDocument/2006/relationships/hyperlink" Target="https://www.baseball-reference.com/teams/HOU/2019.shtml" TargetMode="External"/><Relationship Id="rId10" Type="http://schemas.openxmlformats.org/officeDocument/2006/relationships/hyperlink" Target="https://www.baseball-reference.com/teams/DET/2019.shtml" TargetMode="External"/><Relationship Id="rId13" Type="http://schemas.openxmlformats.org/officeDocument/2006/relationships/hyperlink" Target="https://www.baseball-reference.com/teams/LAA/2019.shtml" TargetMode="External"/><Relationship Id="rId12" Type="http://schemas.openxmlformats.org/officeDocument/2006/relationships/hyperlink" Target="https://www.baseball-reference.com/teams/KCR/2019.shtml" TargetMode="External"/><Relationship Id="rId15" Type="http://schemas.openxmlformats.org/officeDocument/2006/relationships/hyperlink" Target="https://www.baseball-reference.com/teams/MIA/2019.shtml" TargetMode="External"/><Relationship Id="rId14" Type="http://schemas.openxmlformats.org/officeDocument/2006/relationships/hyperlink" Target="https://www.baseball-reference.com/teams/LAD/2019.shtml" TargetMode="External"/><Relationship Id="rId17" Type="http://schemas.openxmlformats.org/officeDocument/2006/relationships/hyperlink" Target="https://www.baseball-reference.com/teams/MIN/2019.shtml" TargetMode="External"/><Relationship Id="rId16" Type="http://schemas.openxmlformats.org/officeDocument/2006/relationships/hyperlink" Target="https://www.baseball-reference.com/teams/MIL/2019.shtml" TargetMode="External"/><Relationship Id="rId19" Type="http://schemas.openxmlformats.org/officeDocument/2006/relationships/hyperlink" Target="https://www.baseball-reference.com/teams/NYY/2019.shtml" TargetMode="External"/><Relationship Id="rId18" Type="http://schemas.openxmlformats.org/officeDocument/2006/relationships/hyperlink" Target="https://www.baseball-reference.com/teams/NYM/2019.shtml" TargetMode="External"/><Relationship Id="rId1" Type="http://schemas.openxmlformats.org/officeDocument/2006/relationships/hyperlink" Target="https://www.baseball-reference.com/teams/ARI/2019.shtml" TargetMode="External"/><Relationship Id="rId2" Type="http://schemas.openxmlformats.org/officeDocument/2006/relationships/hyperlink" Target="https://www.baseball-reference.com/teams/ATL/2019.shtml" TargetMode="External"/><Relationship Id="rId3" Type="http://schemas.openxmlformats.org/officeDocument/2006/relationships/hyperlink" Target="https://www.baseball-reference.com/teams/BAL/2019.shtml" TargetMode="External"/><Relationship Id="rId4" Type="http://schemas.openxmlformats.org/officeDocument/2006/relationships/hyperlink" Target="https://www.baseball-reference.com/teams/BOS/2019.shtml" TargetMode="External"/><Relationship Id="rId9" Type="http://schemas.openxmlformats.org/officeDocument/2006/relationships/hyperlink" Target="https://www.baseball-reference.com/teams/COL/2019.shtml" TargetMode="External"/><Relationship Id="rId5" Type="http://schemas.openxmlformats.org/officeDocument/2006/relationships/hyperlink" Target="https://www.baseball-reference.com/teams/CHC/2019.shtml" TargetMode="External"/><Relationship Id="rId6" Type="http://schemas.openxmlformats.org/officeDocument/2006/relationships/hyperlink" Target="https://www.baseball-reference.com/teams/CHW/2019.shtml" TargetMode="External"/><Relationship Id="rId7" Type="http://schemas.openxmlformats.org/officeDocument/2006/relationships/hyperlink" Target="https://www.baseball-reference.com/teams/CIN/2019.shtml" TargetMode="External"/><Relationship Id="rId8" Type="http://schemas.openxmlformats.org/officeDocument/2006/relationships/hyperlink" Target="https://www.baseball-reference.com/teams/CLE/2019.shtml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7.xml"/><Relationship Id="rId30" Type="http://schemas.openxmlformats.org/officeDocument/2006/relationships/hyperlink" Target="https://www.baseball-reference.com/teams/WSN/2019.shtml" TargetMode="External"/><Relationship Id="rId20" Type="http://schemas.openxmlformats.org/officeDocument/2006/relationships/hyperlink" Target="https://www.baseball-reference.com/teams/OAK/2019.shtml" TargetMode="External"/><Relationship Id="rId22" Type="http://schemas.openxmlformats.org/officeDocument/2006/relationships/hyperlink" Target="https://www.baseball-reference.com/teams/PIT/2019.shtml" TargetMode="External"/><Relationship Id="rId21" Type="http://schemas.openxmlformats.org/officeDocument/2006/relationships/hyperlink" Target="https://www.baseball-reference.com/teams/PHI/2019.shtml" TargetMode="External"/><Relationship Id="rId24" Type="http://schemas.openxmlformats.org/officeDocument/2006/relationships/hyperlink" Target="https://www.baseball-reference.com/teams/SEA/2019.shtml" TargetMode="External"/><Relationship Id="rId23" Type="http://schemas.openxmlformats.org/officeDocument/2006/relationships/hyperlink" Target="https://www.baseball-reference.com/teams/SDP/2019.shtml" TargetMode="External"/><Relationship Id="rId26" Type="http://schemas.openxmlformats.org/officeDocument/2006/relationships/hyperlink" Target="https://www.baseball-reference.com/teams/STL/2019.shtml" TargetMode="External"/><Relationship Id="rId25" Type="http://schemas.openxmlformats.org/officeDocument/2006/relationships/hyperlink" Target="https://www.baseball-reference.com/teams/SFG/2019.shtml" TargetMode="External"/><Relationship Id="rId28" Type="http://schemas.openxmlformats.org/officeDocument/2006/relationships/hyperlink" Target="https://www.baseball-reference.com/teams/TEX/2019.shtml" TargetMode="External"/><Relationship Id="rId27" Type="http://schemas.openxmlformats.org/officeDocument/2006/relationships/hyperlink" Target="https://www.baseball-reference.com/teams/TBR/2019.shtml" TargetMode="External"/><Relationship Id="rId29" Type="http://schemas.openxmlformats.org/officeDocument/2006/relationships/hyperlink" Target="https://www.baseball-reference.com/teams/TOR/2019.shtml" TargetMode="External"/><Relationship Id="rId11" Type="http://schemas.openxmlformats.org/officeDocument/2006/relationships/hyperlink" Target="https://www.baseball-reference.com/teams/HOU/2019.shtml" TargetMode="External"/><Relationship Id="rId10" Type="http://schemas.openxmlformats.org/officeDocument/2006/relationships/hyperlink" Target="https://www.baseball-reference.com/teams/DET/2019.shtml" TargetMode="External"/><Relationship Id="rId13" Type="http://schemas.openxmlformats.org/officeDocument/2006/relationships/hyperlink" Target="https://www.baseball-reference.com/teams/LAA/2019.shtml" TargetMode="External"/><Relationship Id="rId12" Type="http://schemas.openxmlformats.org/officeDocument/2006/relationships/hyperlink" Target="https://www.baseball-reference.com/teams/KCR/2019.shtml" TargetMode="External"/><Relationship Id="rId15" Type="http://schemas.openxmlformats.org/officeDocument/2006/relationships/hyperlink" Target="https://www.baseball-reference.com/teams/MIA/2019.shtml" TargetMode="External"/><Relationship Id="rId14" Type="http://schemas.openxmlformats.org/officeDocument/2006/relationships/hyperlink" Target="https://www.baseball-reference.com/teams/LAD/2019.shtml" TargetMode="External"/><Relationship Id="rId17" Type="http://schemas.openxmlformats.org/officeDocument/2006/relationships/hyperlink" Target="https://www.baseball-reference.com/teams/MIN/2019.shtml" TargetMode="External"/><Relationship Id="rId16" Type="http://schemas.openxmlformats.org/officeDocument/2006/relationships/hyperlink" Target="https://www.baseball-reference.com/teams/MIL/2019.shtml" TargetMode="External"/><Relationship Id="rId19" Type="http://schemas.openxmlformats.org/officeDocument/2006/relationships/hyperlink" Target="https://www.baseball-reference.com/teams/NYY/2019.shtml" TargetMode="External"/><Relationship Id="rId18" Type="http://schemas.openxmlformats.org/officeDocument/2006/relationships/hyperlink" Target="https://www.baseball-reference.com/teams/NYM/2019.shtml" TargetMode="External"/><Relationship Id="rId1" Type="http://schemas.openxmlformats.org/officeDocument/2006/relationships/hyperlink" Target="https://www.baseball-reference.com/teams/ARI/2019.shtml" TargetMode="External"/><Relationship Id="rId2" Type="http://schemas.openxmlformats.org/officeDocument/2006/relationships/hyperlink" Target="https://www.baseball-reference.com/teams/ATL/2019.shtml" TargetMode="External"/><Relationship Id="rId3" Type="http://schemas.openxmlformats.org/officeDocument/2006/relationships/hyperlink" Target="https://www.baseball-reference.com/teams/BAL/2019.shtml" TargetMode="External"/><Relationship Id="rId4" Type="http://schemas.openxmlformats.org/officeDocument/2006/relationships/hyperlink" Target="https://www.baseball-reference.com/teams/BOS/2019.shtml" TargetMode="External"/><Relationship Id="rId9" Type="http://schemas.openxmlformats.org/officeDocument/2006/relationships/hyperlink" Target="https://www.baseball-reference.com/teams/COL/2019.shtml" TargetMode="External"/><Relationship Id="rId5" Type="http://schemas.openxmlformats.org/officeDocument/2006/relationships/hyperlink" Target="https://www.baseball-reference.com/teams/CHC/2019.shtml" TargetMode="External"/><Relationship Id="rId6" Type="http://schemas.openxmlformats.org/officeDocument/2006/relationships/hyperlink" Target="https://www.baseball-reference.com/teams/CHW/2019.shtml" TargetMode="External"/><Relationship Id="rId7" Type="http://schemas.openxmlformats.org/officeDocument/2006/relationships/hyperlink" Target="https://www.baseball-reference.com/teams/CIN/2019.shtml" TargetMode="External"/><Relationship Id="rId8" Type="http://schemas.openxmlformats.org/officeDocument/2006/relationships/hyperlink" Target="https://www.baseball-reference.com/teams/CLE/2019.shtml" TargetMode="External"/></Relationships>
</file>

<file path=xl/worksheets/_rels/sheet8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8.xml"/><Relationship Id="rId30" Type="http://schemas.openxmlformats.org/officeDocument/2006/relationships/hyperlink" Target="https://www.baseball-reference.com/teams/WSN/2018.shtml" TargetMode="External"/><Relationship Id="rId20" Type="http://schemas.openxmlformats.org/officeDocument/2006/relationships/hyperlink" Target="https://www.baseball-reference.com/teams/OAK/2018.shtml" TargetMode="External"/><Relationship Id="rId22" Type="http://schemas.openxmlformats.org/officeDocument/2006/relationships/hyperlink" Target="https://www.baseball-reference.com/teams/PIT/2018.shtml" TargetMode="External"/><Relationship Id="rId21" Type="http://schemas.openxmlformats.org/officeDocument/2006/relationships/hyperlink" Target="https://www.baseball-reference.com/teams/PHI/2018.shtml" TargetMode="External"/><Relationship Id="rId24" Type="http://schemas.openxmlformats.org/officeDocument/2006/relationships/hyperlink" Target="https://www.baseball-reference.com/teams/SEA/2018.shtml" TargetMode="External"/><Relationship Id="rId23" Type="http://schemas.openxmlformats.org/officeDocument/2006/relationships/hyperlink" Target="https://www.baseball-reference.com/teams/SDP/2018.shtml" TargetMode="External"/><Relationship Id="rId26" Type="http://schemas.openxmlformats.org/officeDocument/2006/relationships/hyperlink" Target="https://www.baseball-reference.com/teams/STL/2018.shtml" TargetMode="External"/><Relationship Id="rId25" Type="http://schemas.openxmlformats.org/officeDocument/2006/relationships/hyperlink" Target="https://www.baseball-reference.com/teams/SFG/2018.shtml" TargetMode="External"/><Relationship Id="rId28" Type="http://schemas.openxmlformats.org/officeDocument/2006/relationships/hyperlink" Target="https://www.baseball-reference.com/teams/TEX/2018.shtml" TargetMode="External"/><Relationship Id="rId27" Type="http://schemas.openxmlformats.org/officeDocument/2006/relationships/hyperlink" Target="https://www.baseball-reference.com/teams/TBR/2018.shtml" TargetMode="External"/><Relationship Id="rId29" Type="http://schemas.openxmlformats.org/officeDocument/2006/relationships/hyperlink" Target="https://www.baseball-reference.com/teams/TOR/2018.shtml" TargetMode="External"/><Relationship Id="rId11" Type="http://schemas.openxmlformats.org/officeDocument/2006/relationships/hyperlink" Target="https://www.baseball-reference.com/teams/HOU/2018.shtml" TargetMode="External"/><Relationship Id="rId10" Type="http://schemas.openxmlformats.org/officeDocument/2006/relationships/hyperlink" Target="https://www.baseball-reference.com/teams/DET/2018.shtml" TargetMode="External"/><Relationship Id="rId13" Type="http://schemas.openxmlformats.org/officeDocument/2006/relationships/hyperlink" Target="https://www.baseball-reference.com/teams/LAA/2018.shtml" TargetMode="External"/><Relationship Id="rId12" Type="http://schemas.openxmlformats.org/officeDocument/2006/relationships/hyperlink" Target="https://www.baseball-reference.com/teams/KCR/2018.shtml" TargetMode="External"/><Relationship Id="rId15" Type="http://schemas.openxmlformats.org/officeDocument/2006/relationships/hyperlink" Target="https://www.baseball-reference.com/teams/MIA/2018.shtml" TargetMode="External"/><Relationship Id="rId14" Type="http://schemas.openxmlformats.org/officeDocument/2006/relationships/hyperlink" Target="https://www.baseball-reference.com/teams/LAD/2018.shtml" TargetMode="External"/><Relationship Id="rId17" Type="http://schemas.openxmlformats.org/officeDocument/2006/relationships/hyperlink" Target="https://www.baseball-reference.com/teams/MIN/2018.shtml" TargetMode="External"/><Relationship Id="rId16" Type="http://schemas.openxmlformats.org/officeDocument/2006/relationships/hyperlink" Target="https://www.baseball-reference.com/teams/MIL/2018.shtml" TargetMode="External"/><Relationship Id="rId19" Type="http://schemas.openxmlformats.org/officeDocument/2006/relationships/hyperlink" Target="https://www.baseball-reference.com/teams/NYY/2018.shtml" TargetMode="External"/><Relationship Id="rId18" Type="http://schemas.openxmlformats.org/officeDocument/2006/relationships/hyperlink" Target="https://www.baseball-reference.com/teams/NYM/2018.shtml" TargetMode="External"/><Relationship Id="rId1" Type="http://schemas.openxmlformats.org/officeDocument/2006/relationships/hyperlink" Target="https://www.baseball-reference.com/teams/ARI/2018.shtml" TargetMode="External"/><Relationship Id="rId2" Type="http://schemas.openxmlformats.org/officeDocument/2006/relationships/hyperlink" Target="https://www.baseball-reference.com/teams/ATL/2018.shtml" TargetMode="External"/><Relationship Id="rId3" Type="http://schemas.openxmlformats.org/officeDocument/2006/relationships/hyperlink" Target="https://www.baseball-reference.com/teams/BAL/2018.shtml" TargetMode="External"/><Relationship Id="rId4" Type="http://schemas.openxmlformats.org/officeDocument/2006/relationships/hyperlink" Target="https://www.baseball-reference.com/teams/BOS/2018.shtml" TargetMode="External"/><Relationship Id="rId9" Type="http://schemas.openxmlformats.org/officeDocument/2006/relationships/hyperlink" Target="https://www.baseball-reference.com/teams/COL/2018.shtml" TargetMode="External"/><Relationship Id="rId5" Type="http://schemas.openxmlformats.org/officeDocument/2006/relationships/hyperlink" Target="https://www.baseball-reference.com/teams/CHC/2018.shtml" TargetMode="External"/><Relationship Id="rId6" Type="http://schemas.openxmlformats.org/officeDocument/2006/relationships/hyperlink" Target="https://www.baseball-reference.com/teams/CHW/2018.shtml" TargetMode="External"/><Relationship Id="rId7" Type="http://schemas.openxmlformats.org/officeDocument/2006/relationships/hyperlink" Target="https://www.baseball-reference.com/teams/CIN/2018.shtml" TargetMode="External"/><Relationship Id="rId8" Type="http://schemas.openxmlformats.org/officeDocument/2006/relationships/hyperlink" Target="https://www.baseball-reference.com/teams/CLE/2018.shtml" TargetMode="External"/></Relationships>
</file>

<file path=xl/worksheets/_rels/sheet9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9.xml"/><Relationship Id="rId30" Type="http://schemas.openxmlformats.org/officeDocument/2006/relationships/hyperlink" Target="https://www.baseball-reference.com/teams/WSN/2018.shtml" TargetMode="External"/><Relationship Id="rId20" Type="http://schemas.openxmlformats.org/officeDocument/2006/relationships/hyperlink" Target="https://www.baseball-reference.com/teams/OAK/2018.shtml" TargetMode="External"/><Relationship Id="rId22" Type="http://schemas.openxmlformats.org/officeDocument/2006/relationships/hyperlink" Target="https://www.baseball-reference.com/teams/PIT/2018.shtml" TargetMode="External"/><Relationship Id="rId21" Type="http://schemas.openxmlformats.org/officeDocument/2006/relationships/hyperlink" Target="https://www.baseball-reference.com/teams/PHI/2018.shtml" TargetMode="External"/><Relationship Id="rId24" Type="http://schemas.openxmlformats.org/officeDocument/2006/relationships/hyperlink" Target="https://www.baseball-reference.com/teams/SEA/2018.shtml" TargetMode="External"/><Relationship Id="rId23" Type="http://schemas.openxmlformats.org/officeDocument/2006/relationships/hyperlink" Target="https://www.baseball-reference.com/teams/SDP/2018.shtml" TargetMode="External"/><Relationship Id="rId26" Type="http://schemas.openxmlformats.org/officeDocument/2006/relationships/hyperlink" Target="https://www.baseball-reference.com/teams/STL/2018.shtml" TargetMode="External"/><Relationship Id="rId25" Type="http://schemas.openxmlformats.org/officeDocument/2006/relationships/hyperlink" Target="https://www.baseball-reference.com/teams/SFG/2018.shtml" TargetMode="External"/><Relationship Id="rId28" Type="http://schemas.openxmlformats.org/officeDocument/2006/relationships/hyperlink" Target="https://www.baseball-reference.com/teams/TEX/2018.shtml" TargetMode="External"/><Relationship Id="rId27" Type="http://schemas.openxmlformats.org/officeDocument/2006/relationships/hyperlink" Target="https://www.baseball-reference.com/teams/TBR/2018.shtml" TargetMode="External"/><Relationship Id="rId29" Type="http://schemas.openxmlformats.org/officeDocument/2006/relationships/hyperlink" Target="https://www.baseball-reference.com/teams/TOR/2018.shtml" TargetMode="External"/><Relationship Id="rId11" Type="http://schemas.openxmlformats.org/officeDocument/2006/relationships/hyperlink" Target="https://www.baseball-reference.com/teams/HOU/2018.shtml" TargetMode="External"/><Relationship Id="rId10" Type="http://schemas.openxmlformats.org/officeDocument/2006/relationships/hyperlink" Target="https://www.baseball-reference.com/teams/DET/2018.shtml" TargetMode="External"/><Relationship Id="rId13" Type="http://schemas.openxmlformats.org/officeDocument/2006/relationships/hyperlink" Target="https://www.baseball-reference.com/teams/LAA/2018.shtml" TargetMode="External"/><Relationship Id="rId12" Type="http://schemas.openxmlformats.org/officeDocument/2006/relationships/hyperlink" Target="https://www.baseball-reference.com/teams/KCR/2018.shtml" TargetMode="External"/><Relationship Id="rId15" Type="http://schemas.openxmlformats.org/officeDocument/2006/relationships/hyperlink" Target="https://www.baseball-reference.com/teams/MIA/2018.shtml" TargetMode="External"/><Relationship Id="rId14" Type="http://schemas.openxmlformats.org/officeDocument/2006/relationships/hyperlink" Target="https://www.baseball-reference.com/teams/LAD/2018.shtml" TargetMode="External"/><Relationship Id="rId17" Type="http://schemas.openxmlformats.org/officeDocument/2006/relationships/hyperlink" Target="https://www.baseball-reference.com/teams/MIN/2018.shtml" TargetMode="External"/><Relationship Id="rId16" Type="http://schemas.openxmlformats.org/officeDocument/2006/relationships/hyperlink" Target="https://www.baseball-reference.com/teams/MIL/2018.shtml" TargetMode="External"/><Relationship Id="rId19" Type="http://schemas.openxmlformats.org/officeDocument/2006/relationships/hyperlink" Target="https://www.baseball-reference.com/teams/NYY/2018.shtml" TargetMode="External"/><Relationship Id="rId18" Type="http://schemas.openxmlformats.org/officeDocument/2006/relationships/hyperlink" Target="https://www.baseball-reference.com/teams/NYM/2018.shtml" TargetMode="External"/><Relationship Id="rId1" Type="http://schemas.openxmlformats.org/officeDocument/2006/relationships/hyperlink" Target="https://www.baseball-reference.com/teams/ARI/2018.shtml" TargetMode="External"/><Relationship Id="rId2" Type="http://schemas.openxmlformats.org/officeDocument/2006/relationships/hyperlink" Target="https://www.baseball-reference.com/teams/ATL/2018.shtml" TargetMode="External"/><Relationship Id="rId3" Type="http://schemas.openxmlformats.org/officeDocument/2006/relationships/hyperlink" Target="https://www.baseball-reference.com/teams/BAL/2018.shtml" TargetMode="External"/><Relationship Id="rId4" Type="http://schemas.openxmlformats.org/officeDocument/2006/relationships/hyperlink" Target="https://www.baseball-reference.com/teams/BOS/2018.shtml" TargetMode="External"/><Relationship Id="rId9" Type="http://schemas.openxmlformats.org/officeDocument/2006/relationships/hyperlink" Target="https://www.baseball-reference.com/teams/COL/2018.shtml" TargetMode="External"/><Relationship Id="rId5" Type="http://schemas.openxmlformats.org/officeDocument/2006/relationships/hyperlink" Target="https://www.baseball-reference.com/teams/CHC/2018.shtml" TargetMode="External"/><Relationship Id="rId6" Type="http://schemas.openxmlformats.org/officeDocument/2006/relationships/hyperlink" Target="https://www.baseball-reference.com/teams/CHW/2018.shtml" TargetMode="External"/><Relationship Id="rId7" Type="http://schemas.openxmlformats.org/officeDocument/2006/relationships/hyperlink" Target="https://www.baseball-reference.com/teams/CIN/2018.shtml" TargetMode="External"/><Relationship Id="rId8" Type="http://schemas.openxmlformats.org/officeDocument/2006/relationships/hyperlink" Target="https://www.baseball-reference.com/teams/CLE/2018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  <col customWidth="1" min="4" max="4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2">
        <v>1.0</v>
      </c>
      <c r="B2" s="3" t="s">
        <v>31</v>
      </c>
      <c r="C2" s="4" t="s">
        <v>32</v>
      </c>
      <c r="D2" s="5">
        <v>60.0</v>
      </c>
      <c r="E2" s="5">
        <v>43.0</v>
      </c>
      <c r="F2" s="5">
        <v>17.0</v>
      </c>
      <c r="G2" s="5">
        <v>0.717</v>
      </c>
      <c r="H2" s="6">
        <f t="shared" ref="H2:H31" si="1">G2*162</f>
        <v>116.154</v>
      </c>
      <c r="I2" s="5" t="s">
        <v>33</v>
      </c>
      <c r="J2" s="5">
        <v>5.8</v>
      </c>
      <c r="K2" s="5">
        <v>3.6</v>
      </c>
      <c r="L2" s="5">
        <v>2.3</v>
      </c>
      <c r="M2" s="5">
        <v>-0.1</v>
      </c>
      <c r="N2" s="5">
        <v>2.2</v>
      </c>
      <c r="O2" s="5" t="s">
        <v>34</v>
      </c>
      <c r="P2" s="5">
        <v>0.0</v>
      </c>
      <c r="Q2" s="5" t="s">
        <v>35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7">
        <v>44317.0</v>
      </c>
      <c r="X2" s="7">
        <v>44382.0</v>
      </c>
      <c r="Y2" s="5" t="s">
        <v>40</v>
      </c>
      <c r="Z2" s="5" t="s">
        <v>41</v>
      </c>
      <c r="AA2" s="7">
        <v>44413.0</v>
      </c>
      <c r="AB2" s="5" t="s">
        <v>42</v>
      </c>
      <c r="AC2" s="7">
        <v>44410.0</v>
      </c>
      <c r="AD2" s="5" t="s">
        <v>43</v>
      </c>
      <c r="AE2" s="2" t="s">
        <v>38</v>
      </c>
    </row>
    <row r="3">
      <c r="A3" s="2">
        <v>2.0</v>
      </c>
      <c r="B3" s="3" t="s">
        <v>44</v>
      </c>
      <c r="C3" s="4" t="s">
        <v>45</v>
      </c>
      <c r="D3" s="5">
        <v>60.0</v>
      </c>
      <c r="E3" s="5">
        <v>40.0</v>
      </c>
      <c r="F3" s="5">
        <v>20.0</v>
      </c>
      <c r="G3" s="5">
        <v>0.667</v>
      </c>
      <c r="H3" s="6">
        <f t="shared" si="1"/>
        <v>108.054</v>
      </c>
      <c r="I3" s="5" t="s">
        <v>33</v>
      </c>
      <c r="J3" s="5">
        <v>4.8</v>
      </c>
      <c r="K3" s="5">
        <v>3.8</v>
      </c>
      <c r="L3" s="5">
        <v>1.0</v>
      </c>
      <c r="M3" s="5">
        <v>-0.1</v>
      </c>
      <c r="N3" s="5">
        <v>0.9</v>
      </c>
      <c r="O3" s="5" t="s">
        <v>46</v>
      </c>
      <c r="P3" s="5">
        <v>4.0</v>
      </c>
      <c r="Q3" s="5" t="s">
        <v>36</v>
      </c>
      <c r="R3" s="5" t="s">
        <v>35</v>
      </c>
      <c r="S3" s="5" t="s">
        <v>35</v>
      </c>
      <c r="T3" s="5" t="s">
        <v>43</v>
      </c>
      <c r="U3" s="5" t="s">
        <v>47</v>
      </c>
      <c r="V3" s="5" t="s">
        <v>48</v>
      </c>
      <c r="W3" s="7">
        <v>44289.0</v>
      </c>
      <c r="X3" s="5" t="s">
        <v>49</v>
      </c>
      <c r="Y3" s="5" t="s">
        <v>50</v>
      </c>
      <c r="Z3" s="7">
        <v>44447.0</v>
      </c>
      <c r="AA3" s="5" t="s">
        <v>38</v>
      </c>
      <c r="AB3" s="5" t="s">
        <v>51</v>
      </c>
      <c r="AC3" s="7">
        <v>44410.0</v>
      </c>
      <c r="AD3" s="5" t="s">
        <v>43</v>
      </c>
      <c r="AE3" s="2" t="s">
        <v>38</v>
      </c>
    </row>
    <row r="4">
      <c r="A4" s="2">
        <v>3.0</v>
      </c>
      <c r="B4" s="3" t="s">
        <v>52</v>
      </c>
      <c r="C4" s="4" t="s">
        <v>32</v>
      </c>
      <c r="D4" s="5">
        <v>60.0</v>
      </c>
      <c r="E4" s="5">
        <v>37.0</v>
      </c>
      <c r="F4" s="5">
        <v>23.0</v>
      </c>
      <c r="G4" s="5">
        <v>0.617</v>
      </c>
      <c r="H4" s="6">
        <f t="shared" si="1"/>
        <v>99.954</v>
      </c>
      <c r="I4" s="5" t="s">
        <v>53</v>
      </c>
      <c r="J4" s="5">
        <v>5.4</v>
      </c>
      <c r="K4" s="5">
        <v>4.0</v>
      </c>
      <c r="L4" s="5">
        <v>1.4</v>
      </c>
      <c r="M4" s="5">
        <v>0.0</v>
      </c>
      <c r="N4" s="5">
        <v>1.4</v>
      </c>
      <c r="O4" s="5" t="s">
        <v>54</v>
      </c>
      <c r="P4" s="5">
        <v>-1.0</v>
      </c>
      <c r="Q4" s="5" t="s">
        <v>35</v>
      </c>
      <c r="R4" s="5" t="s">
        <v>35</v>
      </c>
      <c r="S4" s="5" t="s">
        <v>55</v>
      </c>
      <c r="T4" s="5" t="s">
        <v>43</v>
      </c>
      <c r="U4" s="5" t="s">
        <v>56</v>
      </c>
      <c r="V4" s="5" t="s">
        <v>57</v>
      </c>
      <c r="W4" s="5" t="s">
        <v>58</v>
      </c>
      <c r="X4" s="7">
        <v>44416.0</v>
      </c>
      <c r="Y4" s="5" t="s">
        <v>36</v>
      </c>
      <c r="Z4" s="7">
        <v>44479.0</v>
      </c>
      <c r="AA4" s="7">
        <v>44354.0</v>
      </c>
      <c r="AB4" s="5" t="s">
        <v>59</v>
      </c>
      <c r="AC4" s="7">
        <v>44321.0</v>
      </c>
      <c r="AD4" s="5" t="s">
        <v>43</v>
      </c>
      <c r="AE4" s="2" t="s">
        <v>51</v>
      </c>
    </row>
    <row r="5">
      <c r="A5" s="2">
        <v>4.0</v>
      </c>
      <c r="B5" s="3" t="s">
        <v>60</v>
      </c>
      <c r="C5" s="4" t="s">
        <v>45</v>
      </c>
      <c r="D5" s="5">
        <v>60.0</v>
      </c>
      <c r="E5" s="5">
        <v>36.0</v>
      </c>
      <c r="F5" s="5">
        <v>24.0</v>
      </c>
      <c r="G5" s="5">
        <v>0.6</v>
      </c>
      <c r="H5" s="6">
        <f t="shared" si="1"/>
        <v>97.2</v>
      </c>
      <c r="I5" s="5" t="s">
        <v>61</v>
      </c>
      <c r="J5" s="5">
        <v>4.5</v>
      </c>
      <c r="K5" s="5">
        <v>3.6</v>
      </c>
      <c r="L5" s="5">
        <v>0.9</v>
      </c>
      <c r="M5" s="5">
        <v>0.0</v>
      </c>
      <c r="N5" s="5">
        <v>0.9</v>
      </c>
      <c r="O5" s="5" t="s">
        <v>46</v>
      </c>
      <c r="P5" s="5">
        <v>0.0</v>
      </c>
      <c r="Q5" s="5" t="s">
        <v>35</v>
      </c>
      <c r="R5" s="5" t="s">
        <v>62</v>
      </c>
      <c r="S5" s="5" t="s">
        <v>35</v>
      </c>
      <c r="T5" s="5" t="s">
        <v>43</v>
      </c>
      <c r="U5" s="5" t="s">
        <v>63</v>
      </c>
      <c r="V5" s="7">
        <v>44547.0</v>
      </c>
      <c r="W5" s="7">
        <v>44256.0</v>
      </c>
      <c r="X5" s="7">
        <v>44444.0</v>
      </c>
      <c r="Y5" s="5" t="s">
        <v>64</v>
      </c>
      <c r="Z5" s="7">
        <v>44446.0</v>
      </c>
      <c r="AA5" s="5" t="s">
        <v>65</v>
      </c>
      <c r="AB5" s="5" t="s">
        <v>65</v>
      </c>
      <c r="AC5" s="7">
        <v>44351.0</v>
      </c>
      <c r="AD5" s="7">
        <v>44538.0</v>
      </c>
      <c r="AE5" s="2" t="s">
        <v>66</v>
      </c>
    </row>
    <row r="6">
      <c r="A6" s="2">
        <v>5.0</v>
      </c>
      <c r="B6" s="3" t="s">
        <v>67</v>
      </c>
      <c r="C6" s="4" t="s">
        <v>45</v>
      </c>
      <c r="D6" s="5">
        <v>60.0</v>
      </c>
      <c r="E6" s="5">
        <v>36.0</v>
      </c>
      <c r="F6" s="5">
        <v>24.0</v>
      </c>
      <c r="G6" s="5">
        <v>0.6</v>
      </c>
      <c r="H6" s="6">
        <f t="shared" si="1"/>
        <v>97.2</v>
      </c>
      <c r="I6" s="5" t="s">
        <v>68</v>
      </c>
      <c r="J6" s="5">
        <v>4.6</v>
      </c>
      <c r="K6" s="5">
        <v>3.9</v>
      </c>
      <c r="L6" s="5">
        <v>0.7</v>
      </c>
      <c r="M6" s="5">
        <v>-0.4</v>
      </c>
      <c r="N6" s="5">
        <v>0.3</v>
      </c>
      <c r="O6" s="5" t="s">
        <v>69</v>
      </c>
      <c r="P6" s="5">
        <v>1.0</v>
      </c>
      <c r="Q6" s="5" t="s">
        <v>35</v>
      </c>
      <c r="R6" s="5" t="s">
        <v>35</v>
      </c>
      <c r="S6" s="5" t="s">
        <v>70</v>
      </c>
      <c r="T6" s="7">
        <v>44479.0</v>
      </c>
      <c r="U6" s="5" t="s">
        <v>71</v>
      </c>
      <c r="V6" s="5" t="s">
        <v>72</v>
      </c>
      <c r="W6" s="7">
        <v>44348.0</v>
      </c>
      <c r="X6" s="7">
        <v>44383.0</v>
      </c>
      <c r="Y6" s="5" t="s">
        <v>73</v>
      </c>
      <c r="Z6" s="7">
        <v>44503.0</v>
      </c>
      <c r="AA6" s="7">
        <v>44231.0</v>
      </c>
      <c r="AB6" s="5" t="s">
        <v>74</v>
      </c>
      <c r="AC6" s="7">
        <v>44321.0</v>
      </c>
      <c r="AD6" s="7">
        <v>44509.0</v>
      </c>
      <c r="AE6" s="2" t="s">
        <v>66</v>
      </c>
    </row>
    <row r="7">
      <c r="A7" s="8">
        <v>6.0</v>
      </c>
      <c r="B7" s="9" t="s">
        <v>75</v>
      </c>
      <c r="C7" s="10" t="s">
        <v>32</v>
      </c>
      <c r="D7" s="11">
        <v>60.0</v>
      </c>
      <c r="E7" s="11">
        <v>35.0</v>
      </c>
      <c r="F7" s="11">
        <v>25.0</v>
      </c>
      <c r="G7" s="11">
        <v>0.583</v>
      </c>
      <c r="H7" s="12">
        <f t="shared" si="1"/>
        <v>94.446</v>
      </c>
      <c r="I7" s="11" t="s">
        <v>76</v>
      </c>
      <c r="J7" s="11">
        <v>5.8</v>
      </c>
      <c r="K7" s="11">
        <v>4.8</v>
      </c>
      <c r="L7" s="11">
        <v>1.0</v>
      </c>
      <c r="M7" s="11">
        <v>-0.2</v>
      </c>
      <c r="N7" s="11">
        <v>0.8</v>
      </c>
      <c r="O7" s="11" t="s">
        <v>69</v>
      </c>
      <c r="P7" s="11">
        <v>0.0</v>
      </c>
      <c r="Q7" s="11" t="s">
        <v>55</v>
      </c>
      <c r="R7" s="11" t="s">
        <v>35</v>
      </c>
      <c r="S7" s="11" t="s">
        <v>35</v>
      </c>
      <c r="T7" s="13">
        <v>44509.0</v>
      </c>
      <c r="U7" s="11" t="s">
        <v>51</v>
      </c>
      <c r="V7" s="11" t="s">
        <v>66</v>
      </c>
      <c r="W7" s="13">
        <v>44230.0</v>
      </c>
      <c r="X7" s="13">
        <v>44506.0</v>
      </c>
      <c r="Y7" s="11" t="s">
        <v>77</v>
      </c>
      <c r="Z7" s="13">
        <v>44412.0</v>
      </c>
      <c r="AA7" s="13">
        <v>44539.0</v>
      </c>
      <c r="AB7" s="11" t="s">
        <v>78</v>
      </c>
      <c r="AC7" s="13">
        <v>44351.0</v>
      </c>
      <c r="AD7" s="13">
        <v>44509.0</v>
      </c>
      <c r="AE7" s="8" t="s">
        <v>79</v>
      </c>
    </row>
    <row r="8">
      <c r="A8" s="2">
        <v>7.0</v>
      </c>
      <c r="B8" s="3" t="s">
        <v>80</v>
      </c>
      <c r="C8" s="4" t="s">
        <v>45</v>
      </c>
      <c r="D8" s="5">
        <v>60.0</v>
      </c>
      <c r="E8" s="5">
        <v>35.0</v>
      </c>
      <c r="F8" s="5">
        <v>25.0</v>
      </c>
      <c r="G8" s="5">
        <v>0.583</v>
      </c>
      <c r="H8" s="6">
        <f t="shared" si="1"/>
        <v>94.446</v>
      </c>
      <c r="I8" s="5" t="s">
        <v>61</v>
      </c>
      <c r="J8" s="5">
        <v>5.1</v>
      </c>
      <c r="K8" s="5">
        <v>4.1</v>
      </c>
      <c r="L8" s="5">
        <v>1.0</v>
      </c>
      <c r="M8" s="5">
        <v>0.0</v>
      </c>
      <c r="N8" s="5">
        <v>1.0</v>
      </c>
      <c r="O8" s="5" t="s">
        <v>46</v>
      </c>
      <c r="P8" s="5">
        <v>-1.0</v>
      </c>
      <c r="Q8" s="5" t="s">
        <v>35</v>
      </c>
      <c r="R8" s="5" t="s">
        <v>81</v>
      </c>
      <c r="S8" s="5" t="s">
        <v>35</v>
      </c>
      <c r="T8" s="7">
        <v>44479.0</v>
      </c>
      <c r="U8" s="5" t="s">
        <v>65</v>
      </c>
      <c r="V8" s="5" t="s">
        <v>79</v>
      </c>
      <c r="W8" s="7">
        <v>44198.0</v>
      </c>
      <c r="X8" s="7">
        <v>44324.0</v>
      </c>
      <c r="Y8" s="5" t="s">
        <v>82</v>
      </c>
      <c r="Z8" s="5" t="s">
        <v>83</v>
      </c>
      <c r="AA8" s="7">
        <v>44550.0</v>
      </c>
      <c r="AB8" s="5" t="s">
        <v>84</v>
      </c>
      <c r="AC8" s="7">
        <v>44235.0</v>
      </c>
      <c r="AD8" s="7">
        <v>44479.0</v>
      </c>
      <c r="AE8" s="2" t="s">
        <v>79</v>
      </c>
    </row>
    <row r="9">
      <c r="A9" s="2">
        <v>8.0</v>
      </c>
      <c r="B9" s="3" t="s">
        <v>85</v>
      </c>
      <c r="C9" s="4" t="s">
        <v>45</v>
      </c>
      <c r="D9" s="5">
        <v>60.0</v>
      </c>
      <c r="E9" s="5">
        <v>35.0</v>
      </c>
      <c r="F9" s="5">
        <v>25.0</v>
      </c>
      <c r="G9" s="5">
        <v>0.583</v>
      </c>
      <c r="H9" s="6">
        <f t="shared" si="1"/>
        <v>94.446</v>
      </c>
      <c r="I9" s="5" t="s">
        <v>68</v>
      </c>
      <c r="J9" s="5">
        <v>4.1</v>
      </c>
      <c r="K9" s="5">
        <v>3.5</v>
      </c>
      <c r="L9" s="5">
        <v>0.7</v>
      </c>
      <c r="M9" s="5">
        <v>0.0</v>
      </c>
      <c r="N9" s="5">
        <v>0.6</v>
      </c>
      <c r="O9" s="5" t="s">
        <v>69</v>
      </c>
      <c r="P9" s="5">
        <v>0.0</v>
      </c>
      <c r="Q9" s="5" t="s">
        <v>35</v>
      </c>
      <c r="R9" s="5" t="s">
        <v>62</v>
      </c>
      <c r="S9" s="5" t="s">
        <v>35</v>
      </c>
      <c r="T9" s="7">
        <v>44538.0</v>
      </c>
      <c r="U9" s="5" t="s">
        <v>65</v>
      </c>
      <c r="V9" s="5" t="s">
        <v>79</v>
      </c>
      <c r="W9" s="7">
        <v>44288.0</v>
      </c>
      <c r="X9" s="7">
        <v>44414.0</v>
      </c>
      <c r="Y9" s="5" t="s">
        <v>86</v>
      </c>
      <c r="Z9" s="7">
        <v>44413.0</v>
      </c>
      <c r="AA9" s="5" t="s">
        <v>87</v>
      </c>
      <c r="AB9" s="5" t="s">
        <v>88</v>
      </c>
      <c r="AC9" s="7">
        <v>44410.0</v>
      </c>
      <c r="AD9" s="7">
        <v>44479.0</v>
      </c>
      <c r="AE9" s="2" t="s">
        <v>79</v>
      </c>
    </row>
    <row r="10">
      <c r="A10" s="2">
        <v>9.0</v>
      </c>
      <c r="B10" s="3" t="s">
        <v>89</v>
      </c>
      <c r="C10" s="4" t="s">
        <v>32</v>
      </c>
      <c r="D10" s="5">
        <v>60.0</v>
      </c>
      <c r="E10" s="5">
        <v>34.0</v>
      </c>
      <c r="F10" s="5">
        <v>26.0</v>
      </c>
      <c r="G10" s="5">
        <v>0.567</v>
      </c>
      <c r="H10" s="6">
        <f t="shared" si="1"/>
        <v>91.854</v>
      </c>
      <c r="I10" s="5" t="s">
        <v>68</v>
      </c>
      <c r="J10" s="5">
        <v>4.4</v>
      </c>
      <c r="K10" s="5">
        <v>4.0</v>
      </c>
      <c r="L10" s="5">
        <v>0.4</v>
      </c>
      <c r="M10" s="5">
        <v>-0.2</v>
      </c>
      <c r="N10" s="5">
        <v>0.3</v>
      </c>
      <c r="O10" s="5" t="s">
        <v>90</v>
      </c>
      <c r="P10" s="5">
        <v>1.0</v>
      </c>
      <c r="Q10" s="5" t="s">
        <v>35</v>
      </c>
      <c r="R10" s="5" t="s">
        <v>91</v>
      </c>
      <c r="S10" s="5" t="s">
        <v>35</v>
      </c>
      <c r="T10" s="7">
        <v>44538.0</v>
      </c>
      <c r="U10" s="5" t="s">
        <v>92</v>
      </c>
      <c r="V10" s="5" t="s">
        <v>93</v>
      </c>
      <c r="W10" s="7">
        <v>44256.0</v>
      </c>
      <c r="X10" s="7">
        <v>44478.0</v>
      </c>
      <c r="Y10" s="5" t="s">
        <v>94</v>
      </c>
      <c r="Z10" s="7">
        <v>44381.0</v>
      </c>
      <c r="AA10" s="5" t="s">
        <v>92</v>
      </c>
      <c r="AB10" s="5" t="s">
        <v>93</v>
      </c>
      <c r="AC10" s="7">
        <v>44292.0</v>
      </c>
      <c r="AD10" s="7">
        <v>44509.0</v>
      </c>
      <c r="AE10" s="2" t="s">
        <v>66</v>
      </c>
    </row>
    <row r="11">
      <c r="A11" s="2">
        <v>10.0</v>
      </c>
      <c r="B11" s="3" t="s">
        <v>95</v>
      </c>
      <c r="C11" s="4" t="s">
        <v>45</v>
      </c>
      <c r="D11" s="5">
        <v>60.0</v>
      </c>
      <c r="E11" s="5">
        <v>33.0</v>
      </c>
      <c r="F11" s="5">
        <v>27.0</v>
      </c>
      <c r="G11" s="5">
        <v>0.55</v>
      </c>
      <c r="H11" s="6">
        <f t="shared" si="1"/>
        <v>89.1</v>
      </c>
      <c r="I11" s="5" t="s">
        <v>61</v>
      </c>
      <c r="J11" s="5">
        <v>5.3</v>
      </c>
      <c r="K11" s="5">
        <v>4.5</v>
      </c>
      <c r="L11" s="5">
        <v>0.8</v>
      </c>
      <c r="M11" s="5">
        <v>-0.1</v>
      </c>
      <c r="N11" s="5">
        <v>0.7</v>
      </c>
      <c r="O11" s="5" t="s">
        <v>96</v>
      </c>
      <c r="P11" s="5">
        <v>-1.0</v>
      </c>
      <c r="Q11" s="5" t="s">
        <v>62</v>
      </c>
      <c r="R11" s="5" t="s">
        <v>35</v>
      </c>
      <c r="S11" s="5" t="s">
        <v>35</v>
      </c>
      <c r="T11" s="7">
        <v>44479.0</v>
      </c>
      <c r="U11" s="5" t="s">
        <v>97</v>
      </c>
      <c r="V11" s="7">
        <v>44518.0</v>
      </c>
      <c r="W11" s="7">
        <v>44318.0</v>
      </c>
      <c r="X11" s="7">
        <v>44354.0</v>
      </c>
      <c r="Y11" s="5" t="s">
        <v>98</v>
      </c>
      <c r="Z11" s="7">
        <v>44385.0</v>
      </c>
      <c r="AA11" s="7">
        <v>44486.0</v>
      </c>
      <c r="AB11" s="5" t="s">
        <v>99</v>
      </c>
      <c r="AC11" s="7">
        <v>44292.0</v>
      </c>
      <c r="AD11" s="7">
        <v>44538.0</v>
      </c>
      <c r="AE11" s="2" t="s">
        <v>66</v>
      </c>
    </row>
    <row r="12">
      <c r="A12" s="2">
        <v>11.0</v>
      </c>
      <c r="B12" s="3" t="s">
        <v>100</v>
      </c>
      <c r="C12" s="4" t="s">
        <v>45</v>
      </c>
      <c r="D12" s="5">
        <v>60.0</v>
      </c>
      <c r="E12" s="5">
        <v>32.0</v>
      </c>
      <c r="F12" s="5">
        <v>28.0</v>
      </c>
      <c r="G12" s="5">
        <v>0.533</v>
      </c>
      <c r="H12" s="6">
        <f t="shared" si="1"/>
        <v>86.346</v>
      </c>
      <c r="I12" s="5" t="s">
        <v>61</v>
      </c>
      <c r="J12" s="5">
        <v>5.0</v>
      </c>
      <c r="K12" s="5">
        <v>5.2</v>
      </c>
      <c r="L12" s="5">
        <v>-0.2</v>
      </c>
      <c r="M12" s="5">
        <v>0.0</v>
      </c>
      <c r="N12" s="5">
        <v>-0.1</v>
      </c>
      <c r="O12" s="5" t="s">
        <v>101</v>
      </c>
      <c r="P12" s="5">
        <v>3.0</v>
      </c>
      <c r="Q12" s="5" t="s">
        <v>91</v>
      </c>
      <c r="R12" s="5" t="s">
        <v>35</v>
      </c>
      <c r="S12" s="5" t="s">
        <v>35</v>
      </c>
      <c r="T12" s="7">
        <v>44479.0</v>
      </c>
      <c r="U12" s="5" t="s">
        <v>102</v>
      </c>
      <c r="V12" s="5" t="s">
        <v>103</v>
      </c>
      <c r="W12" s="7">
        <v>44322.0</v>
      </c>
      <c r="X12" s="5" t="s">
        <v>104</v>
      </c>
      <c r="Y12" s="5" t="s">
        <v>105</v>
      </c>
      <c r="Z12" s="7">
        <v>44538.0</v>
      </c>
      <c r="AA12" s="7">
        <v>44545.0</v>
      </c>
      <c r="AB12" s="5" t="s">
        <v>106</v>
      </c>
      <c r="AC12" s="7">
        <v>44351.0</v>
      </c>
      <c r="AD12" s="7">
        <v>44479.0</v>
      </c>
      <c r="AE12" s="2" t="s">
        <v>66</v>
      </c>
    </row>
    <row r="13">
      <c r="A13" s="2">
        <v>12.0</v>
      </c>
      <c r="B13" s="3" t="s">
        <v>107</v>
      </c>
      <c r="C13" s="4" t="s">
        <v>32</v>
      </c>
      <c r="D13" s="5">
        <v>58.0</v>
      </c>
      <c r="E13" s="5">
        <v>30.0</v>
      </c>
      <c r="F13" s="5">
        <v>28.0</v>
      </c>
      <c r="G13" s="5">
        <v>0.517</v>
      </c>
      <c r="H13" s="6">
        <f t="shared" si="1"/>
        <v>83.754</v>
      </c>
      <c r="I13" s="5" t="s">
        <v>68</v>
      </c>
      <c r="J13" s="5">
        <v>4.1</v>
      </c>
      <c r="K13" s="5">
        <v>3.9</v>
      </c>
      <c r="L13" s="5">
        <v>0.2</v>
      </c>
      <c r="M13" s="5">
        <v>-0.2</v>
      </c>
      <c r="N13" s="5">
        <v>0.0</v>
      </c>
      <c r="O13" s="5" t="s">
        <v>108</v>
      </c>
      <c r="P13" s="5">
        <v>0.0</v>
      </c>
      <c r="Q13" s="5" t="s">
        <v>35</v>
      </c>
      <c r="R13" s="5" t="s">
        <v>91</v>
      </c>
      <c r="S13" s="5" t="s">
        <v>35</v>
      </c>
      <c r="T13" s="7">
        <v>44418.0</v>
      </c>
      <c r="U13" s="5" t="s">
        <v>109</v>
      </c>
      <c r="V13" s="5" t="s">
        <v>87</v>
      </c>
      <c r="W13" s="7">
        <v>44199.0</v>
      </c>
      <c r="X13" s="7">
        <v>44383.0</v>
      </c>
      <c r="Y13" s="5" t="s">
        <v>110</v>
      </c>
      <c r="Z13" s="7">
        <v>44293.0</v>
      </c>
      <c r="AA13" s="5" t="s">
        <v>111</v>
      </c>
      <c r="AB13" s="5" t="s">
        <v>112</v>
      </c>
      <c r="AC13" s="7">
        <v>44351.0</v>
      </c>
      <c r="AD13" s="7">
        <v>44509.0</v>
      </c>
      <c r="AE13" s="2" t="s">
        <v>66</v>
      </c>
    </row>
    <row r="14">
      <c r="A14" s="2">
        <v>13.0</v>
      </c>
      <c r="B14" s="3" t="s">
        <v>113</v>
      </c>
      <c r="C14" s="4" t="s">
        <v>32</v>
      </c>
      <c r="D14" s="5">
        <v>60.0</v>
      </c>
      <c r="E14" s="5">
        <v>31.0</v>
      </c>
      <c r="F14" s="5">
        <v>29.0</v>
      </c>
      <c r="G14" s="5">
        <v>0.517</v>
      </c>
      <c r="H14" s="6">
        <f t="shared" si="1"/>
        <v>83.754</v>
      </c>
      <c r="I14" s="5" t="s">
        <v>68</v>
      </c>
      <c r="J14" s="5">
        <v>4.4</v>
      </c>
      <c r="K14" s="5">
        <v>5.1</v>
      </c>
      <c r="L14" s="5">
        <v>-0.7</v>
      </c>
      <c r="M14" s="5">
        <v>0.1</v>
      </c>
      <c r="N14" s="5">
        <v>-0.6</v>
      </c>
      <c r="O14" s="5" t="s">
        <v>114</v>
      </c>
      <c r="P14" s="5">
        <v>5.0</v>
      </c>
      <c r="Q14" s="5" t="s">
        <v>115</v>
      </c>
      <c r="R14" s="5" t="s">
        <v>35</v>
      </c>
      <c r="S14" s="5" t="s">
        <v>35</v>
      </c>
      <c r="T14" s="7">
        <v>44479.0</v>
      </c>
      <c r="U14" s="7">
        <v>44515.0</v>
      </c>
      <c r="V14" s="5" t="s">
        <v>116</v>
      </c>
      <c r="W14" s="7">
        <v>44257.0</v>
      </c>
      <c r="X14" s="7">
        <v>44508.0</v>
      </c>
      <c r="Y14" s="5" t="s">
        <v>117</v>
      </c>
      <c r="Z14" s="7">
        <v>44389.0</v>
      </c>
      <c r="AA14" s="7">
        <v>44453.0</v>
      </c>
      <c r="AB14" s="5" t="s">
        <v>118</v>
      </c>
      <c r="AC14" s="7">
        <v>44321.0</v>
      </c>
      <c r="AD14" s="7">
        <v>44509.0</v>
      </c>
      <c r="AE14" s="2" t="s">
        <v>66</v>
      </c>
    </row>
    <row r="15">
      <c r="A15" s="2">
        <v>14.0</v>
      </c>
      <c r="B15" s="3" t="s">
        <v>119</v>
      </c>
      <c r="C15" s="4" t="s">
        <v>32</v>
      </c>
      <c r="D15" s="5">
        <v>60.0</v>
      </c>
      <c r="E15" s="5">
        <v>31.0</v>
      </c>
      <c r="F15" s="5">
        <v>29.0</v>
      </c>
      <c r="G15" s="5">
        <v>0.517</v>
      </c>
      <c r="H15" s="6">
        <f t="shared" si="1"/>
        <v>83.754</v>
      </c>
      <c r="I15" s="5" t="s">
        <v>68</v>
      </c>
      <c r="J15" s="5">
        <v>4.1</v>
      </c>
      <c r="K15" s="5">
        <v>4.1</v>
      </c>
      <c r="L15" s="5">
        <v>0.0</v>
      </c>
      <c r="M15" s="5">
        <v>-0.2</v>
      </c>
      <c r="N15" s="5">
        <v>-0.2</v>
      </c>
      <c r="O15" s="5" t="s">
        <v>120</v>
      </c>
      <c r="P15" s="5">
        <v>1.0</v>
      </c>
      <c r="Q15" s="5" t="s">
        <v>35</v>
      </c>
      <c r="R15" s="5" t="s">
        <v>115</v>
      </c>
      <c r="S15" s="5" t="s">
        <v>35</v>
      </c>
      <c r="T15" s="7">
        <v>44479.0</v>
      </c>
      <c r="U15" s="5" t="s">
        <v>121</v>
      </c>
      <c r="V15" s="5" t="s">
        <v>122</v>
      </c>
      <c r="W15" s="5" t="s">
        <v>123</v>
      </c>
      <c r="X15" s="7">
        <v>44385.0</v>
      </c>
      <c r="Y15" s="5" t="s">
        <v>124</v>
      </c>
      <c r="Z15" s="7">
        <v>44383.0</v>
      </c>
      <c r="AA15" s="5" t="s">
        <v>125</v>
      </c>
      <c r="AB15" s="5" t="s">
        <v>65</v>
      </c>
      <c r="AC15" s="7">
        <v>44380.0</v>
      </c>
      <c r="AD15" s="5" t="s">
        <v>43</v>
      </c>
      <c r="AE15" s="2" t="s">
        <v>65</v>
      </c>
    </row>
    <row r="16">
      <c r="A16" s="2">
        <v>15.0</v>
      </c>
      <c r="B16" s="3" t="s">
        <v>126</v>
      </c>
      <c r="C16" s="4" t="s">
        <v>45</v>
      </c>
      <c r="D16" s="5">
        <v>60.0</v>
      </c>
      <c r="E16" s="5">
        <v>29.0</v>
      </c>
      <c r="F16" s="5">
        <v>31.0</v>
      </c>
      <c r="G16" s="5">
        <v>0.483</v>
      </c>
      <c r="H16" s="6">
        <f t="shared" si="1"/>
        <v>78.246</v>
      </c>
      <c r="I16" s="5" t="s">
        <v>127</v>
      </c>
      <c r="J16" s="5">
        <v>4.7</v>
      </c>
      <c r="K16" s="5">
        <v>4.6</v>
      </c>
      <c r="L16" s="5">
        <v>0.1</v>
      </c>
      <c r="M16" s="5">
        <v>-0.3</v>
      </c>
      <c r="N16" s="5">
        <v>-0.2</v>
      </c>
      <c r="O16" s="5" t="s">
        <v>120</v>
      </c>
      <c r="P16" s="5">
        <v>-1.0</v>
      </c>
      <c r="Q16" s="5" t="s">
        <v>35</v>
      </c>
      <c r="R16" s="5" t="s">
        <v>35</v>
      </c>
      <c r="S16" s="5" t="s">
        <v>128</v>
      </c>
      <c r="T16" s="7">
        <v>44479.0</v>
      </c>
      <c r="U16" s="5" t="s">
        <v>129</v>
      </c>
      <c r="V16" s="7">
        <v>44462.0</v>
      </c>
      <c r="W16" s="7">
        <v>44234.0</v>
      </c>
      <c r="X16" s="7">
        <v>44483.0</v>
      </c>
      <c r="Y16" s="5" t="s">
        <v>130</v>
      </c>
      <c r="Z16" s="7">
        <v>44540.0</v>
      </c>
      <c r="AA16" s="7">
        <v>44299.0</v>
      </c>
      <c r="AB16" s="5" t="s">
        <v>131</v>
      </c>
      <c r="AC16" s="7">
        <v>44292.0</v>
      </c>
      <c r="AD16" s="7">
        <v>44420.0</v>
      </c>
      <c r="AE16" s="14">
        <v>44548.0</v>
      </c>
    </row>
    <row r="17">
      <c r="A17" s="2">
        <v>16.0</v>
      </c>
      <c r="B17" s="15" t="s">
        <v>132</v>
      </c>
      <c r="C17" s="4" t="s">
        <v>32</v>
      </c>
      <c r="D17" s="5">
        <v>60.0</v>
      </c>
      <c r="E17" s="5">
        <v>29.0</v>
      </c>
      <c r="F17" s="5">
        <v>31.0</v>
      </c>
      <c r="G17" s="5">
        <v>0.483</v>
      </c>
      <c r="H17" s="6">
        <f t="shared" si="1"/>
        <v>78.246</v>
      </c>
      <c r="I17" s="5" t="s">
        <v>127</v>
      </c>
      <c r="J17" s="5">
        <v>5.0</v>
      </c>
      <c r="K17" s="5">
        <v>5.0</v>
      </c>
      <c r="L17" s="5">
        <v>0.0</v>
      </c>
      <c r="M17" s="5">
        <v>0.3</v>
      </c>
      <c r="N17" s="5">
        <v>0.3</v>
      </c>
      <c r="O17" s="5" t="s">
        <v>120</v>
      </c>
      <c r="P17" s="5">
        <v>-1.0</v>
      </c>
      <c r="Q17" s="5" t="s">
        <v>35</v>
      </c>
      <c r="R17" s="5" t="s">
        <v>35</v>
      </c>
      <c r="S17" s="5" t="s">
        <v>133</v>
      </c>
      <c r="T17" s="7">
        <v>44509.0</v>
      </c>
      <c r="U17" s="5" t="s">
        <v>92</v>
      </c>
      <c r="V17" s="7">
        <v>44486.0</v>
      </c>
      <c r="W17" s="7">
        <v>44230.0</v>
      </c>
      <c r="X17" s="7">
        <v>44416.0</v>
      </c>
      <c r="Y17" s="5" t="s">
        <v>134</v>
      </c>
      <c r="Z17" s="5" t="s">
        <v>135</v>
      </c>
      <c r="AA17" s="7">
        <v>44396.0</v>
      </c>
      <c r="AB17" s="5" t="s">
        <v>136</v>
      </c>
      <c r="AC17" s="7">
        <v>44292.0</v>
      </c>
      <c r="AD17" s="7">
        <v>44479.0</v>
      </c>
      <c r="AE17" s="2" t="s">
        <v>111</v>
      </c>
    </row>
    <row r="18">
      <c r="A18" s="2">
        <v>17.0</v>
      </c>
      <c r="B18" s="3" t="s">
        <v>137</v>
      </c>
      <c r="C18" s="4" t="s">
        <v>32</v>
      </c>
      <c r="D18" s="5">
        <v>60.0</v>
      </c>
      <c r="E18" s="5">
        <v>29.0</v>
      </c>
      <c r="F18" s="5">
        <v>31.0</v>
      </c>
      <c r="G18" s="5">
        <v>0.483</v>
      </c>
      <c r="H18" s="6">
        <f t="shared" si="1"/>
        <v>78.246</v>
      </c>
      <c r="I18" s="5" t="s">
        <v>61</v>
      </c>
      <c r="J18" s="5">
        <v>4.1</v>
      </c>
      <c r="K18" s="5">
        <v>4.4</v>
      </c>
      <c r="L18" s="5">
        <v>-0.3</v>
      </c>
      <c r="M18" s="5">
        <v>-0.1</v>
      </c>
      <c r="N18" s="5">
        <v>-0.4</v>
      </c>
      <c r="O18" s="5" t="s">
        <v>138</v>
      </c>
      <c r="P18" s="5">
        <v>1.0</v>
      </c>
      <c r="Q18" s="5" t="s">
        <v>35</v>
      </c>
      <c r="R18" s="5" t="s">
        <v>128</v>
      </c>
      <c r="S18" s="5" t="s">
        <v>35</v>
      </c>
      <c r="T18" s="7">
        <v>44479.0</v>
      </c>
      <c r="U18" s="5" t="s">
        <v>139</v>
      </c>
      <c r="V18" s="5" t="s">
        <v>140</v>
      </c>
      <c r="W18" s="7">
        <v>44257.0</v>
      </c>
      <c r="X18" s="7">
        <v>44505.0</v>
      </c>
      <c r="Y18" s="5" t="s">
        <v>141</v>
      </c>
      <c r="Z18" s="7">
        <v>44507.0</v>
      </c>
      <c r="AA18" s="5" t="s">
        <v>142</v>
      </c>
      <c r="AB18" s="7">
        <v>44476.0</v>
      </c>
      <c r="AC18" s="7">
        <v>44321.0</v>
      </c>
      <c r="AD18" s="7">
        <v>44509.0</v>
      </c>
      <c r="AE18" s="2" t="s">
        <v>66</v>
      </c>
    </row>
    <row r="19">
      <c r="A19" s="2">
        <v>18.0</v>
      </c>
      <c r="B19" s="15" t="s">
        <v>143</v>
      </c>
      <c r="C19" s="4" t="s">
        <v>32</v>
      </c>
      <c r="D19" s="5">
        <v>60.0</v>
      </c>
      <c r="E19" s="5">
        <v>28.0</v>
      </c>
      <c r="F19" s="5">
        <v>32.0</v>
      </c>
      <c r="G19" s="5">
        <v>0.467</v>
      </c>
      <c r="H19" s="6">
        <f t="shared" si="1"/>
        <v>75.654</v>
      </c>
      <c r="I19" s="5" t="s">
        <v>127</v>
      </c>
      <c r="J19" s="5">
        <v>5.1</v>
      </c>
      <c r="K19" s="5">
        <v>5.2</v>
      </c>
      <c r="L19" s="5">
        <v>-0.1</v>
      </c>
      <c r="M19" s="5">
        <v>0.0</v>
      </c>
      <c r="N19" s="5">
        <v>-0.1</v>
      </c>
      <c r="O19" s="5" t="s">
        <v>120</v>
      </c>
      <c r="P19" s="5">
        <v>-2.0</v>
      </c>
      <c r="Q19" s="5" t="s">
        <v>115</v>
      </c>
      <c r="R19" s="5" t="s">
        <v>35</v>
      </c>
      <c r="S19" s="5" t="s">
        <v>35</v>
      </c>
      <c r="T19" s="7">
        <v>44390.0</v>
      </c>
      <c r="U19" s="5" t="s">
        <v>144</v>
      </c>
      <c r="V19" s="7">
        <v>44458.0</v>
      </c>
      <c r="W19" s="7">
        <v>44257.0</v>
      </c>
      <c r="X19" s="7">
        <v>44418.0</v>
      </c>
      <c r="Y19" s="5" t="s">
        <v>145</v>
      </c>
      <c r="Z19" s="5" t="s">
        <v>146</v>
      </c>
      <c r="AA19" s="5" t="s">
        <v>147</v>
      </c>
      <c r="AB19" s="5" t="s">
        <v>93</v>
      </c>
      <c r="AC19" s="7">
        <v>44262.0</v>
      </c>
      <c r="AD19" s="7">
        <v>44390.0</v>
      </c>
      <c r="AE19" s="2" t="s">
        <v>125</v>
      </c>
    </row>
    <row r="20">
      <c r="A20" s="2">
        <v>19.0</v>
      </c>
      <c r="B20" s="15" t="s">
        <v>148</v>
      </c>
      <c r="C20" s="4" t="s">
        <v>45</v>
      </c>
      <c r="D20" s="5">
        <v>60.0</v>
      </c>
      <c r="E20" s="5">
        <v>27.0</v>
      </c>
      <c r="F20" s="5">
        <v>33.0</v>
      </c>
      <c r="G20" s="5">
        <v>0.45</v>
      </c>
      <c r="H20" s="6">
        <f t="shared" si="1"/>
        <v>72.9</v>
      </c>
      <c r="I20" s="5" t="s">
        <v>61</v>
      </c>
      <c r="J20" s="5">
        <v>4.2</v>
      </c>
      <c r="K20" s="5">
        <v>5.1</v>
      </c>
      <c r="L20" s="5">
        <v>-0.8</v>
      </c>
      <c r="M20" s="5">
        <v>-0.1</v>
      </c>
      <c r="N20" s="5">
        <v>-0.9</v>
      </c>
      <c r="O20" s="5" t="s">
        <v>149</v>
      </c>
      <c r="P20" s="5">
        <v>2.0</v>
      </c>
      <c r="Q20" s="5" t="s">
        <v>35</v>
      </c>
      <c r="R20" s="5" t="s">
        <v>35</v>
      </c>
      <c r="S20" s="5" t="s">
        <v>105</v>
      </c>
      <c r="T20" s="7">
        <v>44390.0</v>
      </c>
      <c r="U20" s="5" t="s">
        <v>135</v>
      </c>
      <c r="V20" s="5" t="s">
        <v>150</v>
      </c>
      <c r="W20" s="7">
        <v>44230.0</v>
      </c>
      <c r="X20" s="7">
        <v>44385.0</v>
      </c>
      <c r="Y20" s="5" t="s">
        <v>128</v>
      </c>
      <c r="Z20" s="7">
        <v>44420.0</v>
      </c>
      <c r="AA20" s="7">
        <v>44420.0</v>
      </c>
      <c r="AB20" s="5" t="s">
        <v>128</v>
      </c>
      <c r="AC20" s="7">
        <v>44321.0</v>
      </c>
      <c r="AD20" s="7">
        <v>44450.0</v>
      </c>
      <c r="AE20" s="2" t="s">
        <v>66</v>
      </c>
    </row>
    <row r="21">
      <c r="A21" s="2">
        <v>20.0</v>
      </c>
      <c r="B21" s="15" t="s">
        <v>151</v>
      </c>
      <c r="C21" s="4" t="s">
        <v>32</v>
      </c>
      <c r="D21" s="5">
        <v>60.0</v>
      </c>
      <c r="E21" s="5">
        <v>26.0</v>
      </c>
      <c r="F21" s="5">
        <v>34.0</v>
      </c>
      <c r="G21" s="5">
        <v>0.433</v>
      </c>
      <c r="H21" s="6">
        <f t="shared" si="1"/>
        <v>70.146</v>
      </c>
      <c r="I21" s="5" t="s">
        <v>127</v>
      </c>
      <c r="J21" s="5">
        <v>4.8</v>
      </c>
      <c r="K21" s="5">
        <v>5.1</v>
      </c>
      <c r="L21" s="5">
        <v>-0.4</v>
      </c>
      <c r="M21" s="5">
        <v>0.0</v>
      </c>
      <c r="N21" s="5">
        <v>-0.3</v>
      </c>
      <c r="O21" s="5" t="s">
        <v>138</v>
      </c>
      <c r="P21" s="5">
        <v>-2.0</v>
      </c>
      <c r="Q21" s="5" t="s">
        <v>152</v>
      </c>
      <c r="R21" s="5" t="s">
        <v>35</v>
      </c>
      <c r="S21" s="5" t="s">
        <v>35</v>
      </c>
      <c r="T21" s="7">
        <v>44450.0</v>
      </c>
      <c r="U21" s="7">
        <v>44547.0</v>
      </c>
      <c r="V21" s="5" t="s">
        <v>140</v>
      </c>
      <c r="W21" s="7">
        <v>44200.0</v>
      </c>
      <c r="X21" s="7">
        <v>44358.0</v>
      </c>
      <c r="Y21" s="5" t="s">
        <v>153</v>
      </c>
      <c r="Z21" s="7">
        <v>44422.0</v>
      </c>
      <c r="AA21" s="5" t="s">
        <v>154</v>
      </c>
      <c r="AB21" s="7">
        <v>44546.0</v>
      </c>
      <c r="AC21" s="7">
        <v>44262.0</v>
      </c>
      <c r="AD21" s="7">
        <v>44420.0</v>
      </c>
      <c r="AE21" s="14">
        <v>44548.0</v>
      </c>
    </row>
    <row r="22">
      <c r="A22" s="2">
        <v>21.0</v>
      </c>
      <c r="B22" s="15" t="s">
        <v>155</v>
      </c>
      <c r="C22" s="4" t="s">
        <v>32</v>
      </c>
      <c r="D22" s="5">
        <v>60.0</v>
      </c>
      <c r="E22" s="5">
        <v>26.0</v>
      </c>
      <c r="F22" s="5">
        <v>34.0</v>
      </c>
      <c r="G22" s="5">
        <v>0.433</v>
      </c>
      <c r="H22" s="6">
        <f t="shared" si="1"/>
        <v>70.146</v>
      </c>
      <c r="I22" s="5" t="s">
        <v>61</v>
      </c>
      <c r="J22" s="5">
        <v>4.6</v>
      </c>
      <c r="K22" s="5">
        <v>5.9</v>
      </c>
      <c r="L22" s="5">
        <v>-1.3</v>
      </c>
      <c r="M22" s="5">
        <v>0.4</v>
      </c>
      <c r="N22" s="5">
        <v>-0.9</v>
      </c>
      <c r="O22" s="5" t="s">
        <v>156</v>
      </c>
      <c r="P22" s="5">
        <v>3.0</v>
      </c>
      <c r="Q22" s="5" t="s">
        <v>35</v>
      </c>
      <c r="R22" s="5" t="s">
        <v>35</v>
      </c>
      <c r="S22" s="5" t="s">
        <v>152</v>
      </c>
      <c r="T22" s="7">
        <v>44450.0</v>
      </c>
      <c r="U22" s="7">
        <v>44548.0</v>
      </c>
      <c r="V22" s="5" t="s">
        <v>157</v>
      </c>
      <c r="W22" s="7">
        <v>44198.0</v>
      </c>
      <c r="X22" s="7">
        <v>44447.0</v>
      </c>
      <c r="Y22" s="5" t="s">
        <v>158</v>
      </c>
      <c r="Z22" s="7">
        <v>44479.0</v>
      </c>
      <c r="AA22" s="7">
        <v>44454.0</v>
      </c>
      <c r="AB22" s="5" t="s">
        <v>159</v>
      </c>
      <c r="AC22" s="7">
        <v>44292.0</v>
      </c>
      <c r="AD22" s="7">
        <v>44361.0</v>
      </c>
      <c r="AE22" s="14">
        <v>44519.0</v>
      </c>
    </row>
    <row r="23">
      <c r="A23" s="2">
        <v>22.0</v>
      </c>
      <c r="B23" s="15" t="s">
        <v>160</v>
      </c>
      <c r="C23" s="4" t="s">
        <v>45</v>
      </c>
      <c r="D23" s="5">
        <v>60.0</v>
      </c>
      <c r="E23" s="5">
        <v>26.0</v>
      </c>
      <c r="F23" s="5">
        <v>34.0</v>
      </c>
      <c r="G23" s="5">
        <v>0.433</v>
      </c>
      <c r="H23" s="6">
        <f t="shared" si="1"/>
        <v>70.146</v>
      </c>
      <c r="I23" s="5" t="s">
        <v>68</v>
      </c>
      <c r="J23" s="5">
        <v>4.1</v>
      </c>
      <c r="K23" s="5">
        <v>4.5</v>
      </c>
      <c r="L23" s="5">
        <v>-0.4</v>
      </c>
      <c r="M23" s="5">
        <v>0.2</v>
      </c>
      <c r="N23" s="5">
        <v>-0.2</v>
      </c>
      <c r="O23" s="5" t="s">
        <v>161</v>
      </c>
      <c r="P23" s="5">
        <v>-1.0</v>
      </c>
      <c r="Q23" s="5" t="s">
        <v>35</v>
      </c>
      <c r="R23" s="5" t="s">
        <v>152</v>
      </c>
      <c r="S23" s="5" t="s">
        <v>35</v>
      </c>
      <c r="T23" s="7">
        <v>44450.0</v>
      </c>
      <c r="U23" s="5" t="s">
        <v>111</v>
      </c>
      <c r="V23" s="7">
        <v>44519.0</v>
      </c>
      <c r="W23" s="7">
        <v>44198.0</v>
      </c>
      <c r="X23" s="7">
        <v>44417.0</v>
      </c>
      <c r="Y23" s="5" t="s">
        <v>162</v>
      </c>
      <c r="Z23" s="7">
        <v>44293.0</v>
      </c>
      <c r="AA23" s="5" t="s">
        <v>163</v>
      </c>
      <c r="AB23" s="7">
        <v>44446.0</v>
      </c>
      <c r="AC23" s="7">
        <v>44321.0</v>
      </c>
      <c r="AD23" s="7">
        <v>44538.0</v>
      </c>
      <c r="AE23" s="2" t="s">
        <v>157</v>
      </c>
    </row>
    <row r="24">
      <c r="A24" s="2">
        <v>23.0</v>
      </c>
      <c r="B24" s="15" t="s">
        <v>164</v>
      </c>
      <c r="C24" s="4" t="s">
        <v>45</v>
      </c>
      <c r="D24" s="5">
        <v>60.0</v>
      </c>
      <c r="E24" s="5">
        <v>26.0</v>
      </c>
      <c r="F24" s="5">
        <v>34.0</v>
      </c>
      <c r="G24" s="5">
        <v>0.433</v>
      </c>
      <c r="H24" s="6">
        <f t="shared" si="1"/>
        <v>70.146</v>
      </c>
      <c r="I24" s="5" t="s">
        <v>127</v>
      </c>
      <c r="J24" s="5">
        <v>4.9</v>
      </c>
      <c r="K24" s="5">
        <v>5.4</v>
      </c>
      <c r="L24" s="5">
        <v>-0.5</v>
      </c>
      <c r="M24" s="5">
        <v>-0.1</v>
      </c>
      <c r="N24" s="5">
        <v>-0.6</v>
      </c>
      <c r="O24" s="5" t="s">
        <v>138</v>
      </c>
      <c r="P24" s="5">
        <v>-2.0</v>
      </c>
      <c r="Q24" s="5" t="s">
        <v>35</v>
      </c>
      <c r="R24" s="5" t="s">
        <v>35</v>
      </c>
      <c r="S24" s="5" t="s">
        <v>128</v>
      </c>
      <c r="T24" s="7">
        <v>44390.0</v>
      </c>
      <c r="U24" s="5" t="s">
        <v>87</v>
      </c>
      <c r="V24" s="7">
        <v>44488.0</v>
      </c>
      <c r="W24" s="7">
        <v>44260.0</v>
      </c>
      <c r="X24" s="7">
        <v>44448.0</v>
      </c>
      <c r="Y24" s="5" t="s">
        <v>165</v>
      </c>
      <c r="Z24" s="7">
        <v>44449.0</v>
      </c>
      <c r="AA24" s="7">
        <v>44390.0</v>
      </c>
      <c r="AB24" s="5" t="s">
        <v>128</v>
      </c>
      <c r="AC24" s="7">
        <v>44351.0</v>
      </c>
      <c r="AD24" s="7">
        <v>44509.0</v>
      </c>
      <c r="AE24" s="2" t="s">
        <v>79</v>
      </c>
    </row>
    <row r="25">
      <c r="A25" s="2">
        <v>24.0</v>
      </c>
      <c r="B25" s="15" t="s">
        <v>166</v>
      </c>
      <c r="C25" s="4" t="s">
        <v>32</v>
      </c>
      <c r="D25" s="5">
        <v>60.0</v>
      </c>
      <c r="E25" s="5">
        <v>26.0</v>
      </c>
      <c r="F25" s="5">
        <v>34.0</v>
      </c>
      <c r="G25" s="5">
        <v>0.433</v>
      </c>
      <c r="H25" s="6">
        <f t="shared" si="1"/>
        <v>70.146</v>
      </c>
      <c r="I25" s="5" t="s">
        <v>53</v>
      </c>
      <c r="J25" s="5">
        <v>4.9</v>
      </c>
      <c r="K25" s="5">
        <v>5.0</v>
      </c>
      <c r="L25" s="5">
        <v>-0.1</v>
      </c>
      <c r="M25" s="5">
        <v>0.0</v>
      </c>
      <c r="N25" s="5">
        <v>-0.2</v>
      </c>
      <c r="O25" s="5" t="s">
        <v>101</v>
      </c>
      <c r="P25" s="5">
        <v>-3.0</v>
      </c>
      <c r="Q25" s="5" t="s">
        <v>152</v>
      </c>
      <c r="R25" s="5" t="s">
        <v>35</v>
      </c>
      <c r="S25" s="5" t="s">
        <v>35</v>
      </c>
      <c r="T25" s="7">
        <v>44450.0</v>
      </c>
      <c r="U25" s="5" t="s">
        <v>167</v>
      </c>
      <c r="V25" s="7">
        <v>44516.0</v>
      </c>
      <c r="W25" s="7">
        <v>44287.0</v>
      </c>
      <c r="X25" s="7">
        <v>44386.0</v>
      </c>
      <c r="Y25" s="5" t="s">
        <v>168</v>
      </c>
      <c r="Z25" s="7">
        <v>44506.0</v>
      </c>
      <c r="AA25" s="5" t="s">
        <v>140</v>
      </c>
      <c r="AB25" s="7">
        <v>44547.0</v>
      </c>
      <c r="AC25" s="7">
        <v>44380.0</v>
      </c>
      <c r="AD25" s="7">
        <v>44509.0</v>
      </c>
      <c r="AE25" s="2" t="s">
        <v>157</v>
      </c>
    </row>
    <row r="26">
      <c r="A26" s="2">
        <v>25.0</v>
      </c>
      <c r="B26" s="15" t="s">
        <v>169</v>
      </c>
      <c r="C26" s="4" t="s">
        <v>45</v>
      </c>
      <c r="D26" s="5">
        <v>60.0</v>
      </c>
      <c r="E26" s="5">
        <v>25.0</v>
      </c>
      <c r="F26" s="5">
        <v>35.0</v>
      </c>
      <c r="G26" s="5">
        <v>0.417</v>
      </c>
      <c r="H26" s="6">
        <f t="shared" si="1"/>
        <v>67.554</v>
      </c>
      <c r="I26" s="5" t="s">
        <v>68</v>
      </c>
      <c r="J26" s="5">
        <v>4.6</v>
      </c>
      <c r="K26" s="5">
        <v>4.9</v>
      </c>
      <c r="L26" s="5">
        <v>-0.3</v>
      </c>
      <c r="M26" s="5">
        <v>0.1</v>
      </c>
      <c r="N26" s="5">
        <v>-0.3</v>
      </c>
      <c r="O26" s="5" t="s">
        <v>138</v>
      </c>
      <c r="P26" s="5">
        <v>-3.0</v>
      </c>
      <c r="Q26" s="5" t="s">
        <v>170</v>
      </c>
      <c r="R26" s="5" t="s">
        <v>35</v>
      </c>
      <c r="S26" s="5" t="s">
        <v>35</v>
      </c>
      <c r="T26" s="7">
        <v>44509.0</v>
      </c>
      <c r="U26" s="5" t="s">
        <v>147</v>
      </c>
      <c r="V26" s="7">
        <v>44545.0</v>
      </c>
      <c r="W26" s="7">
        <v>44290.0</v>
      </c>
      <c r="X26" s="7">
        <v>44389.0</v>
      </c>
      <c r="Y26" s="5" t="s">
        <v>171</v>
      </c>
      <c r="Z26" s="7">
        <v>44383.0</v>
      </c>
      <c r="AA26" s="7">
        <v>44526.0</v>
      </c>
      <c r="AB26" s="5" t="s">
        <v>172</v>
      </c>
      <c r="AC26" s="7">
        <v>44262.0</v>
      </c>
      <c r="AD26" s="7">
        <v>44361.0</v>
      </c>
      <c r="AE26" s="14">
        <v>44519.0</v>
      </c>
    </row>
    <row r="27">
      <c r="A27" s="2">
        <v>26.0</v>
      </c>
      <c r="B27" s="15" t="s">
        <v>173</v>
      </c>
      <c r="C27" s="4" t="s">
        <v>32</v>
      </c>
      <c r="D27" s="5">
        <v>60.0</v>
      </c>
      <c r="E27" s="5">
        <v>25.0</v>
      </c>
      <c r="F27" s="5">
        <v>35.0</v>
      </c>
      <c r="G27" s="5">
        <v>0.417</v>
      </c>
      <c r="H27" s="6">
        <f t="shared" si="1"/>
        <v>67.554</v>
      </c>
      <c r="I27" s="5" t="s">
        <v>68</v>
      </c>
      <c r="J27" s="5">
        <v>4.5</v>
      </c>
      <c r="K27" s="5">
        <v>4.9</v>
      </c>
      <c r="L27" s="5">
        <v>-0.4</v>
      </c>
      <c r="M27" s="5">
        <v>0.3</v>
      </c>
      <c r="N27" s="5">
        <v>-0.1</v>
      </c>
      <c r="O27" s="5" t="s">
        <v>161</v>
      </c>
      <c r="P27" s="5">
        <v>-2.0</v>
      </c>
      <c r="Q27" s="5" t="s">
        <v>35</v>
      </c>
      <c r="R27" s="5" t="s">
        <v>35</v>
      </c>
      <c r="S27" s="5" t="s">
        <v>170</v>
      </c>
      <c r="T27" s="7">
        <v>44509.0</v>
      </c>
      <c r="U27" s="5" t="s">
        <v>66</v>
      </c>
      <c r="V27" s="7">
        <v>44460.0</v>
      </c>
      <c r="W27" s="5" t="s">
        <v>174</v>
      </c>
      <c r="X27" s="7">
        <v>44448.0</v>
      </c>
      <c r="Y27" s="5" t="s">
        <v>175</v>
      </c>
      <c r="Z27" s="7">
        <v>44327.0</v>
      </c>
      <c r="AA27" s="7">
        <v>44454.0</v>
      </c>
      <c r="AB27" s="5" t="s">
        <v>176</v>
      </c>
      <c r="AC27" s="7">
        <v>44351.0</v>
      </c>
      <c r="AD27" s="7">
        <v>44479.0</v>
      </c>
      <c r="AE27" s="14">
        <v>44548.0</v>
      </c>
    </row>
    <row r="28">
      <c r="A28" s="2">
        <v>27.0</v>
      </c>
      <c r="B28" s="15" t="s">
        <v>177</v>
      </c>
      <c r="C28" s="4" t="s">
        <v>45</v>
      </c>
      <c r="D28" s="5">
        <v>60.0</v>
      </c>
      <c r="E28" s="5">
        <v>24.0</v>
      </c>
      <c r="F28" s="5">
        <v>36.0</v>
      </c>
      <c r="G28" s="5">
        <v>0.4</v>
      </c>
      <c r="H28" s="6">
        <f t="shared" si="1"/>
        <v>64.8</v>
      </c>
      <c r="I28" s="5" t="s">
        <v>178</v>
      </c>
      <c r="J28" s="5">
        <v>4.9</v>
      </c>
      <c r="K28" s="5">
        <v>5.9</v>
      </c>
      <c r="L28" s="5">
        <v>-1.0</v>
      </c>
      <c r="M28" s="5">
        <v>0.2</v>
      </c>
      <c r="N28" s="5">
        <v>-0.8</v>
      </c>
      <c r="O28" s="5" t="s">
        <v>149</v>
      </c>
      <c r="P28" s="5">
        <v>-1.0</v>
      </c>
      <c r="Q28" s="5" t="s">
        <v>170</v>
      </c>
      <c r="R28" s="5" t="s">
        <v>35</v>
      </c>
      <c r="S28" s="5" t="s">
        <v>35</v>
      </c>
      <c r="T28" s="7">
        <v>44479.0</v>
      </c>
      <c r="U28" s="7">
        <v>44520.0</v>
      </c>
      <c r="V28" s="5" t="s">
        <v>179</v>
      </c>
      <c r="W28" s="5" t="s">
        <v>180</v>
      </c>
      <c r="X28" s="7">
        <v>44295.0</v>
      </c>
      <c r="Y28" s="5" t="s">
        <v>159</v>
      </c>
      <c r="Z28" s="7">
        <v>44394.0</v>
      </c>
      <c r="AA28" s="5" t="s">
        <v>181</v>
      </c>
      <c r="AB28" s="7">
        <v>44510.0</v>
      </c>
      <c r="AC28" s="7">
        <v>44351.0</v>
      </c>
      <c r="AD28" s="7">
        <v>44509.0</v>
      </c>
      <c r="AE28" s="2" t="s">
        <v>157</v>
      </c>
    </row>
    <row r="29">
      <c r="A29" s="2">
        <v>28.0</v>
      </c>
      <c r="B29" s="15" t="s">
        <v>182</v>
      </c>
      <c r="C29" s="4" t="s">
        <v>45</v>
      </c>
      <c r="D29" s="5">
        <v>58.0</v>
      </c>
      <c r="E29" s="5">
        <v>23.0</v>
      </c>
      <c r="F29" s="5">
        <v>35.0</v>
      </c>
      <c r="G29" s="5">
        <v>0.397</v>
      </c>
      <c r="H29" s="6">
        <f t="shared" si="1"/>
        <v>64.314</v>
      </c>
      <c r="I29" s="5" t="s">
        <v>61</v>
      </c>
      <c r="J29" s="5">
        <v>4.3</v>
      </c>
      <c r="K29" s="5">
        <v>5.5</v>
      </c>
      <c r="L29" s="5">
        <v>-1.2</v>
      </c>
      <c r="M29" s="5">
        <v>0.3</v>
      </c>
      <c r="N29" s="5">
        <v>-0.9</v>
      </c>
      <c r="O29" s="5" t="s">
        <v>183</v>
      </c>
      <c r="P29" s="5">
        <v>0.0</v>
      </c>
      <c r="Q29" s="5" t="s">
        <v>35</v>
      </c>
      <c r="R29" s="7">
        <v>44558.0</v>
      </c>
      <c r="S29" s="5" t="s">
        <v>35</v>
      </c>
      <c r="T29" s="7">
        <v>44507.0</v>
      </c>
      <c r="U29" s="7">
        <v>44545.0</v>
      </c>
      <c r="V29" s="7">
        <v>44520.0</v>
      </c>
      <c r="W29" s="7">
        <v>44198.0</v>
      </c>
      <c r="X29" s="7">
        <v>44386.0</v>
      </c>
      <c r="Y29" s="5" t="s">
        <v>184</v>
      </c>
      <c r="Z29" s="7">
        <v>44381.0</v>
      </c>
      <c r="AA29" s="5" t="s">
        <v>185</v>
      </c>
      <c r="AB29" s="7">
        <v>44447.0</v>
      </c>
      <c r="AC29" s="7">
        <v>44235.0</v>
      </c>
      <c r="AD29" s="7">
        <v>44331.0</v>
      </c>
      <c r="AE29" s="14">
        <v>44519.0</v>
      </c>
    </row>
    <row r="30">
      <c r="A30" s="2">
        <v>29.0</v>
      </c>
      <c r="B30" s="15" t="s">
        <v>186</v>
      </c>
      <c r="C30" s="4" t="s">
        <v>45</v>
      </c>
      <c r="D30" s="5">
        <v>60.0</v>
      </c>
      <c r="E30" s="5">
        <v>22.0</v>
      </c>
      <c r="F30" s="5">
        <v>38.0</v>
      </c>
      <c r="G30" s="5">
        <v>0.367</v>
      </c>
      <c r="H30" s="6">
        <f t="shared" si="1"/>
        <v>59.454</v>
      </c>
      <c r="I30" s="5" t="s">
        <v>53</v>
      </c>
      <c r="J30" s="5">
        <v>3.7</v>
      </c>
      <c r="K30" s="5">
        <v>5.2</v>
      </c>
      <c r="L30" s="5">
        <v>-1.5</v>
      </c>
      <c r="M30" s="5">
        <v>-0.1</v>
      </c>
      <c r="N30" s="5">
        <v>-1.6</v>
      </c>
      <c r="O30" s="5" t="s">
        <v>187</v>
      </c>
      <c r="P30" s="5">
        <v>1.0</v>
      </c>
      <c r="Q30" s="5" t="s">
        <v>35</v>
      </c>
      <c r="R30" s="5" t="s">
        <v>35</v>
      </c>
      <c r="S30" s="5" t="s">
        <v>158</v>
      </c>
      <c r="T30" s="7">
        <v>44361.0</v>
      </c>
      <c r="U30" s="5" t="s">
        <v>66</v>
      </c>
      <c r="V30" s="7">
        <v>44371.0</v>
      </c>
      <c r="W30" s="7">
        <v>44229.0</v>
      </c>
      <c r="X30" s="7">
        <v>44383.0</v>
      </c>
      <c r="Y30" s="5" t="s">
        <v>145</v>
      </c>
      <c r="Z30" s="7">
        <v>44392.0</v>
      </c>
      <c r="AA30" s="7">
        <v>44299.0</v>
      </c>
      <c r="AB30" s="5" t="s">
        <v>188</v>
      </c>
      <c r="AC30" s="7">
        <v>44292.0</v>
      </c>
      <c r="AD30" s="7">
        <v>44450.0</v>
      </c>
      <c r="AE30" s="14">
        <v>44519.0</v>
      </c>
    </row>
    <row r="31">
      <c r="A31" s="2">
        <v>30.0</v>
      </c>
      <c r="B31" s="15" t="s">
        <v>189</v>
      </c>
      <c r="C31" s="4" t="s">
        <v>32</v>
      </c>
      <c r="D31" s="5">
        <v>60.0</v>
      </c>
      <c r="E31" s="5">
        <v>19.0</v>
      </c>
      <c r="F31" s="5">
        <v>41.0</v>
      </c>
      <c r="G31" s="5">
        <v>0.317</v>
      </c>
      <c r="H31" s="6">
        <f t="shared" si="1"/>
        <v>51.354</v>
      </c>
      <c r="I31" s="5" t="s">
        <v>61</v>
      </c>
      <c r="J31" s="5">
        <v>3.7</v>
      </c>
      <c r="K31" s="5">
        <v>5.0</v>
      </c>
      <c r="L31" s="5">
        <v>-1.3</v>
      </c>
      <c r="M31" s="5">
        <v>0.1</v>
      </c>
      <c r="N31" s="5">
        <v>-1.2</v>
      </c>
      <c r="O31" s="5" t="s">
        <v>190</v>
      </c>
      <c r="P31" s="5">
        <v>-3.0</v>
      </c>
      <c r="Q31" s="5" t="s">
        <v>35</v>
      </c>
      <c r="R31" s="5" t="s">
        <v>158</v>
      </c>
      <c r="S31" s="5" t="s">
        <v>35</v>
      </c>
      <c r="T31" s="7">
        <v>44272.0</v>
      </c>
      <c r="U31" s="5" t="s">
        <v>191</v>
      </c>
      <c r="V31" s="7">
        <v>44369.0</v>
      </c>
      <c r="W31" s="7">
        <v>44201.0</v>
      </c>
      <c r="X31" s="7">
        <v>44423.0</v>
      </c>
      <c r="Y31" s="5" t="s">
        <v>192</v>
      </c>
      <c r="Z31" s="7">
        <v>44237.0</v>
      </c>
      <c r="AA31" s="5" t="s">
        <v>193</v>
      </c>
      <c r="AB31" s="7">
        <v>44327.0</v>
      </c>
      <c r="AC31" s="7">
        <v>44292.0</v>
      </c>
      <c r="AD31" s="7">
        <v>44331.0</v>
      </c>
      <c r="AE31" s="14">
        <v>44489.0</v>
      </c>
    </row>
    <row r="32">
      <c r="A32" s="16"/>
      <c r="B32" s="17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9"/>
      <c r="T32" s="16"/>
      <c r="U32" s="16"/>
      <c r="V32" s="19"/>
      <c r="W32" s="16"/>
      <c r="X32" s="16"/>
      <c r="Y32" s="16"/>
      <c r="Z32" s="16"/>
      <c r="AA32" s="16"/>
      <c r="AB32" s="20"/>
      <c r="AC32" s="20"/>
      <c r="AD32" s="20"/>
      <c r="AE32" s="20"/>
    </row>
    <row r="33">
      <c r="A33" s="21" t="s">
        <v>194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9"/>
      <c r="T33" s="16"/>
      <c r="U33" s="16"/>
      <c r="V33" s="19"/>
      <c r="W33" s="16"/>
      <c r="X33" s="16"/>
      <c r="Y33" s="16"/>
      <c r="Z33" s="16"/>
      <c r="AA33" s="16"/>
      <c r="AB33" s="20"/>
      <c r="AC33" s="20"/>
      <c r="AD33" s="20"/>
      <c r="AE33" s="20"/>
    </row>
    <row r="34">
      <c r="A34" s="2">
        <v>1.0</v>
      </c>
      <c r="B34" s="15" t="s">
        <v>126</v>
      </c>
      <c r="C34" s="4" t="s">
        <v>45</v>
      </c>
      <c r="D34" s="5">
        <v>162.0</v>
      </c>
      <c r="E34" s="5">
        <v>107.0</v>
      </c>
      <c r="F34" s="5">
        <v>55.0</v>
      </c>
      <c r="G34" s="5">
        <v>0.66</v>
      </c>
      <c r="H34" s="5"/>
      <c r="I34" s="5">
        <v>5.7</v>
      </c>
      <c r="J34" s="5">
        <v>4.0</v>
      </c>
      <c r="K34" s="5">
        <v>1.7</v>
      </c>
      <c r="L34" s="5">
        <v>-0.3</v>
      </c>
      <c r="M34" s="5">
        <v>1.4</v>
      </c>
      <c r="N34" s="5" t="s">
        <v>195</v>
      </c>
      <c r="O34" s="5">
        <v>0.0</v>
      </c>
      <c r="P34" s="5" t="s">
        <v>144</v>
      </c>
      <c r="Q34" s="5" t="s">
        <v>196</v>
      </c>
      <c r="R34" s="5" t="s">
        <v>197</v>
      </c>
      <c r="S34" s="7">
        <v>44509.0</v>
      </c>
      <c r="T34" s="5" t="s">
        <v>198</v>
      </c>
      <c r="U34" s="5" t="s">
        <v>199</v>
      </c>
      <c r="V34" s="7">
        <v>44473.0</v>
      </c>
      <c r="W34" s="5" t="s">
        <v>200</v>
      </c>
      <c r="X34" s="5" t="s">
        <v>201</v>
      </c>
      <c r="Y34" s="5" t="s">
        <v>202</v>
      </c>
      <c r="Z34" s="5" t="s">
        <v>203</v>
      </c>
      <c r="AA34" s="2" t="s">
        <v>204</v>
      </c>
      <c r="AB34" s="20"/>
      <c r="AC34" s="20"/>
      <c r="AD34" s="20"/>
      <c r="AE34" s="20"/>
    </row>
    <row r="35">
      <c r="A35" s="2">
        <v>2.0</v>
      </c>
      <c r="B35" s="15" t="s">
        <v>31</v>
      </c>
      <c r="C35" s="4" t="s">
        <v>32</v>
      </c>
      <c r="D35" s="5">
        <v>162.0</v>
      </c>
      <c r="E35" s="5">
        <v>106.0</v>
      </c>
      <c r="F35" s="5">
        <v>56.0</v>
      </c>
      <c r="G35" s="5">
        <v>0.654</v>
      </c>
      <c r="H35" s="5"/>
      <c r="I35" s="5">
        <v>5.5</v>
      </c>
      <c r="J35" s="5">
        <v>3.8</v>
      </c>
      <c r="K35" s="5">
        <v>1.7</v>
      </c>
      <c r="L35" s="5">
        <v>0.0</v>
      </c>
      <c r="M35" s="5">
        <v>1.7</v>
      </c>
      <c r="N35" s="5" t="s">
        <v>195</v>
      </c>
      <c r="O35" s="5">
        <v>-1.0</v>
      </c>
      <c r="P35" s="5" t="s">
        <v>99</v>
      </c>
      <c r="Q35" s="5" t="s">
        <v>205</v>
      </c>
      <c r="R35" s="5" t="s">
        <v>206</v>
      </c>
      <c r="S35" s="7">
        <v>44479.0</v>
      </c>
      <c r="T35" s="5" t="s">
        <v>207</v>
      </c>
      <c r="U35" s="5" t="s">
        <v>199</v>
      </c>
      <c r="V35" s="7">
        <v>44351.0</v>
      </c>
      <c r="W35" s="5" t="s">
        <v>94</v>
      </c>
      <c r="X35" s="5" t="s">
        <v>208</v>
      </c>
      <c r="Y35" s="5" t="s">
        <v>209</v>
      </c>
      <c r="Z35" s="5" t="s">
        <v>210</v>
      </c>
      <c r="AA35" s="2" t="s">
        <v>211</v>
      </c>
      <c r="AB35" s="20"/>
      <c r="AC35" s="20"/>
      <c r="AD35" s="20"/>
      <c r="AE35" s="20"/>
    </row>
    <row r="36">
      <c r="A36" s="2">
        <v>3.0</v>
      </c>
      <c r="B36" s="15" t="s">
        <v>95</v>
      </c>
      <c r="C36" s="4" t="s">
        <v>45</v>
      </c>
      <c r="D36" s="5">
        <v>162.0</v>
      </c>
      <c r="E36" s="5">
        <v>103.0</v>
      </c>
      <c r="F36" s="5">
        <v>59.0</v>
      </c>
      <c r="G36" s="5">
        <v>0.636</v>
      </c>
      <c r="H36" s="5"/>
      <c r="I36" s="5">
        <v>5.8</v>
      </c>
      <c r="J36" s="5">
        <v>4.6</v>
      </c>
      <c r="K36" s="5">
        <v>1.3</v>
      </c>
      <c r="L36" s="5">
        <v>-0.3</v>
      </c>
      <c r="M36" s="5">
        <v>1.0</v>
      </c>
      <c r="N36" s="5" t="s">
        <v>212</v>
      </c>
      <c r="O36" s="5">
        <v>4.0</v>
      </c>
      <c r="P36" s="5" t="s">
        <v>213</v>
      </c>
      <c r="Q36" s="5" t="s">
        <v>214</v>
      </c>
      <c r="R36" s="5" t="s">
        <v>92</v>
      </c>
      <c r="S36" s="7">
        <v>44538.0</v>
      </c>
      <c r="T36" s="5" t="s">
        <v>215</v>
      </c>
      <c r="U36" s="5" t="s">
        <v>216</v>
      </c>
      <c r="V36" s="7">
        <v>44381.0</v>
      </c>
      <c r="W36" s="5" t="s">
        <v>217</v>
      </c>
      <c r="X36" s="5" t="s">
        <v>218</v>
      </c>
      <c r="Y36" s="5" t="s">
        <v>219</v>
      </c>
      <c r="Z36" s="5" t="s">
        <v>220</v>
      </c>
      <c r="AA36" s="2" t="s">
        <v>221</v>
      </c>
      <c r="AB36" s="20"/>
      <c r="AC36" s="20"/>
      <c r="AD36" s="20"/>
      <c r="AE36" s="20"/>
    </row>
    <row r="37">
      <c r="A37" s="2">
        <v>4.0</v>
      </c>
      <c r="B37" s="15" t="s">
        <v>60</v>
      </c>
      <c r="C37" s="4" t="s">
        <v>45</v>
      </c>
      <c r="D37" s="5">
        <v>162.0</v>
      </c>
      <c r="E37" s="5">
        <v>101.0</v>
      </c>
      <c r="F37" s="5">
        <v>61.0</v>
      </c>
      <c r="G37" s="5">
        <v>0.624</v>
      </c>
      <c r="H37" s="5"/>
      <c r="I37" s="5">
        <v>5.8</v>
      </c>
      <c r="J37" s="5">
        <v>4.7</v>
      </c>
      <c r="K37" s="5">
        <v>1.1</v>
      </c>
      <c r="L37" s="5">
        <v>-0.5</v>
      </c>
      <c r="M37" s="5">
        <v>0.7</v>
      </c>
      <c r="N37" s="5" t="s">
        <v>222</v>
      </c>
      <c r="O37" s="5">
        <v>4.0</v>
      </c>
      <c r="P37" s="5" t="s">
        <v>223</v>
      </c>
      <c r="Q37" s="5" t="s">
        <v>224</v>
      </c>
      <c r="R37" s="5" t="s">
        <v>225</v>
      </c>
      <c r="S37" s="7">
        <v>44420.0</v>
      </c>
      <c r="T37" s="5" t="s">
        <v>216</v>
      </c>
      <c r="U37" s="5" t="s">
        <v>226</v>
      </c>
      <c r="V37" s="7">
        <v>44323.0</v>
      </c>
      <c r="W37" s="5" t="s">
        <v>227</v>
      </c>
      <c r="X37" s="5" t="s">
        <v>228</v>
      </c>
      <c r="Y37" s="5" t="s">
        <v>229</v>
      </c>
      <c r="Z37" s="5" t="s">
        <v>230</v>
      </c>
      <c r="AA37" s="2" t="s">
        <v>231</v>
      </c>
      <c r="AB37" s="20"/>
      <c r="AC37" s="20"/>
      <c r="AD37" s="20"/>
      <c r="AE37" s="20"/>
    </row>
    <row r="38">
      <c r="A38" s="2">
        <v>5.0</v>
      </c>
      <c r="B38" s="15" t="s">
        <v>75</v>
      </c>
      <c r="C38" s="4" t="s">
        <v>32</v>
      </c>
      <c r="D38" s="5">
        <v>162.0</v>
      </c>
      <c r="E38" s="5">
        <v>97.0</v>
      </c>
      <c r="F38" s="5">
        <v>65.0</v>
      </c>
      <c r="G38" s="5">
        <v>0.599</v>
      </c>
      <c r="H38" s="5"/>
      <c r="I38" s="5">
        <v>5.3</v>
      </c>
      <c r="J38" s="5">
        <v>4.6</v>
      </c>
      <c r="K38" s="5">
        <v>0.7</v>
      </c>
      <c r="L38" s="5">
        <v>0.1</v>
      </c>
      <c r="M38" s="5">
        <v>0.8</v>
      </c>
      <c r="N38" s="5" t="s">
        <v>232</v>
      </c>
      <c r="O38" s="5">
        <v>6.0</v>
      </c>
      <c r="P38" s="5" t="s">
        <v>233</v>
      </c>
      <c r="Q38" s="5" t="s">
        <v>106</v>
      </c>
      <c r="R38" s="5" t="s">
        <v>214</v>
      </c>
      <c r="S38" s="5" t="s">
        <v>43</v>
      </c>
      <c r="T38" s="5" t="s">
        <v>234</v>
      </c>
      <c r="U38" s="5" t="s">
        <v>199</v>
      </c>
      <c r="V38" s="7">
        <v>44506.0</v>
      </c>
      <c r="W38" s="5" t="s">
        <v>235</v>
      </c>
      <c r="X38" s="5" t="s">
        <v>236</v>
      </c>
      <c r="Y38" s="5" t="s">
        <v>237</v>
      </c>
      <c r="Z38" s="5" t="s">
        <v>238</v>
      </c>
      <c r="AA38" s="2" t="s">
        <v>239</v>
      </c>
      <c r="AB38" s="20"/>
      <c r="AC38" s="20"/>
      <c r="AD38" s="20"/>
      <c r="AE38" s="20"/>
    </row>
    <row r="39">
      <c r="A39" s="2">
        <v>6.0</v>
      </c>
      <c r="B39" s="15" t="s">
        <v>67</v>
      </c>
      <c r="C39" s="4" t="s">
        <v>45</v>
      </c>
      <c r="D39" s="5">
        <v>162.0</v>
      </c>
      <c r="E39" s="5">
        <v>97.0</v>
      </c>
      <c r="F39" s="5">
        <v>65.0</v>
      </c>
      <c r="G39" s="5">
        <v>0.599</v>
      </c>
      <c r="H39" s="5"/>
      <c r="I39" s="5">
        <v>5.2</v>
      </c>
      <c r="J39" s="5">
        <v>4.2</v>
      </c>
      <c r="K39" s="5">
        <v>1.0</v>
      </c>
      <c r="L39" s="5">
        <v>-0.2</v>
      </c>
      <c r="M39" s="5">
        <v>0.8</v>
      </c>
      <c r="N39" s="5" t="s">
        <v>222</v>
      </c>
      <c r="O39" s="5">
        <v>0.0</v>
      </c>
      <c r="P39" s="5" t="s">
        <v>240</v>
      </c>
      <c r="Q39" s="5" t="s">
        <v>241</v>
      </c>
      <c r="R39" s="5" t="s">
        <v>242</v>
      </c>
      <c r="S39" s="7">
        <v>44509.0</v>
      </c>
      <c r="T39" s="5" t="s">
        <v>243</v>
      </c>
      <c r="U39" s="5" t="s">
        <v>244</v>
      </c>
      <c r="V39" s="7">
        <v>44356.0</v>
      </c>
      <c r="W39" s="5" t="s">
        <v>94</v>
      </c>
      <c r="X39" s="5" t="s">
        <v>245</v>
      </c>
      <c r="Y39" s="5" t="s">
        <v>246</v>
      </c>
      <c r="Z39" s="5" t="s">
        <v>247</v>
      </c>
      <c r="AA39" s="2" t="s">
        <v>248</v>
      </c>
      <c r="AB39" s="20"/>
      <c r="AC39" s="20"/>
      <c r="AD39" s="20"/>
      <c r="AE39" s="20"/>
    </row>
    <row r="40">
      <c r="A40" s="2">
        <v>7.0</v>
      </c>
      <c r="B40" s="15" t="s">
        <v>44</v>
      </c>
      <c r="C40" s="4" t="s">
        <v>45</v>
      </c>
      <c r="D40" s="5">
        <v>162.0</v>
      </c>
      <c r="E40" s="5">
        <v>96.0</v>
      </c>
      <c r="F40" s="5">
        <v>66.0</v>
      </c>
      <c r="G40" s="5">
        <v>0.593</v>
      </c>
      <c r="H40" s="5"/>
      <c r="I40" s="5">
        <v>4.7</v>
      </c>
      <c r="J40" s="5">
        <v>4.0</v>
      </c>
      <c r="K40" s="5">
        <v>0.7</v>
      </c>
      <c r="L40" s="5">
        <v>-0.2</v>
      </c>
      <c r="M40" s="5">
        <v>0.5</v>
      </c>
      <c r="N40" s="5" t="s">
        <v>249</v>
      </c>
      <c r="O40" s="5">
        <v>3.0</v>
      </c>
      <c r="P40" s="5" t="s">
        <v>242</v>
      </c>
      <c r="Q40" s="5" t="s">
        <v>106</v>
      </c>
      <c r="R40" s="5" t="s">
        <v>214</v>
      </c>
      <c r="S40" s="5" t="s">
        <v>250</v>
      </c>
      <c r="T40" s="5" t="s">
        <v>251</v>
      </c>
      <c r="U40" s="5" t="s">
        <v>251</v>
      </c>
      <c r="V40" s="7">
        <v>44508.0</v>
      </c>
      <c r="W40" s="5" t="s">
        <v>78</v>
      </c>
      <c r="X40" s="5" t="s">
        <v>252</v>
      </c>
      <c r="Y40" s="5" t="s">
        <v>253</v>
      </c>
      <c r="Z40" s="5" t="s">
        <v>254</v>
      </c>
      <c r="AA40" s="2" t="s">
        <v>255</v>
      </c>
      <c r="AB40" s="20"/>
      <c r="AC40" s="20"/>
      <c r="AD40" s="20"/>
      <c r="AE40" s="20"/>
    </row>
    <row r="41">
      <c r="A41" s="2">
        <v>8.0</v>
      </c>
      <c r="B41" s="15" t="s">
        <v>85</v>
      </c>
      <c r="C41" s="4" t="s">
        <v>45</v>
      </c>
      <c r="D41" s="5">
        <v>162.0</v>
      </c>
      <c r="E41" s="5">
        <v>93.0</v>
      </c>
      <c r="F41" s="5">
        <v>69.0</v>
      </c>
      <c r="G41" s="5">
        <v>0.574</v>
      </c>
      <c r="H41" s="5"/>
      <c r="I41" s="5">
        <v>4.7</v>
      </c>
      <c r="J41" s="5">
        <v>4.1</v>
      </c>
      <c r="K41" s="5">
        <v>0.7</v>
      </c>
      <c r="L41" s="5">
        <v>-0.4</v>
      </c>
      <c r="M41" s="5">
        <v>0.2</v>
      </c>
      <c r="N41" s="5" t="s">
        <v>249</v>
      </c>
      <c r="O41" s="5">
        <v>0.0</v>
      </c>
      <c r="P41" s="5" t="s">
        <v>256</v>
      </c>
      <c r="Q41" s="5" t="s">
        <v>257</v>
      </c>
      <c r="R41" s="5" t="s">
        <v>144</v>
      </c>
      <c r="S41" s="7">
        <v>44420.0</v>
      </c>
      <c r="T41" s="5" t="s">
        <v>258</v>
      </c>
      <c r="U41" s="5" t="s">
        <v>259</v>
      </c>
      <c r="V41" s="7">
        <v>44354.0</v>
      </c>
      <c r="W41" s="5" t="s">
        <v>122</v>
      </c>
      <c r="X41" s="5" t="s">
        <v>260</v>
      </c>
      <c r="Y41" s="5" t="s">
        <v>261</v>
      </c>
      <c r="Z41" s="5" t="s">
        <v>262</v>
      </c>
      <c r="AA41" s="2" t="s">
        <v>263</v>
      </c>
      <c r="AB41" s="20"/>
      <c r="AC41" s="20"/>
      <c r="AD41" s="20"/>
      <c r="AE41" s="20"/>
    </row>
    <row r="42">
      <c r="A42" s="2">
        <v>9.0</v>
      </c>
      <c r="B42" s="15" t="s">
        <v>166</v>
      </c>
      <c r="C42" s="4" t="s">
        <v>32</v>
      </c>
      <c r="D42" s="5">
        <v>162.0</v>
      </c>
      <c r="E42" s="5">
        <v>93.0</v>
      </c>
      <c r="F42" s="5">
        <v>69.0</v>
      </c>
      <c r="G42" s="5">
        <v>0.574</v>
      </c>
      <c r="H42" s="5"/>
      <c r="I42" s="5">
        <v>5.4</v>
      </c>
      <c r="J42" s="5">
        <v>4.5</v>
      </c>
      <c r="K42" s="5">
        <v>0.9</v>
      </c>
      <c r="L42" s="5">
        <v>0.0</v>
      </c>
      <c r="M42" s="5">
        <v>1.0</v>
      </c>
      <c r="N42" s="5" t="s">
        <v>264</v>
      </c>
      <c r="O42" s="5">
        <v>-2.0</v>
      </c>
      <c r="P42" s="5" t="s">
        <v>242</v>
      </c>
      <c r="Q42" s="5" t="s">
        <v>265</v>
      </c>
      <c r="R42" s="5" t="s">
        <v>256</v>
      </c>
      <c r="S42" s="5" t="s">
        <v>250</v>
      </c>
      <c r="T42" s="5" t="s">
        <v>234</v>
      </c>
      <c r="U42" s="5" t="s">
        <v>266</v>
      </c>
      <c r="V42" s="7">
        <v>44292.0</v>
      </c>
      <c r="W42" s="5" t="s">
        <v>130</v>
      </c>
      <c r="X42" s="5" t="s">
        <v>267</v>
      </c>
      <c r="Y42" s="5" t="s">
        <v>117</v>
      </c>
      <c r="Z42" s="5" t="s">
        <v>268</v>
      </c>
      <c r="AA42" s="2" t="s">
        <v>269</v>
      </c>
      <c r="AB42" s="20"/>
      <c r="AC42" s="20"/>
      <c r="AD42" s="20"/>
      <c r="AE42" s="20"/>
    </row>
    <row r="43">
      <c r="A43" s="2">
        <v>10.0</v>
      </c>
      <c r="B43" s="15" t="s">
        <v>107</v>
      </c>
      <c r="C43" s="4" t="s">
        <v>32</v>
      </c>
      <c r="D43" s="5">
        <v>162.0</v>
      </c>
      <c r="E43" s="5">
        <v>91.0</v>
      </c>
      <c r="F43" s="5">
        <v>71.0</v>
      </c>
      <c r="G43" s="5">
        <v>0.562</v>
      </c>
      <c r="H43" s="5"/>
      <c r="I43" s="5">
        <v>4.7</v>
      </c>
      <c r="J43" s="5">
        <v>4.1</v>
      </c>
      <c r="K43" s="5">
        <v>0.6</v>
      </c>
      <c r="L43" s="5">
        <v>0.2</v>
      </c>
      <c r="M43" s="5">
        <v>0.8</v>
      </c>
      <c r="N43" s="5" t="s">
        <v>270</v>
      </c>
      <c r="O43" s="5">
        <v>-1.0</v>
      </c>
      <c r="P43" s="5" t="s">
        <v>214</v>
      </c>
      <c r="Q43" s="5" t="s">
        <v>233</v>
      </c>
      <c r="R43" s="5" t="s">
        <v>214</v>
      </c>
      <c r="S43" s="7">
        <v>44450.0</v>
      </c>
      <c r="T43" s="5" t="s">
        <v>234</v>
      </c>
      <c r="U43" s="5" t="s">
        <v>271</v>
      </c>
      <c r="V43" s="7">
        <v>44412.0</v>
      </c>
      <c r="W43" s="5" t="s">
        <v>272</v>
      </c>
      <c r="X43" s="5" t="s">
        <v>273</v>
      </c>
      <c r="Y43" s="5" t="s">
        <v>256</v>
      </c>
      <c r="Z43" s="5" t="s">
        <v>274</v>
      </c>
      <c r="AA43" s="2" t="s">
        <v>275</v>
      </c>
      <c r="AB43" s="20"/>
      <c r="AC43" s="20"/>
      <c r="AD43" s="20"/>
      <c r="AE43" s="20"/>
    </row>
    <row r="44">
      <c r="A44" s="2">
        <v>11.0</v>
      </c>
      <c r="B44" s="15" t="s">
        <v>137</v>
      </c>
      <c r="C44" s="4" t="s">
        <v>32</v>
      </c>
      <c r="D44" s="5">
        <v>162.0</v>
      </c>
      <c r="E44" s="5">
        <v>89.0</v>
      </c>
      <c r="F44" s="5">
        <v>73.0</v>
      </c>
      <c r="G44" s="5">
        <v>0.549</v>
      </c>
      <c r="H44" s="5"/>
      <c r="I44" s="5">
        <v>4.7</v>
      </c>
      <c r="J44" s="5">
        <v>4.7</v>
      </c>
      <c r="K44" s="5">
        <v>0.0</v>
      </c>
      <c r="L44" s="5">
        <v>0.3</v>
      </c>
      <c r="M44" s="5">
        <v>0.3</v>
      </c>
      <c r="N44" s="5" t="s">
        <v>276</v>
      </c>
      <c r="O44" s="5">
        <v>8.0</v>
      </c>
      <c r="P44" s="5" t="s">
        <v>56</v>
      </c>
      <c r="Q44" s="5" t="s">
        <v>277</v>
      </c>
      <c r="R44" s="5" t="s">
        <v>103</v>
      </c>
      <c r="S44" s="7">
        <v>44420.0</v>
      </c>
      <c r="T44" s="5" t="s">
        <v>258</v>
      </c>
      <c r="U44" s="5" t="s">
        <v>278</v>
      </c>
      <c r="V44" s="7">
        <v>44385.0</v>
      </c>
      <c r="W44" s="5" t="s">
        <v>279</v>
      </c>
      <c r="X44" s="5" t="s">
        <v>280</v>
      </c>
      <c r="Y44" s="5" t="s">
        <v>281</v>
      </c>
      <c r="Z44" s="5" t="s">
        <v>282</v>
      </c>
      <c r="AA44" s="2" t="s">
        <v>283</v>
      </c>
      <c r="AB44" s="20"/>
      <c r="AC44" s="20"/>
      <c r="AD44" s="20"/>
      <c r="AE44" s="20"/>
    </row>
    <row r="45">
      <c r="A45" s="2">
        <v>12.0</v>
      </c>
      <c r="B45" s="15" t="s">
        <v>151</v>
      </c>
      <c r="C45" s="4" t="s">
        <v>32</v>
      </c>
      <c r="D45" s="5">
        <v>162.0</v>
      </c>
      <c r="E45" s="5">
        <v>86.0</v>
      </c>
      <c r="F45" s="5">
        <v>76.0</v>
      </c>
      <c r="G45" s="5">
        <v>0.531</v>
      </c>
      <c r="H45" s="5"/>
      <c r="I45" s="5">
        <v>4.9</v>
      </c>
      <c r="J45" s="5">
        <v>4.5</v>
      </c>
      <c r="K45" s="5">
        <v>0.3</v>
      </c>
      <c r="L45" s="5">
        <v>0.2</v>
      </c>
      <c r="M45" s="5">
        <v>0.5</v>
      </c>
      <c r="N45" s="5" t="s">
        <v>284</v>
      </c>
      <c r="O45" s="5">
        <v>0.0</v>
      </c>
      <c r="P45" s="5" t="s">
        <v>285</v>
      </c>
      <c r="Q45" s="5" t="s">
        <v>286</v>
      </c>
      <c r="R45" s="5" t="s">
        <v>240</v>
      </c>
      <c r="S45" s="5" t="s">
        <v>287</v>
      </c>
      <c r="T45" s="5" t="s">
        <v>251</v>
      </c>
      <c r="U45" s="5" t="s">
        <v>288</v>
      </c>
      <c r="V45" s="7">
        <v>44386.0</v>
      </c>
      <c r="W45" s="5" t="s">
        <v>124</v>
      </c>
      <c r="X45" s="5" t="s">
        <v>289</v>
      </c>
      <c r="Y45" s="5" t="s">
        <v>290</v>
      </c>
      <c r="Z45" s="5" t="s">
        <v>291</v>
      </c>
      <c r="AA45" s="2" t="s">
        <v>292</v>
      </c>
      <c r="AB45" s="20"/>
      <c r="AC45" s="20"/>
      <c r="AD45" s="20"/>
      <c r="AE45" s="20"/>
    </row>
    <row r="46">
      <c r="A46" s="2">
        <v>13.0</v>
      </c>
      <c r="B46" s="15" t="s">
        <v>173</v>
      </c>
      <c r="C46" s="4" t="s">
        <v>32</v>
      </c>
      <c r="D46" s="5">
        <v>162.0</v>
      </c>
      <c r="E46" s="5">
        <v>85.0</v>
      </c>
      <c r="F46" s="5">
        <v>77.0</v>
      </c>
      <c r="G46" s="5">
        <v>0.525</v>
      </c>
      <c r="H46" s="5"/>
      <c r="I46" s="5">
        <v>5.0</v>
      </c>
      <c r="J46" s="5">
        <v>4.6</v>
      </c>
      <c r="K46" s="5">
        <v>0.4</v>
      </c>
      <c r="L46" s="5">
        <v>0.2</v>
      </c>
      <c r="M46" s="5">
        <v>0.6</v>
      </c>
      <c r="N46" s="5" t="s">
        <v>293</v>
      </c>
      <c r="O46" s="5">
        <v>-3.0</v>
      </c>
      <c r="P46" s="5" t="s">
        <v>294</v>
      </c>
      <c r="Q46" s="5" t="s">
        <v>295</v>
      </c>
      <c r="R46" s="5" t="s">
        <v>296</v>
      </c>
      <c r="S46" s="5" t="s">
        <v>250</v>
      </c>
      <c r="T46" s="5" t="s">
        <v>259</v>
      </c>
      <c r="U46" s="5" t="s">
        <v>271</v>
      </c>
      <c r="V46" s="7">
        <v>44448.0</v>
      </c>
      <c r="W46" s="5" t="s">
        <v>297</v>
      </c>
      <c r="X46" s="5" t="s">
        <v>298</v>
      </c>
      <c r="Y46" s="5" t="s">
        <v>299</v>
      </c>
      <c r="Z46" s="5" t="s">
        <v>300</v>
      </c>
      <c r="AA46" s="2" t="s">
        <v>301</v>
      </c>
      <c r="AB46" s="20"/>
      <c r="AC46" s="20"/>
      <c r="AD46" s="20"/>
      <c r="AE46" s="20"/>
    </row>
    <row r="47">
      <c r="A47" s="2">
        <v>14.0</v>
      </c>
      <c r="B47" s="15" t="s">
        <v>177</v>
      </c>
      <c r="C47" s="4" t="s">
        <v>45</v>
      </c>
      <c r="D47" s="5">
        <v>162.0</v>
      </c>
      <c r="E47" s="5">
        <v>84.0</v>
      </c>
      <c r="F47" s="5">
        <v>78.0</v>
      </c>
      <c r="G47" s="5">
        <v>0.518</v>
      </c>
      <c r="H47" s="5"/>
      <c r="I47" s="5">
        <v>5.6</v>
      </c>
      <c r="J47" s="5">
        <v>5.1</v>
      </c>
      <c r="K47" s="5">
        <v>0.5</v>
      </c>
      <c r="L47" s="5">
        <v>-0.2</v>
      </c>
      <c r="M47" s="5">
        <v>0.2</v>
      </c>
      <c r="N47" s="5" t="s">
        <v>302</v>
      </c>
      <c r="O47" s="5">
        <v>-3.0</v>
      </c>
      <c r="P47" s="5" t="s">
        <v>303</v>
      </c>
      <c r="Q47" s="5" t="s">
        <v>56</v>
      </c>
      <c r="R47" s="5" t="s">
        <v>256</v>
      </c>
      <c r="S47" s="7">
        <v>44479.0</v>
      </c>
      <c r="T47" s="5" t="s">
        <v>288</v>
      </c>
      <c r="U47" s="5" t="s">
        <v>216</v>
      </c>
      <c r="V47" s="7">
        <v>44447.0</v>
      </c>
      <c r="W47" s="5" t="s">
        <v>304</v>
      </c>
      <c r="X47" s="5" t="s">
        <v>305</v>
      </c>
      <c r="Y47" s="5" t="s">
        <v>306</v>
      </c>
      <c r="Z47" s="5" t="s">
        <v>307</v>
      </c>
      <c r="AA47" s="2" t="s">
        <v>308</v>
      </c>
      <c r="AB47" s="20"/>
      <c r="AC47" s="20"/>
      <c r="AD47" s="20"/>
      <c r="AE47" s="20"/>
    </row>
    <row r="48">
      <c r="A48" s="2">
        <v>15.0</v>
      </c>
      <c r="B48" s="15" t="s">
        <v>89</v>
      </c>
      <c r="C48" s="4" t="s">
        <v>32</v>
      </c>
      <c r="D48" s="5">
        <v>162.0</v>
      </c>
      <c r="E48" s="5">
        <v>84.0</v>
      </c>
      <c r="F48" s="5">
        <v>78.0</v>
      </c>
      <c r="G48" s="5">
        <v>0.518</v>
      </c>
      <c r="H48" s="5"/>
      <c r="I48" s="5">
        <v>5.0</v>
      </c>
      <c r="J48" s="5">
        <v>4.4</v>
      </c>
      <c r="K48" s="5">
        <v>0.6</v>
      </c>
      <c r="L48" s="5">
        <v>0.2</v>
      </c>
      <c r="M48" s="5">
        <v>0.8</v>
      </c>
      <c r="N48" s="5" t="s">
        <v>309</v>
      </c>
      <c r="O48" s="5">
        <v>-6.0</v>
      </c>
      <c r="P48" s="5" t="s">
        <v>294</v>
      </c>
      <c r="Q48" s="5" t="s">
        <v>310</v>
      </c>
      <c r="R48" s="5" t="s">
        <v>311</v>
      </c>
      <c r="S48" s="7">
        <v>44538.0</v>
      </c>
      <c r="T48" s="5" t="s">
        <v>312</v>
      </c>
      <c r="U48" s="5" t="s">
        <v>313</v>
      </c>
      <c r="V48" s="7">
        <v>44295.0</v>
      </c>
      <c r="W48" s="5" t="s">
        <v>314</v>
      </c>
      <c r="X48" s="5" t="s">
        <v>315</v>
      </c>
      <c r="Y48" s="5" t="s">
        <v>154</v>
      </c>
      <c r="Z48" s="5" t="s">
        <v>316</v>
      </c>
      <c r="AA48" s="2" t="s">
        <v>317</v>
      </c>
      <c r="AB48" s="20"/>
      <c r="AC48" s="20"/>
      <c r="AD48" s="20"/>
      <c r="AE48" s="20"/>
    </row>
    <row r="49">
      <c r="A49" s="2">
        <v>16.0</v>
      </c>
      <c r="B49" s="15" t="s">
        <v>143</v>
      </c>
      <c r="C49" s="4" t="s">
        <v>32</v>
      </c>
      <c r="D49" s="5">
        <v>162.0</v>
      </c>
      <c r="E49" s="5">
        <v>81.0</v>
      </c>
      <c r="F49" s="5">
        <v>81.0</v>
      </c>
      <c r="G49" s="5">
        <v>0.5</v>
      </c>
      <c r="H49" s="5"/>
      <c r="I49" s="5">
        <v>4.8</v>
      </c>
      <c r="J49" s="5">
        <v>4.9</v>
      </c>
      <c r="K49" s="5">
        <v>-0.1</v>
      </c>
      <c r="L49" s="5">
        <v>0.2</v>
      </c>
      <c r="M49" s="5">
        <v>0.1</v>
      </c>
      <c r="N49" s="5" t="s">
        <v>318</v>
      </c>
      <c r="O49" s="5">
        <v>2.0</v>
      </c>
      <c r="P49" s="5" t="s">
        <v>319</v>
      </c>
      <c r="Q49" s="5" t="s">
        <v>106</v>
      </c>
      <c r="R49" s="5" t="s">
        <v>286</v>
      </c>
      <c r="S49" s="7">
        <v>44509.0</v>
      </c>
      <c r="T49" s="5" t="s">
        <v>244</v>
      </c>
      <c r="U49" s="5" t="s">
        <v>320</v>
      </c>
      <c r="V49" s="7">
        <v>44383.0</v>
      </c>
      <c r="W49" s="5" t="s">
        <v>105</v>
      </c>
      <c r="X49" s="5" t="s">
        <v>321</v>
      </c>
      <c r="Y49" s="5" t="s">
        <v>188</v>
      </c>
      <c r="Z49" s="5" t="s">
        <v>322</v>
      </c>
      <c r="AA49" s="2" t="s">
        <v>323</v>
      </c>
      <c r="AB49" s="20"/>
      <c r="AC49" s="20"/>
      <c r="AD49" s="20"/>
      <c r="AE49" s="20"/>
    </row>
    <row r="50">
      <c r="A50" s="2">
        <v>17.0</v>
      </c>
      <c r="B50" s="15" t="s">
        <v>186</v>
      </c>
      <c r="C50" s="4" t="s">
        <v>45</v>
      </c>
      <c r="D50" s="5">
        <v>162.0</v>
      </c>
      <c r="E50" s="5">
        <v>78.0</v>
      </c>
      <c r="F50" s="5">
        <v>84.0</v>
      </c>
      <c r="G50" s="5">
        <v>0.481</v>
      </c>
      <c r="H50" s="5"/>
      <c r="I50" s="5">
        <v>5.0</v>
      </c>
      <c r="J50" s="5">
        <v>5.4</v>
      </c>
      <c r="K50" s="5">
        <v>-0.4</v>
      </c>
      <c r="L50" s="5">
        <v>0.0</v>
      </c>
      <c r="M50" s="5">
        <v>-0.5</v>
      </c>
      <c r="N50" s="5" t="s">
        <v>324</v>
      </c>
      <c r="O50" s="5">
        <v>3.0</v>
      </c>
      <c r="P50" s="5" t="s">
        <v>311</v>
      </c>
      <c r="Q50" s="5" t="s">
        <v>256</v>
      </c>
      <c r="R50" s="5" t="s">
        <v>325</v>
      </c>
      <c r="S50" s="7">
        <v>44450.0</v>
      </c>
      <c r="T50" s="5" t="s">
        <v>244</v>
      </c>
      <c r="U50" s="5" t="s">
        <v>313</v>
      </c>
      <c r="V50" s="7">
        <v>44383.0</v>
      </c>
      <c r="W50" s="5" t="s">
        <v>73</v>
      </c>
      <c r="X50" s="5" t="s">
        <v>326</v>
      </c>
      <c r="Y50" s="5" t="s">
        <v>327</v>
      </c>
      <c r="Z50" s="5" t="s">
        <v>328</v>
      </c>
      <c r="AA50" s="2" t="s">
        <v>329</v>
      </c>
      <c r="AB50" s="20"/>
      <c r="AC50" s="20"/>
      <c r="AD50" s="20"/>
      <c r="AE50" s="20"/>
    </row>
    <row r="51">
      <c r="A51" s="2">
        <v>18.0</v>
      </c>
      <c r="B51" s="15" t="s">
        <v>132</v>
      </c>
      <c r="C51" s="4" t="s">
        <v>32</v>
      </c>
      <c r="D51" s="5">
        <v>162.0</v>
      </c>
      <c r="E51" s="5">
        <v>77.0</v>
      </c>
      <c r="F51" s="5">
        <v>85.0</v>
      </c>
      <c r="G51" s="5">
        <v>0.475</v>
      </c>
      <c r="H51" s="5"/>
      <c r="I51" s="5">
        <v>4.2</v>
      </c>
      <c r="J51" s="5">
        <v>4.8</v>
      </c>
      <c r="K51" s="5">
        <v>-0.6</v>
      </c>
      <c r="L51" s="5">
        <v>0.3</v>
      </c>
      <c r="M51" s="5">
        <v>-0.3</v>
      </c>
      <c r="N51" s="5" t="s">
        <v>330</v>
      </c>
      <c r="O51" s="5">
        <v>6.0</v>
      </c>
      <c r="P51" s="5" t="s">
        <v>286</v>
      </c>
      <c r="Q51" s="5" t="s">
        <v>286</v>
      </c>
      <c r="R51" s="5" t="s">
        <v>296</v>
      </c>
      <c r="S51" s="7">
        <v>44509.0</v>
      </c>
      <c r="T51" s="5" t="s">
        <v>331</v>
      </c>
      <c r="U51" s="5" t="s">
        <v>332</v>
      </c>
      <c r="V51" s="5" t="s">
        <v>333</v>
      </c>
      <c r="W51" s="5" t="s">
        <v>334</v>
      </c>
      <c r="X51" s="5" t="s">
        <v>335</v>
      </c>
      <c r="Y51" s="5" t="s">
        <v>336</v>
      </c>
      <c r="Z51" s="5" t="s">
        <v>337</v>
      </c>
      <c r="AA51" s="2" t="s">
        <v>338</v>
      </c>
      <c r="AB51" s="20"/>
      <c r="AC51" s="20"/>
      <c r="AD51" s="20"/>
      <c r="AE51" s="20"/>
    </row>
    <row r="52">
      <c r="A52" s="2">
        <v>19.0</v>
      </c>
      <c r="B52" s="15" t="s">
        <v>119</v>
      </c>
      <c r="C52" s="4" t="s">
        <v>32</v>
      </c>
      <c r="D52" s="5">
        <v>162.0</v>
      </c>
      <c r="E52" s="5">
        <v>75.0</v>
      </c>
      <c r="F52" s="5">
        <v>87.0</v>
      </c>
      <c r="G52" s="5">
        <v>0.463</v>
      </c>
      <c r="H52" s="5"/>
      <c r="I52" s="5">
        <v>4.3</v>
      </c>
      <c r="J52" s="5">
        <v>4.4</v>
      </c>
      <c r="K52" s="5">
        <v>-0.1</v>
      </c>
      <c r="L52" s="5">
        <v>0.2</v>
      </c>
      <c r="M52" s="5">
        <v>0.2</v>
      </c>
      <c r="N52" s="5" t="s">
        <v>339</v>
      </c>
      <c r="O52" s="5">
        <v>-5.0</v>
      </c>
      <c r="P52" s="5" t="s">
        <v>294</v>
      </c>
      <c r="Q52" s="5" t="s">
        <v>325</v>
      </c>
      <c r="R52" s="5" t="s">
        <v>295</v>
      </c>
      <c r="S52" s="7">
        <v>44450.0</v>
      </c>
      <c r="T52" s="5" t="s">
        <v>271</v>
      </c>
      <c r="U52" s="5" t="s">
        <v>340</v>
      </c>
      <c r="V52" s="7">
        <v>44385.0</v>
      </c>
      <c r="W52" s="5" t="s">
        <v>341</v>
      </c>
      <c r="X52" s="5" t="s">
        <v>342</v>
      </c>
      <c r="Y52" s="5" t="s">
        <v>152</v>
      </c>
      <c r="Z52" s="5" t="s">
        <v>343</v>
      </c>
      <c r="AA52" s="2" t="s">
        <v>344</v>
      </c>
      <c r="AB52" s="20"/>
      <c r="AC52" s="20"/>
      <c r="AD52" s="20"/>
      <c r="AE52" s="20"/>
    </row>
    <row r="53">
      <c r="A53" s="2">
        <v>20.0</v>
      </c>
      <c r="B53" s="15" t="s">
        <v>80</v>
      </c>
      <c r="C53" s="4" t="s">
        <v>45</v>
      </c>
      <c r="D53" s="5">
        <v>161.0</v>
      </c>
      <c r="E53" s="5">
        <v>72.0</v>
      </c>
      <c r="F53" s="5">
        <v>89.0</v>
      </c>
      <c r="G53" s="5">
        <v>0.447</v>
      </c>
      <c r="H53" s="5"/>
      <c r="I53" s="5">
        <v>4.4</v>
      </c>
      <c r="J53" s="5">
        <v>5.2</v>
      </c>
      <c r="K53" s="5">
        <v>-0.8</v>
      </c>
      <c r="L53" s="5">
        <v>-0.3</v>
      </c>
      <c r="M53" s="5">
        <v>-1.0</v>
      </c>
      <c r="N53" s="5" t="s">
        <v>345</v>
      </c>
      <c r="O53" s="5">
        <v>3.0</v>
      </c>
      <c r="P53" s="5" t="s">
        <v>167</v>
      </c>
      <c r="Q53" s="5" t="s">
        <v>346</v>
      </c>
      <c r="R53" s="5" t="s">
        <v>147</v>
      </c>
      <c r="S53" s="7">
        <v>44361.0</v>
      </c>
      <c r="T53" s="5" t="s">
        <v>347</v>
      </c>
      <c r="U53" s="5" t="s">
        <v>313</v>
      </c>
      <c r="V53" s="7">
        <v>44290.0</v>
      </c>
      <c r="W53" s="5" t="s">
        <v>154</v>
      </c>
      <c r="X53" s="5" t="s">
        <v>348</v>
      </c>
      <c r="Y53" s="5" t="s">
        <v>349</v>
      </c>
      <c r="Z53" s="5" t="s">
        <v>350</v>
      </c>
      <c r="AA53" s="2" t="s">
        <v>351</v>
      </c>
      <c r="AB53" s="20"/>
      <c r="AC53" s="20"/>
      <c r="AD53" s="20"/>
      <c r="AE53" s="20"/>
    </row>
    <row r="54">
      <c r="A54" s="2">
        <v>21.0</v>
      </c>
      <c r="B54" s="15" t="s">
        <v>164</v>
      </c>
      <c r="C54" s="4" t="s">
        <v>45</v>
      </c>
      <c r="D54" s="5">
        <v>162.0</v>
      </c>
      <c r="E54" s="5">
        <v>72.0</v>
      </c>
      <c r="F54" s="5">
        <v>90.0</v>
      </c>
      <c r="G54" s="5">
        <v>0.444</v>
      </c>
      <c r="H54" s="5"/>
      <c r="I54" s="5">
        <v>4.7</v>
      </c>
      <c r="J54" s="5">
        <v>5.4</v>
      </c>
      <c r="K54" s="5">
        <v>-0.6</v>
      </c>
      <c r="L54" s="5">
        <v>0.0</v>
      </c>
      <c r="M54" s="5">
        <v>-0.6</v>
      </c>
      <c r="N54" s="5" t="s">
        <v>352</v>
      </c>
      <c r="O54" s="5">
        <v>0.0</v>
      </c>
      <c r="P54" s="5" t="s">
        <v>353</v>
      </c>
      <c r="Q54" s="5" t="s">
        <v>354</v>
      </c>
      <c r="R54" s="5" t="s">
        <v>355</v>
      </c>
      <c r="S54" s="7">
        <v>44538.0</v>
      </c>
      <c r="T54" s="5" t="s">
        <v>288</v>
      </c>
      <c r="U54" s="5" t="s">
        <v>340</v>
      </c>
      <c r="V54" s="7">
        <v>44262.0</v>
      </c>
      <c r="W54" s="5" t="s">
        <v>133</v>
      </c>
      <c r="X54" s="5" t="s">
        <v>356</v>
      </c>
      <c r="Y54" s="5" t="s">
        <v>357</v>
      </c>
      <c r="Z54" s="5" t="s">
        <v>358</v>
      </c>
      <c r="AA54" s="2" t="s">
        <v>359</v>
      </c>
      <c r="AB54" s="20"/>
      <c r="AC54" s="20"/>
      <c r="AD54" s="20"/>
      <c r="AE54" s="20"/>
    </row>
    <row r="55">
      <c r="A55" s="2">
        <v>22.0</v>
      </c>
      <c r="B55" s="15" t="s">
        <v>155</v>
      </c>
      <c r="C55" s="4" t="s">
        <v>32</v>
      </c>
      <c r="D55" s="5">
        <v>162.0</v>
      </c>
      <c r="E55" s="5">
        <v>71.0</v>
      </c>
      <c r="F55" s="5">
        <v>91.0</v>
      </c>
      <c r="G55" s="5">
        <v>0.438</v>
      </c>
      <c r="H55" s="5"/>
      <c r="I55" s="5">
        <v>5.2</v>
      </c>
      <c r="J55" s="5">
        <v>5.9</v>
      </c>
      <c r="K55" s="5">
        <v>-0.8</v>
      </c>
      <c r="L55" s="5">
        <v>0.3</v>
      </c>
      <c r="M55" s="5">
        <v>-0.4</v>
      </c>
      <c r="N55" s="5" t="s">
        <v>330</v>
      </c>
      <c r="O55" s="5">
        <v>0.0</v>
      </c>
      <c r="P55" s="5" t="s">
        <v>360</v>
      </c>
      <c r="Q55" s="5" t="s">
        <v>167</v>
      </c>
      <c r="R55" s="5" t="s">
        <v>361</v>
      </c>
      <c r="S55" s="7">
        <v>44420.0</v>
      </c>
      <c r="T55" s="5" t="s">
        <v>266</v>
      </c>
      <c r="U55" s="5" t="s">
        <v>362</v>
      </c>
      <c r="V55" s="7">
        <v>44475.0</v>
      </c>
      <c r="W55" s="5" t="s">
        <v>363</v>
      </c>
      <c r="X55" s="5" t="s">
        <v>364</v>
      </c>
      <c r="Y55" s="5" t="s">
        <v>365</v>
      </c>
      <c r="Z55" s="5" t="s">
        <v>366</v>
      </c>
      <c r="AA55" s="2" t="s">
        <v>367</v>
      </c>
      <c r="AB55" s="20"/>
      <c r="AC55" s="20"/>
      <c r="AD55" s="20"/>
      <c r="AE55" s="20"/>
    </row>
    <row r="56">
      <c r="A56" s="2">
        <v>23.0</v>
      </c>
      <c r="B56" s="15" t="s">
        <v>52</v>
      </c>
      <c r="C56" s="4" t="s">
        <v>32</v>
      </c>
      <c r="D56" s="5">
        <v>162.0</v>
      </c>
      <c r="E56" s="5">
        <v>70.0</v>
      </c>
      <c r="F56" s="5">
        <v>92.0</v>
      </c>
      <c r="G56" s="5">
        <v>0.432</v>
      </c>
      <c r="H56" s="5"/>
      <c r="I56" s="5">
        <v>4.2</v>
      </c>
      <c r="J56" s="5">
        <v>4.9</v>
      </c>
      <c r="K56" s="5">
        <v>-0.7</v>
      </c>
      <c r="L56" s="5">
        <v>0.3</v>
      </c>
      <c r="M56" s="5">
        <v>-0.4</v>
      </c>
      <c r="N56" s="5" t="s">
        <v>368</v>
      </c>
      <c r="O56" s="5">
        <v>0.0</v>
      </c>
      <c r="P56" s="5" t="s">
        <v>154</v>
      </c>
      <c r="Q56" s="5" t="s">
        <v>369</v>
      </c>
      <c r="R56" s="5" t="s">
        <v>370</v>
      </c>
      <c r="S56" s="7">
        <v>44509.0</v>
      </c>
      <c r="T56" s="5" t="s">
        <v>320</v>
      </c>
      <c r="U56" s="5" t="s">
        <v>340</v>
      </c>
      <c r="V56" s="7">
        <v>44323.0</v>
      </c>
      <c r="W56" s="5" t="s">
        <v>371</v>
      </c>
      <c r="X56" s="5" t="s">
        <v>372</v>
      </c>
      <c r="Y56" s="5" t="s">
        <v>373</v>
      </c>
      <c r="Z56" s="5" t="s">
        <v>374</v>
      </c>
      <c r="AA56" s="2" t="s">
        <v>375</v>
      </c>
      <c r="AB56" s="20"/>
      <c r="AC56" s="20"/>
      <c r="AD56" s="20"/>
      <c r="AE56" s="20"/>
    </row>
    <row r="57">
      <c r="A57" s="2">
        <v>24.0</v>
      </c>
      <c r="B57" s="15" t="s">
        <v>189</v>
      </c>
      <c r="C57" s="4" t="s">
        <v>32</v>
      </c>
      <c r="D57" s="5">
        <v>162.0</v>
      </c>
      <c r="E57" s="5">
        <v>69.0</v>
      </c>
      <c r="F57" s="5">
        <v>93.0</v>
      </c>
      <c r="G57" s="5">
        <v>0.426</v>
      </c>
      <c r="H57" s="5"/>
      <c r="I57" s="5">
        <v>4.7</v>
      </c>
      <c r="J57" s="5">
        <v>5.6</v>
      </c>
      <c r="K57" s="5">
        <v>-0.9</v>
      </c>
      <c r="L57" s="5">
        <v>0.3</v>
      </c>
      <c r="M57" s="5">
        <v>-0.7</v>
      </c>
      <c r="N57" s="5" t="s">
        <v>376</v>
      </c>
      <c r="O57" s="5">
        <v>1.0</v>
      </c>
      <c r="P57" s="7">
        <v>44521.0</v>
      </c>
      <c r="Q57" s="5" t="s">
        <v>377</v>
      </c>
      <c r="R57" s="5" t="s">
        <v>294</v>
      </c>
      <c r="S57" s="7">
        <v>44538.0</v>
      </c>
      <c r="T57" s="5" t="s">
        <v>331</v>
      </c>
      <c r="U57" s="5" t="s">
        <v>340</v>
      </c>
      <c r="V57" s="7">
        <v>44388.0</v>
      </c>
      <c r="W57" s="5" t="s">
        <v>378</v>
      </c>
      <c r="X57" s="5" t="s">
        <v>379</v>
      </c>
      <c r="Y57" s="5" t="s">
        <v>380</v>
      </c>
      <c r="Z57" s="5" t="s">
        <v>381</v>
      </c>
      <c r="AA57" s="2" t="s">
        <v>292</v>
      </c>
      <c r="AB57" s="20"/>
      <c r="AC57" s="20"/>
      <c r="AD57" s="20"/>
      <c r="AE57" s="20"/>
    </row>
    <row r="58">
      <c r="A58" s="2">
        <v>25.0</v>
      </c>
      <c r="B58" s="15" t="s">
        <v>148</v>
      </c>
      <c r="C58" s="4" t="s">
        <v>45</v>
      </c>
      <c r="D58" s="5">
        <v>162.0</v>
      </c>
      <c r="E58" s="5">
        <v>68.0</v>
      </c>
      <c r="F58" s="5">
        <v>94.0</v>
      </c>
      <c r="G58" s="5">
        <v>0.42</v>
      </c>
      <c r="H58" s="5"/>
      <c r="I58" s="5">
        <v>4.7</v>
      </c>
      <c r="J58" s="5">
        <v>5.5</v>
      </c>
      <c r="K58" s="5">
        <v>-0.8</v>
      </c>
      <c r="L58" s="5">
        <v>0.0</v>
      </c>
      <c r="M58" s="5">
        <v>-0.9</v>
      </c>
      <c r="N58" s="5" t="s">
        <v>382</v>
      </c>
      <c r="O58" s="5">
        <v>-1.0</v>
      </c>
      <c r="P58" s="5" t="s">
        <v>286</v>
      </c>
      <c r="Q58" s="5" t="s">
        <v>214</v>
      </c>
      <c r="R58" s="5" t="s">
        <v>383</v>
      </c>
      <c r="S58" s="7">
        <v>44450.0</v>
      </c>
      <c r="T58" s="5" t="s">
        <v>331</v>
      </c>
      <c r="U58" s="5" t="s">
        <v>313</v>
      </c>
      <c r="V58" s="7">
        <v>44443.0</v>
      </c>
      <c r="W58" s="5" t="s">
        <v>384</v>
      </c>
      <c r="X58" s="5" t="s">
        <v>385</v>
      </c>
      <c r="Y58" s="5" t="s">
        <v>386</v>
      </c>
      <c r="Z58" s="5" t="s">
        <v>387</v>
      </c>
      <c r="AA58" s="2" t="s">
        <v>216</v>
      </c>
      <c r="AB58" s="20"/>
      <c r="AC58" s="20"/>
      <c r="AD58" s="20"/>
      <c r="AE58" s="20"/>
    </row>
    <row r="59">
      <c r="A59" s="2">
        <v>26.0</v>
      </c>
      <c r="B59" s="15" t="s">
        <v>100</v>
      </c>
      <c r="C59" s="4" t="s">
        <v>45</v>
      </c>
      <c r="D59" s="5">
        <v>162.0</v>
      </c>
      <c r="E59" s="5">
        <v>67.0</v>
      </c>
      <c r="F59" s="5">
        <v>95.0</v>
      </c>
      <c r="G59" s="5">
        <v>0.414</v>
      </c>
      <c r="H59" s="5"/>
      <c r="I59" s="5">
        <v>4.5</v>
      </c>
      <c r="J59" s="5">
        <v>5.1</v>
      </c>
      <c r="K59" s="5">
        <v>-0.6</v>
      </c>
      <c r="L59" s="5">
        <v>-0.1</v>
      </c>
      <c r="M59" s="5">
        <v>-0.7</v>
      </c>
      <c r="N59" s="5" t="s">
        <v>330</v>
      </c>
      <c r="O59" s="5">
        <v>-4.0</v>
      </c>
      <c r="P59" s="5" t="s">
        <v>325</v>
      </c>
      <c r="Q59" s="5" t="s">
        <v>353</v>
      </c>
      <c r="R59" s="5" t="s">
        <v>140</v>
      </c>
      <c r="S59" s="7">
        <v>44272.0</v>
      </c>
      <c r="T59" s="5" t="s">
        <v>331</v>
      </c>
      <c r="U59" s="5" t="s">
        <v>388</v>
      </c>
      <c r="V59" s="7">
        <v>44385.0</v>
      </c>
      <c r="W59" s="5" t="s">
        <v>290</v>
      </c>
      <c r="X59" s="5" t="s">
        <v>389</v>
      </c>
      <c r="Y59" s="5" t="s">
        <v>306</v>
      </c>
      <c r="Z59" s="5" t="s">
        <v>390</v>
      </c>
      <c r="AA59" s="2" t="s">
        <v>230</v>
      </c>
      <c r="AB59" s="20"/>
      <c r="AC59" s="20"/>
      <c r="AD59" s="20"/>
      <c r="AE59" s="20"/>
    </row>
    <row r="60">
      <c r="A60" s="2">
        <v>27.0</v>
      </c>
      <c r="B60" s="15" t="s">
        <v>160</v>
      </c>
      <c r="C60" s="4" t="s">
        <v>45</v>
      </c>
      <c r="D60" s="5">
        <v>162.0</v>
      </c>
      <c r="E60" s="5">
        <v>59.0</v>
      </c>
      <c r="F60" s="5">
        <v>103.0</v>
      </c>
      <c r="G60" s="5">
        <v>0.364</v>
      </c>
      <c r="H60" s="5"/>
      <c r="I60" s="5">
        <v>4.3</v>
      </c>
      <c r="J60" s="5">
        <v>5.4</v>
      </c>
      <c r="K60" s="5">
        <v>-1.1</v>
      </c>
      <c r="L60" s="5">
        <v>-0.2</v>
      </c>
      <c r="M60" s="5">
        <v>-1.3</v>
      </c>
      <c r="N60" s="5" t="s">
        <v>391</v>
      </c>
      <c r="O60" s="5">
        <v>-5.0</v>
      </c>
      <c r="P60" s="7">
        <v>44492.0</v>
      </c>
      <c r="Q60" s="5" t="s">
        <v>370</v>
      </c>
      <c r="R60" s="7">
        <v>44463.0</v>
      </c>
      <c r="S60" s="7">
        <v>44450.0</v>
      </c>
      <c r="T60" s="5" t="s">
        <v>392</v>
      </c>
      <c r="U60" s="5" t="s">
        <v>362</v>
      </c>
      <c r="V60" s="7">
        <v>44295.0</v>
      </c>
      <c r="W60" s="5" t="s">
        <v>393</v>
      </c>
      <c r="X60" s="5" t="s">
        <v>394</v>
      </c>
      <c r="Y60" s="5" t="s">
        <v>380</v>
      </c>
      <c r="Z60" s="5" t="s">
        <v>395</v>
      </c>
      <c r="AA60" s="2" t="s">
        <v>396</v>
      </c>
      <c r="AB60" s="20"/>
      <c r="AC60" s="20"/>
      <c r="AD60" s="20"/>
      <c r="AE60" s="20"/>
    </row>
    <row r="61">
      <c r="A61" s="2">
        <v>28.0</v>
      </c>
      <c r="B61" s="15" t="s">
        <v>113</v>
      </c>
      <c r="C61" s="4" t="s">
        <v>32</v>
      </c>
      <c r="D61" s="5">
        <v>162.0</v>
      </c>
      <c r="E61" s="5">
        <v>57.0</v>
      </c>
      <c r="F61" s="5">
        <v>105.0</v>
      </c>
      <c r="G61" s="5">
        <v>0.352</v>
      </c>
      <c r="H61" s="5"/>
      <c r="I61" s="5">
        <v>3.8</v>
      </c>
      <c r="J61" s="5">
        <v>5.0</v>
      </c>
      <c r="K61" s="5">
        <v>-1.2</v>
      </c>
      <c r="L61" s="5">
        <v>0.3</v>
      </c>
      <c r="M61" s="5">
        <v>-0.9</v>
      </c>
      <c r="N61" s="5" t="s">
        <v>397</v>
      </c>
      <c r="O61" s="5">
        <v>-4.0</v>
      </c>
      <c r="P61" s="5" t="s">
        <v>398</v>
      </c>
      <c r="Q61" s="7">
        <v>44493.0</v>
      </c>
      <c r="R61" s="5" t="s">
        <v>154</v>
      </c>
      <c r="S61" s="7">
        <v>44450.0</v>
      </c>
      <c r="T61" s="5" t="s">
        <v>399</v>
      </c>
      <c r="U61" s="5" t="s">
        <v>400</v>
      </c>
      <c r="V61" s="7">
        <v>44386.0</v>
      </c>
      <c r="W61" s="5" t="s">
        <v>401</v>
      </c>
      <c r="X61" s="5" t="s">
        <v>402</v>
      </c>
      <c r="Y61" s="5" t="s">
        <v>141</v>
      </c>
      <c r="Z61" s="5" t="s">
        <v>403</v>
      </c>
      <c r="AA61" s="2" t="s">
        <v>404</v>
      </c>
      <c r="AB61" s="20"/>
      <c r="AC61" s="20"/>
      <c r="AD61" s="20"/>
      <c r="AE61" s="20"/>
    </row>
    <row r="62">
      <c r="A62" s="2">
        <v>29.0</v>
      </c>
      <c r="B62" s="15" t="s">
        <v>169</v>
      </c>
      <c r="C62" s="4" t="s">
        <v>45</v>
      </c>
      <c r="D62" s="5">
        <v>162.0</v>
      </c>
      <c r="E62" s="5">
        <v>54.0</v>
      </c>
      <c r="F62" s="5">
        <v>108.0</v>
      </c>
      <c r="G62" s="5">
        <v>0.333</v>
      </c>
      <c r="H62" s="5"/>
      <c r="I62" s="5">
        <v>4.5</v>
      </c>
      <c r="J62" s="5">
        <v>6.1</v>
      </c>
      <c r="K62" s="5">
        <v>-1.6</v>
      </c>
      <c r="L62" s="5">
        <v>0.0</v>
      </c>
      <c r="M62" s="5">
        <v>-1.5</v>
      </c>
      <c r="N62" s="5" t="s">
        <v>405</v>
      </c>
      <c r="O62" s="5">
        <v>-6.0</v>
      </c>
      <c r="P62" s="5" t="s">
        <v>398</v>
      </c>
      <c r="Q62" s="7">
        <v>44550.0</v>
      </c>
      <c r="R62" s="7">
        <v>44523.0</v>
      </c>
      <c r="S62" s="7">
        <v>44390.0</v>
      </c>
      <c r="T62" s="5" t="s">
        <v>406</v>
      </c>
      <c r="U62" s="5" t="s">
        <v>407</v>
      </c>
      <c r="V62" s="7">
        <v>44235.0</v>
      </c>
      <c r="W62" s="7">
        <v>44522.0</v>
      </c>
      <c r="X62" s="5" t="s">
        <v>408</v>
      </c>
      <c r="Y62" s="5" t="s">
        <v>409</v>
      </c>
      <c r="Z62" s="5" t="s">
        <v>410</v>
      </c>
      <c r="AA62" s="2" t="s">
        <v>411</v>
      </c>
      <c r="AB62" s="20"/>
      <c r="AC62" s="20"/>
      <c r="AD62" s="20"/>
      <c r="AE62" s="20"/>
    </row>
    <row r="63">
      <c r="A63" s="8">
        <v>30.0</v>
      </c>
      <c r="B63" s="22" t="s">
        <v>182</v>
      </c>
      <c r="C63" s="10" t="s">
        <v>45</v>
      </c>
      <c r="D63" s="11">
        <v>161.0</v>
      </c>
      <c r="E63" s="11">
        <v>47.0</v>
      </c>
      <c r="F63" s="11">
        <v>114.0</v>
      </c>
      <c r="G63" s="11">
        <v>0.292</v>
      </c>
      <c r="H63" s="11"/>
      <c r="I63" s="11">
        <v>3.6</v>
      </c>
      <c r="J63" s="11">
        <v>5.7</v>
      </c>
      <c r="K63" s="11">
        <v>-2.1</v>
      </c>
      <c r="L63" s="11">
        <v>-0.2</v>
      </c>
      <c r="M63" s="11">
        <v>-2.2</v>
      </c>
      <c r="N63" s="11" t="s">
        <v>412</v>
      </c>
      <c r="O63" s="11">
        <v>-2.0</v>
      </c>
      <c r="P63" s="11" t="s">
        <v>286</v>
      </c>
      <c r="Q63" s="11" t="s">
        <v>413</v>
      </c>
      <c r="R63" s="13">
        <v>44374.0</v>
      </c>
      <c r="S63" s="13">
        <v>44331.0</v>
      </c>
      <c r="T63" s="11" t="s">
        <v>387</v>
      </c>
      <c r="U63" s="11" t="s">
        <v>414</v>
      </c>
      <c r="V63" s="13">
        <v>44357.0</v>
      </c>
      <c r="W63" s="11" t="s">
        <v>373</v>
      </c>
      <c r="X63" s="11" t="s">
        <v>415</v>
      </c>
      <c r="Y63" s="11" t="s">
        <v>416</v>
      </c>
      <c r="Z63" s="11" t="s">
        <v>417</v>
      </c>
      <c r="AA63" s="8" t="s">
        <v>418</v>
      </c>
      <c r="AB63" s="20"/>
      <c r="AC63" s="20"/>
      <c r="AD63" s="20"/>
      <c r="AE63" s="20"/>
    </row>
    <row r="64">
      <c r="A64" s="21"/>
      <c r="B64" s="21"/>
      <c r="C64" s="21"/>
      <c r="D64" s="21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3"/>
      <c r="U64" s="20"/>
      <c r="V64" s="20"/>
      <c r="W64" s="20"/>
      <c r="X64" s="20"/>
      <c r="Y64" s="20"/>
      <c r="Z64" s="23"/>
      <c r="AA64" s="23"/>
      <c r="AB64" s="20"/>
      <c r="AC64" s="20"/>
      <c r="AD64" s="20"/>
      <c r="AE64" s="20"/>
    </row>
    <row r="65">
      <c r="A65" s="21" t="s">
        <v>419</v>
      </c>
      <c r="E65" s="20" t="s">
        <v>420</v>
      </c>
      <c r="F65" s="20" t="s">
        <v>421</v>
      </c>
      <c r="G65" s="20" t="s">
        <v>422</v>
      </c>
      <c r="H65" s="20"/>
      <c r="I65" s="20"/>
      <c r="J65" s="20" t="s">
        <v>423</v>
      </c>
      <c r="K65" s="20" t="s">
        <v>424</v>
      </c>
      <c r="L65" s="20" t="s">
        <v>425</v>
      </c>
      <c r="M65" s="20"/>
      <c r="N65" s="20"/>
      <c r="O65" s="20"/>
      <c r="P65" s="20"/>
      <c r="Q65" s="20"/>
      <c r="R65" s="20"/>
      <c r="S65" s="20"/>
      <c r="T65" s="23"/>
      <c r="U65" s="20"/>
      <c r="V65" s="20"/>
      <c r="W65" s="20"/>
      <c r="X65" s="20"/>
      <c r="Y65" s="20"/>
      <c r="Z65" s="23"/>
      <c r="AA65" s="23"/>
      <c r="AB65" s="20"/>
      <c r="AC65" s="20"/>
      <c r="AD65" s="20"/>
      <c r="AE65" s="20"/>
    </row>
    <row r="66">
      <c r="A66" s="24">
        <v>1.0</v>
      </c>
      <c r="B66" s="25" t="s">
        <v>177</v>
      </c>
      <c r="C66" s="26" t="s">
        <v>45</v>
      </c>
      <c r="D66" s="24">
        <v>162.0</v>
      </c>
      <c r="E66" s="24">
        <v>108.0</v>
      </c>
      <c r="F66" s="24">
        <v>54.0</v>
      </c>
      <c r="G66" s="24">
        <v>0.667</v>
      </c>
      <c r="H66" s="24"/>
      <c r="I66" s="24" t="s">
        <v>68</v>
      </c>
      <c r="J66" s="24">
        <v>5.4</v>
      </c>
      <c r="K66" s="24">
        <v>4.0</v>
      </c>
      <c r="L66" s="24">
        <v>1.4</v>
      </c>
      <c r="M66" s="24">
        <v>-0.2</v>
      </c>
      <c r="N66" s="24">
        <v>1.2</v>
      </c>
      <c r="O66" s="24" t="s">
        <v>426</v>
      </c>
      <c r="P66" s="24">
        <v>5.0</v>
      </c>
      <c r="Q66" s="24" t="s">
        <v>37</v>
      </c>
      <c r="R66" s="24" t="s">
        <v>215</v>
      </c>
      <c r="S66" s="24" t="s">
        <v>312</v>
      </c>
      <c r="T66" s="27">
        <v>43682.0</v>
      </c>
      <c r="U66" s="24" t="s">
        <v>427</v>
      </c>
      <c r="V66" s="24" t="s">
        <v>428</v>
      </c>
      <c r="W66" s="24" t="s">
        <v>429</v>
      </c>
      <c r="X66" s="24" t="s">
        <v>283</v>
      </c>
      <c r="Y66" s="24" t="s">
        <v>430</v>
      </c>
      <c r="Z66" s="27">
        <v>43590.0</v>
      </c>
      <c r="AA66" s="27">
        <v>43778.0</v>
      </c>
      <c r="AB66" s="24" t="s">
        <v>65</v>
      </c>
      <c r="AC66" s="20"/>
      <c r="AD66" s="20"/>
      <c r="AE66" s="20"/>
    </row>
    <row r="67">
      <c r="A67" s="24">
        <v>2.0</v>
      </c>
      <c r="B67" s="28" t="s">
        <v>126</v>
      </c>
      <c r="C67" s="29" t="s">
        <v>45</v>
      </c>
      <c r="D67" s="30">
        <v>162.0</v>
      </c>
      <c r="E67" s="30">
        <v>103.0</v>
      </c>
      <c r="F67" s="30">
        <v>59.0</v>
      </c>
      <c r="G67" s="30">
        <v>0.636</v>
      </c>
      <c r="H67" s="30"/>
      <c r="I67" s="30" t="s">
        <v>61</v>
      </c>
      <c r="J67" s="30">
        <v>4.9</v>
      </c>
      <c r="K67" s="30">
        <v>3.3</v>
      </c>
      <c r="L67" s="30">
        <v>1.6</v>
      </c>
      <c r="M67" s="30">
        <v>-0.1</v>
      </c>
      <c r="N67" s="30">
        <v>1.5</v>
      </c>
      <c r="O67" s="30" t="s">
        <v>431</v>
      </c>
      <c r="P67" s="30">
        <v>-6.0</v>
      </c>
      <c r="Q67" s="30" t="s">
        <v>43</v>
      </c>
      <c r="R67" s="30" t="s">
        <v>216</v>
      </c>
      <c r="S67" s="30" t="s">
        <v>215</v>
      </c>
      <c r="T67" s="31">
        <v>43591.0</v>
      </c>
      <c r="U67" s="30" t="s">
        <v>432</v>
      </c>
      <c r="V67" s="30" t="s">
        <v>433</v>
      </c>
      <c r="W67" s="30" t="s">
        <v>434</v>
      </c>
      <c r="X67" s="30" t="s">
        <v>435</v>
      </c>
      <c r="Y67" s="30" t="s">
        <v>436</v>
      </c>
      <c r="Z67" s="31">
        <v>43679.0</v>
      </c>
      <c r="AA67" s="30" t="s">
        <v>250</v>
      </c>
      <c r="AB67" s="24" t="s">
        <v>39</v>
      </c>
      <c r="AC67" s="20"/>
      <c r="AD67" s="20"/>
      <c r="AE67" s="20"/>
    </row>
    <row r="68">
      <c r="A68" s="24">
        <v>3.0</v>
      </c>
      <c r="B68" s="28" t="s">
        <v>95</v>
      </c>
      <c r="C68" s="29" t="s">
        <v>45</v>
      </c>
      <c r="D68" s="30">
        <v>162.0</v>
      </c>
      <c r="E68" s="30">
        <v>100.0</v>
      </c>
      <c r="F68" s="30">
        <v>62.0</v>
      </c>
      <c r="G68" s="30">
        <v>0.617</v>
      </c>
      <c r="H68" s="30"/>
      <c r="I68" s="30" t="s">
        <v>61</v>
      </c>
      <c r="J68" s="30">
        <v>5.3</v>
      </c>
      <c r="K68" s="30">
        <v>4.1</v>
      </c>
      <c r="L68" s="30">
        <v>1.1</v>
      </c>
      <c r="M68" s="30">
        <v>-0.2</v>
      </c>
      <c r="N68" s="30">
        <v>0.9</v>
      </c>
      <c r="O68" s="30" t="s">
        <v>212</v>
      </c>
      <c r="P68" s="30">
        <v>1.0</v>
      </c>
      <c r="Q68" s="31">
        <v>43778.0</v>
      </c>
      <c r="R68" s="30" t="s">
        <v>437</v>
      </c>
      <c r="S68" s="30" t="s">
        <v>199</v>
      </c>
      <c r="T68" s="31">
        <v>43713.0</v>
      </c>
      <c r="U68" s="30" t="s">
        <v>62</v>
      </c>
      <c r="V68" s="30" t="s">
        <v>438</v>
      </c>
      <c r="W68" s="30" t="s">
        <v>439</v>
      </c>
      <c r="X68" s="30" t="s">
        <v>440</v>
      </c>
      <c r="Y68" s="30" t="s">
        <v>441</v>
      </c>
      <c r="Z68" s="31">
        <v>43649.0</v>
      </c>
      <c r="AA68" s="31">
        <v>43778.0</v>
      </c>
      <c r="AB68" s="24" t="s">
        <v>66</v>
      </c>
      <c r="AC68" s="20"/>
      <c r="AD68" s="20"/>
      <c r="AE68" s="20"/>
    </row>
    <row r="69">
      <c r="A69" s="24">
        <v>4.0</v>
      </c>
      <c r="B69" s="28" t="s">
        <v>67</v>
      </c>
      <c r="C69" s="29" t="s">
        <v>45</v>
      </c>
      <c r="D69" s="30">
        <v>162.0</v>
      </c>
      <c r="E69" s="30">
        <v>97.0</v>
      </c>
      <c r="F69" s="30">
        <v>65.0</v>
      </c>
      <c r="G69" s="30">
        <v>0.599</v>
      </c>
      <c r="H69" s="30"/>
      <c r="I69" s="30" t="s">
        <v>61</v>
      </c>
      <c r="J69" s="30">
        <v>5.0</v>
      </c>
      <c r="K69" s="30">
        <v>4.2</v>
      </c>
      <c r="L69" s="30">
        <v>0.9</v>
      </c>
      <c r="M69" s="30">
        <v>0.0</v>
      </c>
      <c r="N69" s="30">
        <v>0.8</v>
      </c>
      <c r="O69" s="30" t="s">
        <v>264</v>
      </c>
      <c r="P69" s="30">
        <v>2.0</v>
      </c>
      <c r="Q69" s="31">
        <v>43807.0</v>
      </c>
      <c r="R69" s="30" t="s">
        <v>234</v>
      </c>
      <c r="S69" s="30" t="s">
        <v>199</v>
      </c>
      <c r="T69" s="30" t="s">
        <v>442</v>
      </c>
      <c r="U69" s="30" t="s">
        <v>443</v>
      </c>
      <c r="V69" s="30" t="s">
        <v>444</v>
      </c>
      <c r="W69" s="30" t="s">
        <v>253</v>
      </c>
      <c r="X69" s="30" t="s">
        <v>445</v>
      </c>
      <c r="Y69" s="30" t="s">
        <v>446</v>
      </c>
      <c r="Z69" s="31">
        <v>43620.0</v>
      </c>
      <c r="AA69" s="31">
        <v>43807.0</v>
      </c>
      <c r="AB69" s="24" t="s">
        <v>65</v>
      </c>
      <c r="AC69" s="20"/>
      <c r="AD69" s="20"/>
      <c r="AE69" s="20"/>
    </row>
    <row r="70">
      <c r="A70" s="24">
        <v>5.0</v>
      </c>
      <c r="B70" s="28" t="s">
        <v>137</v>
      </c>
      <c r="C70" s="29" t="s">
        <v>32</v>
      </c>
      <c r="D70" s="30">
        <v>163.0</v>
      </c>
      <c r="E70" s="30">
        <v>96.0</v>
      </c>
      <c r="F70" s="30">
        <v>67.0</v>
      </c>
      <c r="G70" s="30">
        <v>0.589</v>
      </c>
      <c r="H70" s="30"/>
      <c r="I70" s="30" t="s">
        <v>447</v>
      </c>
      <c r="J70" s="30">
        <v>4.6</v>
      </c>
      <c r="K70" s="30">
        <v>4.0</v>
      </c>
      <c r="L70" s="30">
        <v>0.6</v>
      </c>
      <c r="M70" s="30">
        <v>0.0</v>
      </c>
      <c r="N70" s="30">
        <v>0.6</v>
      </c>
      <c r="O70" s="30" t="s">
        <v>448</v>
      </c>
      <c r="P70" s="30">
        <v>5.0</v>
      </c>
      <c r="Q70" s="30" t="s">
        <v>43</v>
      </c>
      <c r="R70" s="30" t="s">
        <v>312</v>
      </c>
      <c r="S70" s="30" t="s">
        <v>449</v>
      </c>
      <c r="T70" s="31">
        <v>43715.0</v>
      </c>
      <c r="U70" s="30" t="s">
        <v>450</v>
      </c>
      <c r="V70" s="30" t="s">
        <v>451</v>
      </c>
      <c r="W70" s="30" t="s">
        <v>200</v>
      </c>
      <c r="X70" s="30" t="s">
        <v>452</v>
      </c>
      <c r="Y70" s="30" t="s">
        <v>453</v>
      </c>
      <c r="Z70" s="31">
        <v>43709.0</v>
      </c>
      <c r="AA70" s="30" t="s">
        <v>287</v>
      </c>
      <c r="AB70" s="24" t="s">
        <v>454</v>
      </c>
      <c r="AC70" s="20"/>
      <c r="AD70" s="20"/>
      <c r="AE70" s="20"/>
    </row>
    <row r="71">
      <c r="A71" s="24">
        <v>6.0</v>
      </c>
      <c r="B71" s="28" t="s">
        <v>89</v>
      </c>
      <c r="C71" s="29" t="s">
        <v>32</v>
      </c>
      <c r="D71" s="30">
        <v>163.0</v>
      </c>
      <c r="E71" s="30">
        <v>95.0</v>
      </c>
      <c r="F71" s="30">
        <v>68.0</v>
      </c>
      <c r="G71" s="30">
        <v>0.583</v>
      </c>
      <c r="H71" s="30"/>
      <c r="I71" s="30" t="s">
        <v>61</v>
      </c>
      <c r="J71" s="30">
        <v>4.7</v>
      </c>
      <c r="K71" s="30">
        <v>4.0</v>
      </c>
      <c r="L71" s="30">
        <v>0.7</v>
      </c>
      <c r="M71" s="30">
        <v>0.0</v>
      </c>
      <c r="N71" s="30">
        <v>0.7</v>
      </c>
      <c r="O71" s="30" t="s">
        <v>455</v>
      </c>
      <c r="P71" s="30">
        <v>1.0</v>
      </c>
      <c r="Q71" s="30" t="s">
        <v>43</v>
      </c>
      <c r="R71" s="30" t="s">
        <v>456</v>
      </c>
      <c r="S71" s="30" t="s">
        <v>259</v>
      </c>
      <c r="T71" s="31">
        <v>43777.0</v>
      </c>
      <c r="U71" s="30" t="s">
        <v>457</v>
      </c>
      <c r="V71" s="30" t="s">
        <v>273</v>
      </c>
      <c r="W71" s="30" t="s">
        <v>458</v>
      </c>
      <c r="X71" s="30" t="s">
        <v>452</v>
      </c>
      <c r="Y71" s="30" t="s">
        <v>459</v>
      </c>
      <c r="Z71" s="31">
        <v>43620.0</v>
      </c>
      <c r="AA71" s="31">
        <v>43807.0</v>
      </c>
      <c r="AB71" s="24" t="s">
        <v>66</v>
      </c>
      <c r="AC71" s="20"/>
      <c r="AD71" s="20"/>
      <c r="AE71" s="20"/>
    </row>
    <row r="72">
      <c r="A72" s="24">
        <v>7.0</v>
      </c>
      <c r="B72" s="28" t="s">
        <v>31</v>
      </c>
      <c r="C72" s="29" t="s">
        <v>32</v>
      </c>
      <c r="D72" s="30">
        <v>163.0</v>
      </c>
      <c r="E72" s="30">
        <v>92.0</v>
      </c>
      <c r="F72" s="30">
        <v>71.0</v>
      </c>
      <c r="G72" s="30">
        <v>0.564</v>
      </c>
      <c r="H72" s="30"/>
      <c r="I72" s="30" t="s">
        <v>33</v>
      </c>
      <c r="J72" s="30">
        <v>4.9</v>
      </c>
      <c r="K72" s="30">
        <v>3.7</v>
      </c>
      <c r="L72" s="30">
        <v>1.2</v>
      </c>
      <c r="M72" s="30">
        <v>0.1</v>
      </c>
      <c r="N72" s="30">
        <v>1.2</v>
      </c>
      <c r="O72" s="30" t="s">
        <v>460</v>
      </c>
      <c r="P72" s="30">
        <v>-10.0</v>
      </c>
      <c r="Q72" s="31">
        <v>43807.0</v>
      </c>
      <c r="R72" s="30" t="s">
        <v>449</v>
      </c>
      <c r="S72" s="30" t="s">
        <v>199</v>
      </c>
      <c r="T72" s="31">
        <v>43684.0</v>
      </c>
      <c r="U72" s="30" t="s">
        <v>461</v>
      </c>
      <c r="V72" s="30" t="s">
        <v>462</v>
      </c>
      <c r="W72" s="30" t="s">
        <v>463</v>
      </c>
      <c r="X72" s="30" t="s">
        <v>464</v>
      </c>
      <c r="Y72" s="30" t="s">
        <v>283</v>
      </c>
      <c r="Z72" s="31">
        <v>43649.0</v>
      </c>
      <c r="AA72" s="30" t="s">
        <v>250</v>
      </c>
      <c r="AB72" s="24" t="s">
        <v>465</v>
      </c>
      <c r="AC72" s="20"/>
      <c r="AD72" s="20"/>
      <c r="AE72" s="20"/>
    </row>
    <row r="73">
      <c r="A73" s="24">
        <v>8.0</v>
      </c>
      <c r="B73" s="28" t="s">
        <v>85</v>
      </c>
      <c r="C73" s="29" t="s">
        <v>45</v>
      </c>
      <c r="D73" s="30">
        <v>162.0</v>
      </c>
      <c r="E73" s="30">
        <v>91.0</v>
      </c>
      <c r="F73" s="30">
        <v>71.0</v>
      </c>
      <c r="G73" s="30">
        <v>0.562</v>
      </c>
      <c r="H73" s="30"/>
      <c r="I73" s="30" t="s">
        <v>68</v>
      </c>
      <c r="J73" s="30">
        <v>5.0</v>
      </c>
      <c r="K73" s="30">
        <v>4.0</v>
      </c>
      <c r="L73" s="30">
        <v>1.0</v>
      </c>
      <c r="M73" s="30">
        <v>-0.4</v>
      </c>
      <c r="N73" s="30">
        <v>0.6</v>
      </c>
      <c r="O73" s="30" t="s">
        <v>466</v>
      </c>
      <c r="P73" s="30">
        <v>-7.0</v>
      </c>
      <c r="Q73" s="31">
        <v>43807.0</v>
      </c>
      <c r="R73" s="30" t="s">
        <v>258</v>
      </c>
      <c r="S73" s="30" t="s">
        <v>332</v>
      </c>
      <c r="T73" s="31">
        <v>43564.0</v>
      </c>
      <c r="U73" s="30" t="s">
        <v>467</v>
      </c>
      <c r="V73" s="30" t="s">
        <v>468</v>
      </c>
      <c r="W73" s="30" t="s">
        <v>363</v>
      </c>
      <c r="X73" s="30" t="s">
        <v>469</v>
      </c>
      <c r="Y73" s="30" t="s">
        <v>470</v>
      </c>
      <c r="Z73" s="31">
        <v>43620.0</v>
      </c>
      <c r="AA73" s="31">
        <v>43748.0</v>
      </c>
      <c r="AB73" s="24" t="s">
        <v>66</v>
      </c>
      <c r="AC73" s="20"/>
      <c r="AD73" s="20"/>
      <c r="AE73" s="20"/>
    </row>
    <row r="74">
      <c r="A74" s="24">
        <v>9.0</v>
      </c>
      <c r="B74" s="28" t="s">
        <v>155</v>
      </c>
      <c r="C74" s="29" t="s">
        <v>32</v>
      </c>
      <c r="D74" s="30">
        <v>163.0</v>
      </c>
      <c r="E74" s="30">
        <v>91.0</v>
      </c>
      <c r="F74" s="30">
        <v>72.0</v>
      </c>
      <c r="G74" s="30">
        <v>0.558</v>
      </c>
      <c r="H74" s="30"/>
      <c r="I74" s="30" t="s">
        <v>61</v>
      </c>
      <c r="J74" s="30">
        <v>4.8</v>
      </c>
      <c r="K74" s="30">
        <v>4.6</v>
      </c>
      <c r="L74" s="30">
        <v>0.2</v>
      </c>
      <c r="M74" s="30">
        <v>0.2</v>
      </c>
      <c r="N74" s="30">
        <v>0.4</v>
      </c>
      <c r="O74" s="30" t="s">
        <v>471</v>
      </c>
      <c r="P74" s="30">
        <v>6.0</v>
      </c>
      <c r="Q74" s="30" t="s">
        <v>43</v>
      </c>
      <c r="R74" s="30" t="s">
        <v>199</v>
      </c>
      <c r="S74" s="30" t="s">
        <v>472</v>
      </c>
      <c r="T74" s="31">
        <v>43591.0</v>
      </c>
      <c r="U74" s="30" t="s">
        <v>473</v>
      </c>
      <c r="V74" s="30" t="s">
        <v>474</v>
      </c>
      <c r="W74" s="30" t="s">
        <v>90</v>
      </c>
      <c r="X74" s="30" t="s">
        <v>475</v>
      </c>
      <c r="Y74" s="30" t="s">
        <v>476</v>
      </c>
      <c r="Z74" s="31">
        <v>43679.0</v>
      </c>
      <c r="AA74" s="31">
        <v>43807.0</v>
      </c>
      <c r="AB74" s="24" t="s">
        <v>51</v>
      </c>
      <c r="AC74" s="20"/>
      <c r="AD74" s="20"/>
      <c r="AE74" s="20"/>
    </row>
    <row r="75">
      <c r="A75" s="24">
        <v>10.0</v>
      </c>
      <c r="B75" s="28" t="s">
        <v>75</v>
      </c>
      <c r="C75" s="29" t="s">
        <v>32</v>
      </c>
      <c r="D75" s="30">
        <v>162.0</v>
      </c>
      <c r="E75" s="30">
        <v>90.0</v>
      </c>
      <c r="F75" s="30">
        <v>72.0</v>
      </c>
      <c r="G75" s="30">
        <v>0.556</v>
      </c>
      <c r="H75" s="30"/>
      <c r="I75" s="30" t="s">
        <v>76</v>
      </c>
      <c r="J75" s="30">
        <v>4.7</v>
      </c>
      <c r="K75" s="30">
        <v>4.1</v>
      </c>
      <c r="L75" s="30">
        <v>0.6</v>
      </c>
      <c r="M75" s="30">
        <v>0.0</v>
      </c>
      <c r="N75" s="30">
        <v>0.6</v>
      </c>
      <c r="O75" s="30" t="s">
        <v>270</v>
      </c>
      <c r="P75" s="30">
        <v>-2.0</v>
      </c>
      <c r="Q75" s="31">
        <v>43689.0</v>
      </c>
      <c r="R75" s="30" t="s">
        <v>266</v>
      </c>
      <c r="S75" s="30" t="s">
        <v>199</v>
      </c>
      <c r="T75" s="31">
        <v>43624.0</v>
      </c>
      <c r="U75" s="30" t="s">
        <v>227</v>
      </c>
      <c r="V75" s="30" t="s">
        <v>477</v>
      </c>
      <c r="W75" s="30" t="s">
        <v>478</v>
      </c>
      <c r="X75" s="30" t="s">
        <v>479</v>
      </c>
      <c r="Y75" s="30" t="s">
        <v>480</v>
      </c>
      <c r="Z75" s="31">
        <v>43620.0</v>
      </c>
      <c r="AA75" s="31">
        <v>43807.0</v>
      </c>
      <c r="AB75" s="24" t="s">
        <v>66</v>
      </c>
      <c r="AC75" s="20"/>
      <c r="AD75" s="20"/>
      <c r="AE75" s="20"/>
    </row>
    <row r="76">
      <c r="A76" s="24">
        <v>11.0</v>
      </c>
      <c r="B76" s="28" t="s">
        <v>44</v>
      </c>
      <c r="C76" s="29" t="s">
        <v>45</v>
      </c>
      <c r="D76" s="30">
        <v>162.0</v>
      </c>
      <c r="E76" s="30">
        <v>90.0</v>
      </c>
      <c r="F76" s="30">
        <v>72.0</v>
      </c>
      <c r="G76" s="30">
        <v>0.556</v>
      </c>
      <c r="H76" s="30"/>
      <c r="I76" s="30" t="s">
        <v>178</v>
      </c>
      <c r="J76" s="30">
        <v>4.4</v>
      </c>
      <c r="K76" s="30">
        <v>4.0</v>
      </c>
      <c r="L76" s="30">
        <v>0.4</v>
      </c>
      <c r="M76" s="30">
        <v>-0.1</v>
      </c>
      <c r="N76" s="30">
        <v>0.3</v>
      </c>
      <c r="O76" s="30" t="s">
        <v>481</v>
      </c>
      <c r="P76" s="30">
        <v>1.0</v>
      </c>
      <c r="Q76" s="31">
        <v>43659.0</v>
      </c>
      <c r="R76" s="30" t="s">
        <v>312</v>
      </c>
      <c r="S76" s="30" t="s">
        <v>482</v>
      </c>
      <c r="T76" s="31">
        <v>43592.0</v>
      </c>
      <c r="U76" s="30" t="s">
        <v>483</v>
      </c>
      <c r="V76" s="30" t="s">
        <v>484</v>
      </c>
      <c r="W76" s="30" t="s">
        <v>86</v>
      </c>
      <c r="X76" s="30" t="s">
        <v>485</v>
      </c>
      <c r="Y76" s="30" t="s">
        <v>308</v>
      </c>
      <c r="Z76" s="31">
        <v>43590.0</v>
      </c>
      <c r="AA76" s="31">
        <v>43807.0</v>
      </c>
      <c r="AB76" s="24" t="s">
        <v>465</v>
      </c>
      <c r="AC76" s="20"/>
      <c r="AD76" s="20"/>
      <c r="AE76" s="20"/>
    </row>
    <row r="77">
      <c r="A77" s="24">
        <v>12.0</v>
      </c>
      <c r="B77" s="28" t="s">
        <v>148</v>
      </c>
      <c r="C77" s="29" t="s">
        <v>45</v>
      </c>
      <c r="D77" s="30">
        <v>162.0</v>
      </c>
      <c r="E77" s="30">
        <v>89.0</v>
      </c>
      <c r="F77" s="30">
        <v>73.0</v>
      </c>
      <c r="G77" s="30">
        <v>0.549</v>
      </c>
      <c r="H77" s="30"/>
      <c r="I77" s="30" t="s">
        <v>53</v>
      </c>
      <c r="J77" s="30">
        <v>4.2</v>
      </c>
      <c r="K77" s="30">
        <v>4.4</v>
      </c>
      <c r="L77" s="30">
        <v>-0.2</v>
      </c>
      <c r="M77" s="30">
        <v>0.1</v>
      </c>
      <c r="N77" s="30">
        <v>-0.1</v>
      </c>
      <c r="O77" s="30" t="s">
        <v>486</v>
      </c>
      <c r="P77" s="30">
        <v>12.0</v>
      </c>
      <c r="Q77" s="31">
        <v>43630.0</v>
      </c>
      <c r="R77" s="30" t="s">
        <v>244</v>
      </c>
      <c r="S77" s="30" t="s">
        <v>259</v>
      </c>
      <c r="T77" s="30" t="s">
        <v>487</v>
      </c>
      <c r="U77" s="30" t="s">
        <v>488</v>
      </c>
      <c r="V77" s="30" t="s">
        <v>489</v>
      </c>
      <c r="W77" s="30" t="s">
        <v>490</v>
      </c>
      <c r="X77" s="30" t="s">
        <v>491</v>
      </c>
      <c r="Y77" s="30" t="s">
        <v>492</v>
      </c>
      <c r="Z77" s="31">
        <v>43590.0</v>
      </c>
      <c r="AA77" s="31">
        <v>43778.0</v>
      </c>
      <c r="AB77" s="24" t="s">
        <v>111</v>
      </c>
      <c r="AC77" s="20"/>
      <c r="AD77" s="20"/>
      <c r="AE77" s="20"/>
    </row>
    <row r="78">
      <c r="A78" s="24">
        <v>13.0</v>
      </c>
      <c r="B78" s="28" t="s">
        <v>107</v>
      </c>
      <c r="C78" s="29" t="s">
        <v>32</v>
      </c>
      <c r="D78" s="30">
        <v>162.0</v>
      </c>
      <c r="E78" s="30">
        <v>88.0</v>
      </c>
      <c r="F78" s="30">
        <v>74.0</v>
      </c>
      <c r="G78" s="30">
        <v>0.543</v>
      </c>
      <c r="H78" s="30"/>
      <c r="I78" s="30" t="s">
        <v>61</v>
      </c>
      <c r="J78" s="30">
        <v>4.7</v>
      </c>
      <c r="K78" s="30">
        <v>4.3</v>
      </c>
      <c r="L78" s="30">
        <v>0.4</v>
      </c>
      <c r="M78" s="30">
        <v>0.0</v>
      </c>
      <c r="N78" s="30">
        <v>0.4</v>
      </c>
      <c r="O78" s="30" t="s">
        <v>293</v>
      </c>
      <c r="P78" s="30">
        <v>0.0</v>
      </c>
      <c r="Q78" s="31">
        <v>43778.0</v>
      </c>
      <c r="R78" s="30" t="s">
        <v>266</v>
      </c>
      <c r="S78" s="30" t="s">
        <v>244</v>
      </c>
      <c r="T78" s="31">
        <v>43685.0</v>
      </c>
      <c r="U78" s="30" t="s">
        <v>461</v>
      </c>
      <c r="V78" s="30" t="s">
        <v>493</v>
      </c>
      <c r="W78" s="30" t="s">
        <v>94</v>
      </c>
      <c r="X78" s="30" t="s">
        <v>494</v>
      </c>
      <c r="Y78" s="30" t="s">
        <v>495</v>
      </c>
      <c r="Z78" s="31">
        <v>43561.0</v>
      </c>
      <c r="AA78" s="31">
        <v>43748.0</v>
      </c>
      <c r="AB78" s="24" t="s">
        <v>157</v>
      </c>
      <c r="AC78" s="20"/>
      <c r="AD78" s="20"/>
      <c r="AE78" s="20"/>
    </row>
    <row r="79">
      <c r="A79" s="24">
        <v>14.0</v>
      </c>
      <c r="B79" s="28" t="s">
        <v>189</v>
      </c>
      <c r="C79" s="29" t="s">
        <v>32</v>
      </c>
      <c r="D79" s="30">
        <v>161.0</v>
      </c>
      <c r="E79" s="30">
        <v>82.0</v>
      </c>
      <c r="F79" s="30">
        <v>79.0</v>
      </c>
      <c r="G79" s="30">
        <v>0.509</v>
      </c>
      <c r="H79" s="30"/>
      <c r="I79" s="30" t="s">
        <v>68</v>
      </c>
      <c r="J79" s="30">
        <v>4.3</v>
      </c>
      <c r="K79" s="30">
        <v>4.3</v>
      </c>
      <c r="L79" s="30">
        <v>0.0</v>
      </c>
      <c r="M79" s="30">
        <v>0.1</v>
      </c>
      <c r="N79" s="30">
        <v>0.1</v>
      </c>
      <c r="O79" s="30" t="s">
        <v>496</v>
      </c>
      <c r="P79" s="30">
        <v>2.0</v>
      </c>
      <c r="Q79" s="30" t="s">
        <v>287</v>
      </c>
      <c r="R79" s="30" t="s">
        <v>497</v>
      </c>
      <c r="S79" s="30" t="s">
        <v>288</v>
      </c>
      <c r="T79" s="31">
        <v>43651.0</v>
      </c>
      <c r="U79" s="30" t="s">
        <v>498</v>
      </c>
      <c r="V79" s="30" t="s">
        <v>493</v>
      </c>
      <c r="W79" s="30" t="s">
        <v>499</v>
      </c>
      <c r="X79" s="30" t="s">
        <v>500</v>
      </c>
      <c r="Y79" s="30" t="s">
        <v>501</v>
      </c>
      <c r="Z79" s="31">
        <v>43590.0</v>
      </c>
      <c r="AA79" s="31">
        <v>43807.0</v>
      </c>
      <c r="AB79" s="24" t="s">
        <v>65</v>
      </c>
      <c r="AC79" s="20"/>
      <c r="AD79" s="20"/>
      <c r="AE79" s="20"/>
    </row>
    <row r="80">
      <c r="A80" s="24">
        <v>15.0</v>
      </c>
      <c r="B80" s="28" t="s">
        <v>166</v>
      </c>
      <c r="C80" s="29" t="s">
        <v>32</v>
      </c>
      <c r="D80" s="30">
        <v>162.0</v>
      </c>
      <c r="E80" s="30">
        <v>82.0</v>
      </c>
      <c r="F80" s="30">
        <v>80.0</v>
      </c>
      <c r="G80" s="30">
        <v>0.506</v>
      </c>
      <c r="H80" s="30"/>
      <c r="I80" s="30" t="s">
        <v>61</v>
      </c>
      <c r="J80" s="30">
        <v>4.8</v>
      </c>
      <c r="K80" s="30">
        <v>4.2</v>
      </c>
      <c r="L80" s="30">
        <v>0.5</v>
      </c>
      <c r="M80" s="30">
        <v>0.0</v>
      </c>
      <c r="N80" s="30">
        <v>0.5</v>
      </c>
      <c r="O80" s="30" t="s">
        <v>309</v>
      </c>
      <c r="P80" s="30">
        <v>-8.0</v>
      </c>
      <c r="Q80" s="31">
        <v>43719.0</v>
      </c>
      <c r="R80" s="30" t="s">
        <v>271</v>
      </c>
      <c r="S80" s="30" t="s">
        <v>271</v>
      </c>
      <c r="T80" s="31">
        <v>43565.0</v>
      </c>
      <c r="U80" s="30" t="s">
        <v>141</v>
      </c>
      <c r="V80" s="30" t="s">
        <v>502</v>
      </c>
      <c r="W80" s="30" t="s">
        <v>503</v>
      </c>
      <c r="X80" s="30" t="s">
        <v>504</v>
      </c>
      <c r="Y80" s="30" t="s">
        <v>505</v>
      </c>
      <c r="Z80" s="31">
        <v>43590.0</v>
      </c>
      <c r="AA80" s="31">
        <v>43807.0</v>
      </c>
      <c r="AB80" s="24" t="s">
        <v>66</v>
      </c>
      <c r="AC80" s="20"/>
      <c r="AD80" s="20"/>
      <c r="AE80" s="20"/>
    </row>
    <row r="81">
      <c r="A81" s="24">
        <v>16.0</v>
      </c>
      <c r="B81" s="28" t="s">
        <v>173</v>
      </c>
      <c r="C81" s="29" t="s">
        <v>32</v>
      </c>
      <c r="D81" s="30">
        <v>162.0</v>
      </c>
      <c r="E81" s="30">
        <v>82.0</v>
      </c>
      <c r="F81" s="30">
        <v>80.0</v>
      </c>
      <c r="G81" s="30">
        <v>0.506</v>
      </c>
      <c r="H81" s="30"/>
      <c r="I81" s="30" t="s">
        <v>61</v>
      </c>
      <c r="J81" s="30">
        <v>4.3</v>
      </c>
      <c r="K81" s="30">
        <v>4.0</v>
      </c>
      <c r="L81" s="30">
        <v>0.3</v>
      </c>
      <c r="M81" s="30">
        <v>0.2</v>
      </c>
      <c r="N81" s="30">
        <v>0.5</v>
      </c>
      <c r="O81" s="30" t="s">
        <v>284</v>
      </c>
      <c r="P81" s="30">
        <v>-4.0</v>
      </c>
      <c r="Q81" s="31">
        <v>43748.0</v>
      </c>
      <c r="R81" s="30" t="s">
        <v>278</v>
      </c>
      <c r="S81" s="30" t="s">
        <v>332</v>
      </c>
      <c r="T81" s="31">
        <v>43594.0</v>
      </c>
      <c r="U81" s="30" t="s">
        <v>506</v>
      </c>
      <c r="V81" s="30" t="s">
        <v>507</v>
      </c>
      <c r="W81" s="30" t="s">
        <v>508</v>
      </c>
      <c r="X81" s="30" t="s">
        <v>509</v>
      </c>
      <c r="Y81" s="30" t="s">
        <v>510</v>
      </c>
      <c r="Z81" s="31">
        <v>43561.0</v>
      </c>
      <c r="AA81" s="31">
        <v>43630.0</v>
      </c>
      <c r="AB81" s="27">
        <v>43758.0</v>
      </c>
      <c r="AC81" s="23"/>
      <c r="AD81" s="23"/>
      <c r="AE81" s="23"/>
    </row>
    <row r="82">
      <c r="A82" s="24">
        <v>17.0</v>
      </c>
      <c r="B82" s="28" t="s">
        <v>143</v>
      </c>
      <c r="C82" s="29" t="s">
        <v>32</v>
      </c>
      <c r="D82" s="30">
        <v>162.0</v>
      </c>
      <c r="E82" s="30">
        <v>80.0</v>
      </c>
      <c r="F82" s="30">
        <v>82.0</v>
      </c>
      <c r="G82" s="30">
        <v>0.494</v>
      </c>
      <c r="H82" s="30"/>
      <c r="I82" s="30" t="s">
        <v>178</v>
      </c>
      <c r="J82" s="30">
        <v>4.2</v>
      </c>
      <c r="K82" s="30">
        <v>4.5</v>
      </c>
      <c r="L82" s="30">
        <v>-0.3</v>
      </c>
      <c r="M82" s="30">
        <v>0.1</v>
      </c>
      <c r="N82" s="30">
        <v>-0.3</v>
      </c>
      <c r="O82" s="30" t="s">
        <v>511</v>
      </c>
      <c r="P82" s="30">
        <v>4.0</v>
      </c>
      <c r="Q82" s="31">
        <v>43807.0</v>
      </c>
      <c r="R82" s="30" t="s">
        <v>258</v>
      </c>
      <c r="S82" s="30" t="s">
        <v>392</v>
      </c>
      <c r="T82" s="31">
        <v>43683.0</v>
      </c>
      <c r="U82" s="30" t="s">
        <v>512</v>
      </c>
      <c r="V82" s="30" t="s">
        <v>513</v>
      </c>
      <c r="W82" s="30" t="s">
        <v>429</v>
      </c>
      <c r="X82" s="30" t="s">
        <v>514</v>
      </c>
      <c r="Y82" s="30" t="s">
        <v>515</v>
      </c>
      <c r="Z82" s="31">
        <v>43504.0</v>
      </c>
      <c r="AA82" s="31">
        <v>43630.0</v>
      </c>
      <c r="AB82" s="27">
        <v>43758.0</v>
      </c>
      <c r="AC82" s="23"/>
      <c r="AD82" s="23"/>
      <c r="AE82" s="23"/>
    </row>
    <row r="83">
      <c r="A83" s="24">
        <v>18.0</v>
      </c>
      <c r="B83" s="28" t="s">
        <v>164</v>
      </c>
      <c r="C83" s="29" t="s">
        <v>45</v>
      </c>
      <c r="D83" s="30">
        <v>162.0</v>
      </c>
      <c r="E83" s="30">
        <v>80.0</v>
      </c>
      <c r="F83" s="30">
        <v>82.0</v>
      </c>
      <c r="G83" s="30">
        <v>0.494</v>
      </c>
      <c r="H83" s="30"/>
      <c r="I83" s="30" t="s">
        <v>68</v>
      </c>
      <c r="J83" s="30">
        <v>4.5</v>
      </c>
      <c r="K83" s="30">
        <v>4.5</v>
      </c>
      <c r="L83" s="30">
        <v>0.0</v>
      </c>
      <c r="M83" s="30">
        <v>0.1</v>
      </c>
      <c r="N83" s="30">
        <v>0.1</v>
      </c>
      <c r="O83" s="30" t="s">
        <v>276</v>
      </c>
      <c r="P83" s="30">
        <v>-1.0</v>
      </c>
      <c r="Q83" s="31">
        <v>43748.0</v>
      </c>
      <c r="R83" s="30" t="s">
        <v>332</v>
      </c>
      <c r="S83" s="30" t="s">
        <v>288</v>
      </c>
      <c r="T83" s="31">
        <v>43592.0</v>
      </c>
      <c r="U83" s="30" t="s">
        <v>473</v>
      </c>
      <c r="V83" s="30" t="s">
        <v>516</v>
      </c>
      <c r="W83" s="30" t="s">
        <v>517</v>
      </c>
      <c r="X83" s="30" t="s">
        <v>518</v>
      </c>
      <c r="Y83" s="30" t="s">
        <v>269</v>
      </c>
      <c r="Z83" s="31">
        <v>43590.0</v>
      </c>
      <c r="AA83" s="31">
        <v>43748.0</v>
      </c>
      <c r="AB83" s="24" t="s">
        <v>66</v>
      </c>
      <c r="AC83" s="20"/>
      <c r="AD83" s="20"/>
      <c r="AE83" s="20"/>
    </row>
    <row r="84">
      <c r="A84" s="24">
        <v>19.0</v>
      </c>
      <c r="B84" s="28" t="s">
        <v>60</v>
      </c>
      <c r="C84" s="29" t="s">
        <v>45</v>
      </c>
      <c r="D84" s="30">
        <v>162.0</v>
      </c>
      <c r="E84" s="30">
        <v>78.0</v>
      </c>
      <c r="F84" s="30">
        <v>84.0</v>
      </c>
      <c r="G84" s="30">
        <v>0.481</v>
      </c>
      <c r="H84" s="30"/>
      <c r="I84" s="30" t="s">
        <v>519</v>
      </c>
      <c r="J84" s="30">
        <v>4.6</v>
      </c>
      <c r="K84" s="30">
        <v>4.8</v>
      </c>
      <c r="L84" s="30">
        <v>-0.2</v>
      </c>
      <c r="M84" s="30">
        <v>-0.3</v>
      </c>
      <c r="N84" s="30">
        <v>-0.5</v>
      </c>
      <c r="O84" s="30" t="s">
        <v>486</v>
      </c>
      <c r="P84" s="30">
        <v>1.0</v>
      </c>
      <c r="Q84" s="31">
        <v>43689.0</v>
      </c>
      <c r="R84" s="30" t="s">
        <v>258</v>
      </c>
      <c r="S84" s="30" t="s">
        <v>407</v>
      </c>
      <c r="T84" s="31">
        <v>43593.0</v>
      </c>
      <c r="U84" s="30" t="s">
        <v>134</v>
      </c>
      <c r="V84" s="30" t="s">
        <v>520</v>
      </c>
      <c r="W84" s="30" t="s">
        <v>82</v>
      </c>
      <c r="X84" s="30" t="s">
        <v>377</v>
      </c>
      <c r="Y84" s="30" t="s">
        <v>521</v>
      </c>
      <c r="Z84" s="31">
        <v>43649.0</v>
      </c>
      <c r="AA84" s="30" t="s">
        <v>43</v>
      </c>
      <c r="AB84" s="24" t="s">
        <v>66</v>
      </c>
      <c r="AC84" s="20"/>
      <c r="AD84" s="20"/>
      <c r="AE84" s="20"/>
    </row>
    <row r="85">
      <c r="A85" s="24">
        <v>20.0</v>
      </c>
      <c r="B85" s="28" t="s">
        <v>151</v>
      </c>
      <c r="C85" s="29" t="s">
        <v>32</v>
      </c>
      <c r="D85" s="30">
        <v>162.0</v>
      </c>
      <c r="E85" s="30">
        <v>77.0</v>
      </c>
      <c r="F85" s="30">
        <v>85.0</v>
      </c>
      <c r="G85" s="30">
        <v>0.475</v>
      </c>
      <c r="H85" s="30"/>
      <c r="I85" s="30" t="s">
        <v>178</v>
      </c>
      <c r="J85" s="30">
        <v>4.2</v>
      </c>
      <c r="K85" s="30">
        <v>4.4</v>
      </c>
      <c r="L85" s="30">
        <v>-0.2</v>
      </c>
      <c r="M85" s="30">
        <v>0.1</v>
      </c>
      <c r="N85" s="30">
        <v>-0.1</v>
      </c>
      <c r="O85" s="30" t="s">
        <v>522</v>
      </c>
      <c r="P85" s="30">
        <v>-1.0</v>
      </c>
      <c r="Q85" s="31">
        <v>43689.0</v>
      </c>
      <c r="R85" s="30" t="s">
        <v>523</v>
      </c>
      <c r="S85" s="30" t="s">
        <v>278</v>
      </c>
      <c r="T85" s="31">
        <v>43717.0</v>
      </c>
      <c r="U85" s="30" t="s">
        <v>524</v>
      </c>
      <c r="V85" s="30" t="s">
        <v>525</v>
      </c>
      <c r="W85" s="30" t="s">
        <v>141</v>
      </c>
      <c r="X85" s="30" t="s">
        <v>526</v>
      </c>
      <c r="Y85" s="30" t="s">
        <v>527</v>
      </c>
      <c r="Z85" s="31">
        <v>43649.0</v>
      </c>
      <c r="AA85" s="31">
        <v>43807.0</v>
      </c>
      <c r="AB85" s="24" t="s">
        <v>51</v>
      </c>
      <c r="AC85" s="20"/>
      <c r="AD85" s="20"/>
      <c r="AE85" s="20"/>
    </row>
    <row r="86">
      <c r="A86" s="24">
        <v>21.0</v>
      </c>
      <c r="B86" s="28" t="s">
        <v>100</v>
      </c>
      <c r="C86" s="29" t="s">
        <v>45</v>
      </c>
      <c r="D86" s="30">
        <v>162.0</v>
      </c>
      <c r="E86" s="30">
        <v>73.0</v>
      </c>
      <c r="F86" s="30">
        <v>89.0</v>
      </c>
      <c r="G86" s="30">
        <v>0.451</v>
      </c>
      <c r="H86" s="30"/>
      <c r="I86" s="30" t="s">
        <v>76</v>
      </c>
      <c r="J86" s="30">
        <v>4.4</v>
      </c>
      <c r="K86" s="30">
        <v>5.1</v>
      </c>
      <c r="L86" s="30">
        <v>-0.8</v>
      </c>
      <c r="M86" s="30">
        <v>0.0</v>
      </c>
      <c r="N86" s="30">
        <v>-0.7</v>
      </c>
      <c r="O86" s="30" t="s">
        <v>382</v>
      </c>
      <c r="P86" s="30">
        <v>4.0</v>
      </c>
      <c r="Q86" s="30" t="s">
        <v>43</v>
      </c>
      <c r="R86" s="30" t="s">
        <v>278</v>
      </c>
      <c r="S86" s="30" t="s">
        <v>313</v>
      </c>
      <c r="T86" s="31">
        <v>43744.0</v>
      </c>
      <c r="U86" s="30" t="s">
        <v>62</v>
      </c>
      <c r="V86" s="30" t="s">
        <v>528</v>
      </c>
      <c r="W86" s="30" t="s">
        <v>529</v>
      </c>
      <c r="X86" s="30" t="s">
        <v>530</v>
      </c>
      <c r="Y86" s="30" t="s">
        <v>531</v>
      </c>
      <c r="Z86" s="31">
        <v>43561.0</v>
      </c>
      <c r="AA86" s="31">
        <v>43719.0</v>
      </c>
      <c r="AB86" s="24" t="s">
        <v>125</v>
      </c>
      <c r="AC86" s="20"/>
      <c r="AD86" s="20"/>
      <c r="AE86" s="20"/>
    </row>
    <row r="87">
      <c r="A87" s="24">
        <v>22.0</v>
      </c>
      <c r="B87" s="28" t="s">
        <v>132</v>
      </c>
      <c r="C87" s="29" t="s">
        <v>32</v>
      </c>
      <c r="D87" s="30">
        <v>162.0</v>
      </c>
      <c r="E87" s="30">
        <v>73.0</v>
      </c>
      <c r="F87" s="30">
        <v>89.0</v>
      </c>
      <c r="G87" s="30">
        <v>0.451</v>
      </c>
      <c r="H87" s="30"/>
      <c r="I87" s="30" t="s">
        <v>532</v>
      </c>
      <c r="J87" s="30">
        <v>3.7</v>
      </c>
      <c r="K87" s="30">
        <v>4.3</v>
      </c>
      <c r="L87" s="30">
        <v>-0.6</v>
      </c>
      <c r="M87" s="30">
        <v>0.3</v>
      </c>
      <c r="N87" s="30">
        <v>-0.3</v>
      </c>
      <c r="O87" s="30" t="s">
        <v>368</v>
      </c>
      <c r="P87" s="30">
        <v>3.0</v>
      </c>
      <c r="Q87" s="31">
        <v>43689.0</v>
      </c>
      <c r="R87" s="30" t="s">
        <v>332</v>
      </c>
      <c r="S87" s="30" t="s">
        <v>392</v>
      </c>
      <c r="T87" s="31">
        <v>43779.0</v>
      </c>
      <c r="U87" s="30" t="s">
        <v>533</v>
      </c>
      <c r="V87" s="30" t="s">
        <v>534</v>
      </c>
      <c r="W87" s="30" t="s">
        <v>535</v>
      </c>
      <c r="X87" s="30" t="s">
        <v>536</v>
      </c>
      <c r="Y87" s="30" t="s">
        <v>537</v>
      </c>
      <c r="Z87" s="31">
        <v>43474.0</v>
      </c>
      <c r="AA87" s="31">
        <v>43600.0</v>
      </c>
      <c r="AB87" s="27">
        <v>43699.0</v>
      </c>
      <c r="AC87" s="23"/>
      <c r="AD87" s="23"/>
      <c r="AE87" s="23"/>
    </row>
    <row r="88">
      <c r="A88" s="24">
        <v>23.0</v>
      </c>
      <c r="B88" s="28" t="s">
        <v>119</v>
      </c>
      <c r="C88" s="29" t="s">
        <v>32</v>
      </c>
      <c r="D88" s="30">
        <v>162.0</v>
      </c>
      <c r="E88" s="30">
        <v>67.0</v>
      </c>
      <c r="F88" s="30">
        <v>95.0</v>
      </c>
      <c r="G88" s="30">
        <v>0.414</v>
      </c>
      <c r="H88" s="30"/>
      <c r="I88" s="30" t="s">
        <v>61</v>
      </c>
      <c r="J88" s="30">
        <v>4.3</v>
      </c>
      <c r="K88" s="30">
        <v>5.1</v>
      </c>
      <c r="L88" s="30">
        <v>-0.8</v>
      </c>
      <c r="M88" s="30">
        <v>0.2</v>
      </c>
      <c r="N88" s="30">
        <v>-0.6</v>
      </c>
      <c r="O88" s="30" t="s">
        <v>382</v>
      </c>
      <c r="P88" s="30">
        <v>-2.0</v>
      </c>
      <c r="Q88" s="31">
        <v>43748.0</v>
      </c>
      <c r="R88" s="30" t="s">
        <v>523</v>
      </c>
      <c r="S88" s="30" t="s">
        <v>399</v>
      </c>
      <c r="T88" s="31">
        <v>43658.0</v>
      </c>
      <c r="U88" s="31">
        <v>43767.0</v>
      </c>
      <c r="V88" s="30" t="s">
        <v>538</v>
      </c>
      <c r="W88" s="30" t="s">
        <v>539</v>
      </c>
      <c r="X88" s="30" t="s">
        <v>540</v>
      </c>
      <c r="Y88" s="30" t="s">
        <v>541</v>
      </c>
      <c r="Z88" s="31">
        <v>43504.0</v>
      </c>
      <c r="AA88" s="31">
        <v>43659.0</v>
      </c>
      <c r="AB88" s="27">
        <v>43758.0</v>
      </c>
      <c r="AC88" s="23"/>
      <c r="AD88" s="23"/>
      <c r="AE88" s="23"/>
    </row>
    <row r="89">
      <c r="A89" s="24">
        <v>24.0</v>
      </c>
      <c r="B89" s="28" t="s">
        <v>186</v>
      </c>
      <c r="C89" s="29" t="s">
        <v>45</v>
      </c>
      <c r="D89" s="30">
        <v>162.0</v>
      </c>
      <c r="E89" s="30">
        <v>67.0</v>
      </c>
      <c r="F89" s="30">
        <v>95.0</v>
      </c>
      <c r="G89" s="30">
        <v>0.414</v>
      </c>
      <c r="H89" s="30"/>
      <c r="I89" s="30" t="s">
        <v>127</v>
      </c>
      <c r="J89" s="30">
        <v>4.5</v>
      </c>
      <c r="K89" s="30">
        <v>5.2</v>
      </c>
      <c r="L89" s="30">
        <v>-0.7</v>
      </c>
      <c r="M89" s="30">
        <v>0.1</v>
      </c>
      <c r="N89" s="30">
        <v>-0.6</v>
      </c>
      <c r="O89" s="30" t="s">
        <v>330</v>
      </c>
      <c r="P89" s="30">
        <v>-4.0</v>
      </c>
      <c r="Q89" s="31">
        <v>43719.0</v>
      </c>
      <c r="R89" s="30" t="s">
        <v>340</v>
      </c>
      <c r="S89" s="30" t="s">
        <v>313</v>
      </c>
      <c r="T89" s="31">
        <v>43653.0</v>
      </c>
      <c r="U89" s="31">
        <v>43818.0</v>
      </c>
      <c r="V89" s="30" t="s">
        <v>542</v>
      </c>
      <c r="W89" s="30" t="s">
        <v>543</v>
      </c>
      <c r="X89" s="30" t="s">
        <v>544</v>
      </c>
      <c r="Y89" s="30" t="s">
        <v>545</v>
      </c>
      <c r="Z89" s="31">
        <v>43531.0</v>
      </c>
      <c r="AA89" s="31">
        <v>43630.0</v>
      </c>
      <c r="AB89" s="27">
        <v>43729.0</v>
      </c>
      <c r="AC89" s="23"/>
      <c r="AD89" s="23"/>
      <c r="AE89" s="23"/>
    </row>
    <row r="90">
      <c r="A90" s="24">
        <v>25.0</v>
      </c>
      <c r="B90" s="28" t="s">
        <v>52</v>
      </c>
      <c r="C90" s="29" t="s">
        <v>32</v>
      </c>
      <c r="D90" s="30">
        <v>162.0</v>
      </c>
      <c r="E90" s="30">
        <v>66.0</v>
      </c>
      <c r="F90" s="30">
        <v>96.0</v>
      </c>
      <c r="G90" s="30">
        <v>0.407</v>
      </c>
      <c r="H90" s="30"/>
      <c r="I90" s="30" t="s">
        <v>68</v>
      </c>
      <c r="J90" s="30">
        <v>3.8</v>
      </c>
      <c r="K90" s="30">
        <v>4.7</v>
      </c>
      <c r="L90" s="30">
        <v>-0.9</v>
      </c>
      <c r="M90" s="30">
        <v>0.3</v>
      </c>
      <c r="N90" s="30">
        <v>-0.7</v>
      </c>
      <c r="O90" s="30" t="s">
        <v>546</v>
      </c>
      <c r="P90" s="30">
        <v>1.0</v>
      </c>
      <c r="Q90" s="31">
        <v>43659.0</v>
      </c>
      <c r="R90" s="30" t="s">
        <v>392</v>
      </c>
      <c r="S90" s="30" t="s">
        <v>331</v>
      </c>
      <c r="T90" s="31">
        <v>43596.0</v>
      </c>
      <c r="U90" s="30" t="s">
        <v>363</v>
      </c>
      <c r="V90" s="30" t="s">
        <v>547</v>
      </c>
      <c r="W90" s="30" t="s">
        <v>548</v>
      </c>
      <c r="X90" s="30" t="s">
        <v>549</v>
      </c>
      <c r="Y90" s="30" t="s">
        <v>306</v>
      </c>
      <c r="Z90" s="31">
        <v>43620.0</v>
      </c>
      <c r="AA90" s="31">
        <v>43748.0</v>
      </c>
      <c r="AB90" s="24" t="s">
        <v>66</v>
      </c>
      <c r="AC90" s="20"/>
      <c r="AD90" s="20"/>
      <c r="AE90" s="20"/>
    </row>
    <row r="91">
      <c r="A91" s="24">
        <v>26.0</v>
      </c>
      <c r="B91" s="28" t="s">
        <v>182</v>
      </c>
      <c r="C91" s="29" t="s">
        <v>45</v>
      </c>
      <c r="D91" s="30">
        <v>162.0</v>
      </c>
      <c r="E91" s="30">
        <v>64.0</v>
      </c>
      <c r="F91" s="30">
        <v>98.0</v>
      </c>
      <c r="G91" s="30">
        <v>0.395</v>
      </c>
      <c r="H91" s="30"/>
      <c r="I91" s="30" t="s">
        <v>550</v>
      </c>
      <c r="J91" s="30">
        <v>3.9</v>
      </c>
      <c r="K91" s="30">
        <v>4.9</v>
      </c>
      <c r="L91" s="30">
        <v>-1.0</v>
      </c>
      <c r="M91" s="30">
        <v>-0.2</v>
      </c>
      <c r="N91" s="30">
        <v>-1.2</v>
      </c>
      <c r="O91" s="30" t="s">
        <v>391</v>
      </c>
      <c r="P91" s="30">
        <v>0.0</v>
      </c>
      <c r="Q91" s="31">
        <v>43630.0</v>
      </c>
      <c r="R91" s="30" t="s">
        <v>288</v>
      </c>
      <c r="S91" s="30" t="s">
        <v>551</v>
      </c>
      <c r="T91" s="31">
        <v>43590.0</v>
      </c>
      <c r="U91" s="30" t="s">
        <v>552</v>
      </c>
      <c r="V91" s="30" t="s">
        <v>553</v>
      </c>
      <c r="W91" s="30" t="s">
        <v>142</v>
      </c>
      <c r="X91" s="30" t="s">
        <v>554</v>
      </c>
      <c r="Y91" s="30" t="s">
        <v>555</v>
      </c>
      <c r="Z91" s="31">
        <v>43531.0</v>
      </c>
      <c r="AA91" s="31">
        <v>43600.0</v>
      </c>
      <c r="AB91" s="27">
        <v>43788.0</v>
      </c>
      <c r="AC91" s="23"/>
      <c r="AD91" s="23"/>
      <c r="AE91" s="23"/>
    </row>
    <row r="92">
      <c r="A92" s="24">
        <v>27.0</v>
      </c>
      <c r="B92" s="28" t="s">
        <v>113</v>
      </c>
      <c r="C92" s="29" t="s">
        <v>32</v>
      </c>
      <c r="D92" s="30">
        <v>161.0</v>
      </c>
      <c r="E92" s="30">
        <v>63.0</v>
      </c>
      <c r="F92" s="30">
        <v>98.0</v>
      </c>
      <c r="G92" s="30">
        <v>0.391</v>
      </c>
      <c r="H92" s="30"/>
      <c r="I92" s="30" t="s">
        <v>76</v>
      </c>
      <c r="J92" s="30">
        <v>3.7</v>
      </c>
      <c r="K92" s="30">
        <v>5.0</v>
      </c>
      <c r="L92" s="30">
        <v>-1.4</v>
      </c>
      <c r="M92" s="30">
        <v>0.2</v>
      </c>
      <c r="N92" s="30">
        <v>-1.2</v>
      </c>
      <c r="O92" s="30" t="s">
        <v>556</v>
      </c>
      <c r="P92" s="30">
        <v>5.0</v>
      </c>
      <c r="Q92" s="31">
        <v>43719.0</v>
      </c>
      <c r="R92" s="30" t="s">
        <v>288</v>
      </c>
      <c r="S92" s="30" t="s">
        <v>414</v>
      </c>
      <c r="T92" s="31">
        <v>43714.0</v>
      </c>
      <c r="U92" s="30" t="s">
        <v>128</v>
      </c>
      <c r="V92" s="30" t="s">
        <v>557</v>
      </c>
      <c r="W92" s="31">
        <v>43825.0</v>
      </c>
      <c r="X92" s="30" t="s">
        <v>558</v>
      </c>
      <c r="Y92" s="30" t="s">
        <v>559</v>
      </c>
      <c r="Z92" s="31">
        <v>43561.0</v>
      </c>
      <c r="AA92" s="31">
        <v>43659.0</v>
      </c>
      <c r="AB92" s="27">
        <v>43758.0</v>
      </c>
      <c r="AC92" s="23"/>
      <c r="AD92" s="23"/>
      <c r="AE92" s="23"/>
    </row>
    <row r="93">
      <c r="A93" s="24">
        <v>28.0</v>
      </c>
      <c r="B93" s="28" t="s">
        <v>80</v>
      </c>
      <c r="C93" s="29" t="s">
        <v>45</v>
      </c>
      <c r="D93" s="30">
        <v>162.0</v>
      </c>
      <c r="E93" s="30">
        <v>62.0</v>
      </c>
      <c r="F93" s="30">
        <v>100.0</v>
      </c>
      <c r="G93" s="30">
        <v>0.383</v>
      </c>
      <c r="H93" s="30"/>
      <c r="I93" s="30" t="s">
        <v>550</v>
      </c>
      <c r="J93" s="30">
        <v>4.0</v>
      </c>
      <c r="K93" s="30">
        <v>5.2</v>
      </c>
      <c r="L93" s="30">
        <v>-1.2</v>
      </c>
      <c r="M93" s="30">
        <v>-0.2</v>
      </c>
      <c r="N93" s="30">
        <v>-1.4</v>
      </c>
      <c r="O93" s="30" t="s">
        <v>560</v>
      </c>
      <c r="P93" s="30">
        <v>0.0</v>
      </c>
      <c r="Q93" s="31">
        <v>43630.0</v>
      </c>
      <c r="R93" s="30" t="s">
        <v>399</v>
      </c>
      <c r="S93" s="30" t="s">
        <v>388</v>
      </c>
      <c r="T93" s="31">
        <v>43590.0</v>
      </c>
      <c r="U93" s="30" t="s">
        <v>393</v>
      </c>
      <c r="V93" s="30" t="s">
        <v>561</v>
      </c>
      <c r="W93" s="30" t="s">
        <v>393</v>
      </c>
      <c r="X93" s="30" t="s">
        <v>562</v>
      </c>
      <c r="Y93" s="30" t="s">
        <v>563</v>
      </c>
      <c r="Z93" s="31">
        <v>43504.0</v>
      </c>
      <c r="AA93" s="31">
        <v>43630.0</v>
      </c>
      <c r="AB93" s="27">
        <v>43758.0</v>
      </c>
      <c r="AC93" s="23"/>
      <c r="AD93" s="23"/>
      <c r="AE93" s="23"/>
    </row>
    <row r="94">
      <c r="A94" s="24">
        <v>29.0</v>
      </c>
      <c r="B94" s="28" t="s">
        <v>160</v>
      </c>
      <c r="C94" s="29" t="s">
        <v>45</v>
      </c>
      <c r="D94" s="30">
        <v>162.0</v>
      </c>
      <c r="E94" s="30">
        <v>58.0</v>
      </c>
      <c r="F94" s="30">
        <v>104.0</v>
      </c>
      <c r="G94" s="30">
        <v>0.358</v>
      </c>
      <c r="H94" s="30"/>
      <c r="I94" s="30" t="s">
        <v>61</v>
      </c>
      <c r="J94" s="30">
        <v>3.9</v>
      </c>
      <c r="K94" s="30">
        <v>5.1</v>
      </c>
      <c r="L94" s="30">
        <v>-1.2</v>
      </c>
      <c r="M94" s="30">
        <v>-0.2</v>
      </c>
      <c r="N94" s="30">
        <v>-1.4</v>
      </c>
      <c r="O94" s="30" t="s">
        <v>560</v>
      </c>
      <c r="P94" s="30">
        <v>-4.0</v>
      </c>
      <c r="Q94" s="31">
        <v>43630.0</v>
      </c>
      <c r="R94" s="30" t="s">
        <v>388</v>
      </c>
      <c r="S94" s="30" t="s">
        <v>551</v>
      </c>
      <c r="T94" s="31">
        <v>43593.0</v>
      </c>
      <c r="U94" s="30" t="s">
        <v>564</v>
      </c>
      <c r="V94" s="30" t="s">
        <v>565</v>
      </c>
      <c r="W94" s="30" t="s">
        <v>564</v>
      </c>
      <c r="X94" s="30" t="s">
        <v>566</v>
      </c>
      <c r="Y94" s="30" t="s">
        <v>567</v>
      </c>
      <c r="Z94" s="31">
        <v>43620.0</v>
      </c>
      <c r="AA94" s="31">
        <v>43778.0</v>
      </c>
      <c r="AB94" s="24" t="s">
        <v>79</v>
      </c>
      <c r="AC94" s="20"/>
      <c r="AD94" s="20"/>
      <c r="AE94" s="20"/>
    </row>
    <row r="95">
      <c r="A95" s="32">
        <v>30.0</v>
      </c>
      <c r="B95" s="33" t="s">
        <v>169</v>
      </c>
      <c r="C95" s="34" t="s">
        <v>45</v>
      </c>
      <c r="D95" s="35">
        <v>162.0</v>
      </c>
      <c r="E95" s="35">
        <v>47.0</v>
      </c>
      <c r="F95" s="35">
        <v>115.0</v>
      </c>
      <c r="G95" s="35">
        <v>0.29</v>
      </c>
      <c r="H95" s="35"/>
      <c r="I95" s="35" t="s">
        <v>68</v>
      </c>
      <c r="J95" s="35">
        <v>3.8</v>
      </c>
      <c r="K95" s="35">
        <v>5.5</v>
      </c>
      <c r="L95" s="35">
        <v>-1.7</v>
      </c>
      <c r="M95" s="35">
        <v>0.1</v>
      </c>
      <c r="N95" s="35">
        <v>-1.5</v>
      </c>
      <c r="O95" s="35" t="s">
        <v>568</v>
      </c>
      <c r="P95" s="35">
        <v>-8.0</v>
      </c>
      <c r="Q95" s="36">
        <v>43659.0</v>
      </c>
      <c r="R95" s="35" t="s">
        <v>362</v>
      </c>
      <c r="S95" s="35" t="s">
        <v>569</v>
      </c>
      <c r="T95" s="36">
        <v>43564.0</v>
      </c>
      <c r="U95" s="36">
        <v>43828.0</v>
      </c>
      <c r="V95" s="35" t="s">
        <v>570</v>
      </c>
      <c r="W95" s="35" t="s">
        <v>571</v>
      </c>
      <c r="X95" s="35" t="s">
        <v>410</v>
      </c>
      <c r="Y95" s="35" t="s">
        <v>572</v>
      </c>
      <c r="Z95" s="36">
        <v>43531.0</v>
      </c>
      <c r="AA95" s="36">
        <v>43630.0</v>
      </c>
      <c r="AB95" s="37">
        <v>43729.0</v>
      </c>
      <c r="AC95" s="38"/>
      <c r="AD95" s="38"/>
      <c r="AE95" s="38"/>
    </row>
    <row r="97">
      <c r="A97" s="39" t="s">
        <v>573</v>
      </c>
    </row>
    <row r="98">
      <c r="A98" s="40" t="s">
        <v>0</v>
      </c>
      <c r="B98" s="40" t="s">
        <v>1</v>
      </c>
      <c r="C98" s="40" t="s">
        <v>2</v>
      </c>
      <c r="D98" s="40" t="s">
        <v>3</v>
      </c>
      <c r="E98" s="40" t="s">
        <v>4</v>
      </c>
      <c r="F98" s="40" t="s">
        <v>5</v>
      </c>
      <c r="G98" s="40" t="s">
        <v>6</v>
      </c>
      <c r="H98" s="40"/>
      <c r="I98" s="40" t="s">
        <v>9</v>
      </c>
      <c r="J98" s="40" t="s">
        <v>10</v>
      </c>
      <c r="K98" s="40" t="s">
        <v>11</v>
      </c>
      <c r="L98" s="40" t="s">
        <v>12</v>
      </c>
      <c r="M98" s="40" t="s">
        <v>13</v>
      </c>
      <c r="N98" s="40" t="s">
        <v>14</v>
      </c>
      <c r="O98" s="40" t="s">
        <v>15</v>
      </c>
      <c r="P98" s="40" t="s">
        <v>19</v>
      </c>
      <c r="Q98" s="40" t="s">
        <v>20</v>
      </c>
      <c r="R98" s="40" t="s">
        <v>21</v>
      </c>
      <c r="S98" s="40" t="s">
        <v>22</v>
      </c>
      <c r="T98" s="40" t="s">
        <v>23</v>
      </c>
      <c r="U98" s="40" t="s">
        <v>24</v>
      </c>
      <c r="V98" s="40" t="s">
        <v>25</v>
      </c>
      <c r="W98" s="40" t="s">
        <v>26</v>
      </c>
      <c r="X98" s="40" t="s">
        <v>27</v>
      </c>
    </row>
    <row r="99">
      <c r="A99" s="24">
        <v>1.0</v>
      </c>
      <c r="B99" s="25" t="s">
        <v>31</v>
      </c>
      <c r="C99" s="26" t="s">
        <v>32</v>
      </c>
      <c r="D99" s="24">
        <v>162.0</v>
      </c>
      <c r="E99" s="24">
        <v>104.0</v>
      </c>
      <c r="F99" s="24">
        <v>58.0</v>
      </c>
      <c r="G99" s="24">
        <v>0.642</v>
      </c>
      <c r="H99" s="24"/>
      <c r="I99" s="24">
        <v>4.8</v>
      </c>
      <c r="J99" s="24">
        <v>3.6</v>
      </c>
      <c r="K99" s="24">
        <v>1.2</v>
      </c>
      <c r="L99" s="24">
        <v>-0.2</v>
      </c>
      <c r="M99" s="24">
        <v>0.9</v>
      </c>
      <c r="N99" s="24" t="s">
        <v>574</v>
      </c>
      <c r="O99" s="24">
        <v>2.0</v>
      </c>
      <c r="P99" s="24" t="s">
        <v>37</v>
      </c>
      <c r="Q99" s="24" t="s">
        <v>215</v>
      </c>
      <c r="R99" s="24" t="s">
        <v>199</v>
      </c>
      <c r="S99" s="27">
        <v>43681.0</v>
      </c>
      <c r="T99" s="24" t="s">
        <v>299</v>
      </c>
      <c r="U99" s="24" t="s">
        <v>575</v>
      </c>
      <c r="V99" s="24" t="s">
        <v>576</v>
      </c>
      <c r="W99" s="24" t="s">
        <v>577</v>
      </c>
      <c r="X99" s="24" t="s">
        <v>578</v>
      </c>
    </row>
    <row r="100">
      <c r="A100" s="24">
        <v>2.0</v>
      </c>
      <c r="B100" s="28" t="s">
        <v>85</v>
      </c>
      <c r="C100" s="29" t="s">
        <v>45</v>
      </c>
      <c r="D100" s="30">
        <v>162.0</v>
      </c>
      <c r="E100" s="30">
        <v>102.0</v>
      </c>
      <c r="F100" s="30">
        <v>60.0</v>
      </c>
      <c r="G100" s="30">
        <v>0.63</v>
      </c>
      <c r="H100" s="30"/>
      <c r="I100" s="30">
        <v>5.0</v>
      </c>
      <c r="J100" s="30">
        <v>3.5</v>
      </c>
      <c r="K100" s="30">
        <v>1.6</v>
      </c>
      <c r="L100" s="30">
        <v>-0.1</v>
      </c>
      <c r="M100" s="30">
        <v>1.5</v>
      </c>
      <c r="N100" s="30" t="s">
        <v>579</v>
      </c>
      <c r="O100" s="30">
        <v>-6.0</v>
      </c>
      <c r="P100" s="31">
        <v>43630.0</v>
      </c>
      <c r="Q100" s="30" t="s">
        <v>258</v>
      </c>
      <c r="R100" s="30" t="s">
        <v>437</v>
      </c>
      <c r="S100" s="31">
        <v>43557.0</v>
      </c>
      <c r="T100" s="30" t="s">
        <v>580</v>
      </c>
      <c r="U100" s="30" t="s">
        <v>433</v>
      </c>
      <c r="V100" s="30" t="s">
        <v>46</v>
      </c>
      <c r="W100" s="30" t="s">
        <v>94</v>
      </c>
      <c r="X100" s="24" t="s">
        <v>581</v>
      </c>
    </row>
    <row r="101">
      <c r="A101" s="24">
        <v>3.0</v>
      </c>
      <c r="B101" s="28" t="s">
        <v>126</v>
      </c>
      <c r="C101" s="29" t="s">
        <v>45</v>
      </c>
      <c r="D101" s="30">
        <v>162.0</v>
      </c>
      <c r="E101" s="30">
        <v>101.0</v>
      </c>
      <c r="F101" s="30">
        <v>61.0</v>
      </c>
      <c r="G101" s="30">
        <v>0.624</v>
      </c>
      <c r="H101" s="30"/>
      <c r="I101" s="30">
        <v>5.5</v>
      </c>
      <c r="J101" s="30">
        <v>4.3</v>
      </c>
      <c r="K101" s="30">
        <v>1.2</v>
      </c>
      <c r="L101" s="30">
        <v>0.0</v>
      </c>
      <c r="M101" s="30">
        <v>1.2</v>
      </c>
      <c r="N101" s="30" t="s">
        <v>212</v>
      </c>
      <c r="O101" s="30">
        <v>2.0</v>
      </c>
      <c r="P101" s="30" t="s">
        <v>287</v>
      </c>
      <c r="Q101" s="30" t="s">
        <v>251</v>
      </c>
      <c r="R101" s="30" t="s">
        <v>437</v>
      </c>
      <c r="S101" s="31">
        <v>43559.0</v>
      </c>
      <c r="T101" s="30" t="s">
        <v>144</v>
      </c>
      <c r="U101" s="30" t="s">
        <v>582</v>
      </c>
      <c r="V101" s="30" t="s">
        <v>583</v>
      </c>
      <c r="W101" s="30" t="s">
        <v>214</v>
      </c>
      <c r="X101" s="24" t="s">
        <v>584</v>
      </c>
    </row>
    <row r="102">
      <c r="A102" s="24">
        <v>4.0</v>
      </c>
      <c r="B102" s="28" t="s">
        <v>166</v>
      </c>
      <c r="C102" s="29" t="s">
        <v>32</v>
      </c>
      <c r="D102" s="30">
        <v>162.0</v>
      </c>
      <c r="E102" s="30">
        <v>97.0</v>
      </c>
      <c r="F102" s="30">
        <v>65.0</v>
      </c>
      <c r="G102" s="30">
        <v>0.599</v>
      </c>
      <c r="H102" s="30"/>
      <c r="I102" s="30">
        <v>5.1</v>
      </c>
      <c r="J102" s="30">
        <v>4.1</v>
      </c>
      <c r="K102" s="30">
        <v>0.9</v>
      </c>
      <c r="L102" s="30">
        <v>-0.3</v>
      </c>
      <c r="M102" s="30">
        <v>0.6</v>
      </c>
      <c r="N102" s="30" t="s">
        <v>585</v>
      </c>
      <c r="O102" s="30">
        <v>1.0</v>
      </c>
      <c r="P102" s="31">
        <v>43748.0</v>
      </c>
      <c r="Q102" s="30" t="s">
        <v>199</v>
      </c>
      <c r="R102" s="30" t="s">
        <v>234</v>
      </c>
      <c r="S102" s="31">
        <v>43650.0</v>
      </c>
      <c r="T102" s="30" t="s">
        <v>586</v>
      </c>
      <c r="U102" s="30" t="s">
        <v>587</v>
      </c>
      <c r="V102" s="30" t="s">
        <v>118</v>
      </c>
      <c r="W102" s="30" t="s">
        <v>588</v>
      </c>
      <c r="X102" s="24" t="s">
        <v>589</v>
      </c>
    </row>
    <row r="103">
      <c r="A103" s="24">
        <v>5.0</v>
      </c>
      <c r="B103" s="28" t="s">
        <v>177</v>
      </c>
      <c r="C103" s="29" t="s">
        <v>45</v>
      </c>
      <c r="D103" s="30">
        <v>162.0</v>
      </c>
      <c r="E103" s="30">
        <v>93.0</v>
      </c>
      <c r="F103" s="30">
        <v>69.0</v>
      </c>
      <c r="G103" s="30">
        <v>0.574</v>
      </c>
      <c r="H103" s="30"/>
      <c r="I103" s="30">
        <v>4.8</v>
      </c>
      <c r="J103" s="30">
        <v>4.1</v>
      </c>
      <c r="K103" s="30">
        <v>0.7</v>
      </c>
      <c r="L103" s="30">
        <v>0.1</v>
      </c>
      <c r="M103" s="30">
        <v>0.8</v>
      </c>
      <c r="N103" s="30" t="s">
        <v>249</v>
      </c>
      <c r="O103" s="30">
        <v>0.0</v>
      </c>
      <c r="P103" s="30" t="s">
        <v>37</v>
      </c>
      <c r="Q103" s="30" t="s">
        <v>251</v>
      </c>
      <c r="R103" s="30" t="s">
        <v>244</v>
      </c>
      <c r="S103" s="30" t="s">
        <v>590</v>
      </c>
      <c r="T103" s="30" t="s">
        <v>591</v>
      </c>
      <c r="U103" s="30" t="s">
        <v>587</v>
      </c>
      <c r="V103" s="30" t="s">
        <v>217</v>
      </c>
      <c r="W103" s="30" t="s">
        <v>592</v>
      </c>
      <c r="X103" s="24" t="s">
        <v>593</v>
      </c>
    </row>
    <row r="104">
      <c r="A104" s="24">
        <v>6.0</v>
      </c>
      <c r="B104" s="28" t="s">
        <v>173</v>
      </c>
      <c r="C104" s="29" t="s">
        <v>32</v>
      </c>
      <c r="D104" s="30">
        <v>162.0</v>
      </c>
      <c r="E104" s="30">
        <v>93.0</v>
      </c>
      <c r="F104" s="30">
        <v>69.0</v>
      </c>
      <c r="G104" s="30">
        <v>0.574</v>
      </c>
      <c r="H104" s="30"/>
      <c r="I104" s="30">
        <v>5.0</v>
      </c>
      <c r="J104" s="30">
        <v>4.1</v>
      </c>
      <c r="K104" s="30">
        <v>0.9</v>
      </c>
      <c r="L104" s="30">
        <v>-0.2</v>
      </c>
      <c r="M104" s="30">
        <v>0.8</v>
      </c>
      <c r="N104" s="30" t="s">
        <v>585</v>
      </c>
      <c r="O104" s="30">
        <v>-3.0</v>
      </c>
      <c r="P104" s="31">
        <v>43807.0</v>
      </c>
      <c r="Q104" s="30" t="s">
        <v>243</v>
      </c>
      <c r="R104" s="30" t="s">
        <v>271</v>
      </c>
      <c r="S104" s="31">
        <v>43711.0</v>
      </c>
      <c r="T104" s="30" t="s">
        <v>594</v>
      </c>
      <c r="U104" s="30" t="s">
        <v>595</v>
      </c>
      <c r="V104" s="30" t="s">
        <v>596</v>
      </c>
      <c r="W104" s="30" t="s">
        <v>597</v>
      </c>
      <c r="X104" s="24" t="s">
        <v>598</v>
      </c>
    </row>
    <row r="105">
      <c r="A105" s="24">
        <v>7.0</v>
      </c>
      <c r="B105" s="28" t="s">
        <v>89</v>
      </c>
      <c r="C105" s="29" t="s">
        <v>32</v>
      </c>
      <c r="D105" s="30">
        <v>162.0</v>
      </c>
      <c r="E105" s="30">
        <v>92.0</v>
      </c>
      <c r="F105" s="30">
        <v>70.0</v>
      </c>
      <c r="G105" s="30">
        <v>0.568</v>
      </c>
      <c r="H105" s="30"/>
      <c r="I105" s="30">
        <v>5.1</v>
      </c>
      <c r="J105" s="30">
        <v>4.3</v>
      </c>
      <c r="K105" s="30">
        <v>0.8</v>
      </c>
      <c r="L105" s="30">
        <v>-0.2</v>
      </c>
      <c r="M105" s="30">
        <v>0.6</v>
      </c>
      <c r="N105" s="30" t="s">
        <v>249</v>
      </c>
      <c r="O105" s="30">
        <v>-1.0</v>
      </c>
      <c r="P105" s="31">
        <v>43807.0</v>
      </c>
      <c r="Q105" s="30" t="s">
        <v>251</v>
      </c>
      <c r="R105" s="30" t="s">
        <v>259</v>
      </c>
      <c r="S105" s="31">
        <v>43649.0</v>
      </c>
      <c r="T105" s="30" t="s">
        <v>599</v>
      </c>
      <c r="U105" s="30" t="s">
        <v>600</v>
      </c>
      <c r="V105" s="30" t="s">
        <v>601</v>
      </c>
      <c r="W105" s="30" t="s">
        <v>602</v>
      </c>
      <c r="X105" s="24" t="s">
        <v>603</v>
      </c>
    </row>
    <row r="106">
      <c r="A106" s="24">
        <v>8.0</v>
      </c>
      <c r="B106" s="28" t="s">
        <v>95</v>
      </c>
      <c r="C106" s="29" t="s">
        <v>45</v>
      </c>
      <c r="D106" s="30">
        <v>162.0</v>
      </c>
      <c r="E106" s="30">
        <v>91.0</v>
      </c>
      <c r="F106" s="30">
        <v>71.0</v>
      </c>
      <c r="G106" s="30">
        <v>0.562</v>
      </c>
      <c r="H106" s="30"/>
      <c r="I106" s="30">
        <v>5.3</v>
      </c>
      <c r="J106" s="30">
        <v>4.1</v>
      </c>
      <c r="K106" s="30">
        <v>1.2</v>
      </c>
      <c r="L106" s="30">
        <v>0.1</v>
      </c>
      <c r="M106" s="30">
        <v>1.3</v>
      </c>
      <c r="N106" s="30" t="s">
        <v>604</v>
      </c>
      <c r="O106" s="30">
        <v>-9.0</v>
      </c>
      <c r="P106" s="30" t="s">
        <v>287</v>
      </c>
      <c r="Q106" s="30" t="s">
        <v>312</v>
      </c>
      <c r="R106" s="30" t="s">
        <v>278</v>
      </c>
      <c r="S106" s="31">
        <v>43591.0</v>
      </c>
      <c r="T106" s="30" t="s">
        <v>605</v>
      </c>
      <c r="U106" s="30" t="s">
        <v>606</v>
      </c>
      <c r="V106" s="30" t="s">
        <v>124</v>
      </c>
      <c r="W106" s="30" t="s">
        <v>607</v>
      </c>
      <c r="X106" s="24" t="s">
        <v>608</v>
      </c>
    </row>
    <row r="107">
      <c r="A107" s="24">
        <v>9.0</v>
      </c>
      <c r="B107" s="28" t="s">
        <v>155</v>
      </c>
      <c r="C107" s="29" t="s">
        <v>32</v>
      </c>
      <c r="D107" s="30">
        <v>162.0</v>
      </c>
      <c r="E107" s="30">
        <v>87.0</v>
      </c>
      <c r="F107" s="30">
        <v>75.0</v>
      </c>
      <c r="G107" s="30">
        <v>0.537</v>
      </c>
      <c r="H107" s="30"/>
      <c r="I107" s="30">
        <v>5.1</v>
      </c>
      <c r="J107" s="30">
        <v>4.7</v>
      </c>
      <c r="K107" s="30">
        <v>0.4</v>
      </c>
      <c r="L107" s="30">
        <v>-0.1</v>
      </c>
      <c r="M107" s="30">
        <v>0.3</v>
      </c>
      <c r="N107" s="30" t="s">
        <v>302</v>
      </c>
      <c r="O107" s="30">
        <v>0.0</v>
      </c>
      <c r="P107" s="31">
        <v>43748.0</v>
      </c>
      <c r="Q107" s="30" t="s">
        <v>216</v>
      </c>
      <c r="R107" s="30" t="s">
        <v>271</v>
      </c>
      <c r="S107" s="31">
        <v>43499.0</v>
      </c>
      <c r="T107" s="30" t="s">
        <v>601</v>
      </c>
      <c r="U107" s="30" t="s">
        <v>609</v>
      </c>
      <c r="V107" s="30" t="s">
        <v>610</v>
      </c>
      <c r="W107" s="30" t="s">
        <v>611</v>
      </c>
      <c r="X107" s="24" t="s">
        <v>612</v>
      </c>
    </row>
    <row r="108">
      <c r="A108" s="24">
        <v>10.0</v>
      </c>
      <c r="B108" s="28" t="s">
        <v>137</v>
      </c>
      <c r="C108" s="29" t="s">
        <v>32</v>
      </c>
      <c r="D108" s="30">
        <v>162.0</v>
      </c>
      <c r="E108" s="30">
        <v>86.0</v>
      </c>
      <c r="F108" s="30">
        <v>76.0</v>
      </c>
      <c r="G108" s="30">
        <v>0.531</v>
      </c>
      <c r="H108" s="30"/>
      <c r="I108" s="30">
        <v>4.5</v>
      </c>
      <c r="J108" s="30">
        <v>4.3</v>
      </c>
      <c r="K108" s="30">
        <v>0.2</v>
      </c>
      <c r="L108" s="30">
        <v>-0.1</v>
      </c>
      <c r="M108" s="30">
        <v>0.1</v>
      </c>
      <c r="N108" s="30" t="s">
        <v>613</v>
      </c>
      <c r="O108" s="30">
        <v>1.0</v>
      </c>
      <c r="P108" s="31">
        <v>43778.0</v>
      </c>
      <c r="Q108" s="30" t="s">
        <v>614</v>
      </c>
      <c r="R108" s="30" t="s">
        <v>615</v>
      </c>
      <c r="S108" s="31">
        <v>43596.0</v>
      </c>
      <c r="T108" s="30" t="s">
        <v>272</v>
      </c>
      <c r="U108" s="30" t="s">
        <v>616</v>
      </c>
      <c r="V108" s="30" t="s">
        <v>294</v>
      </c>
      <c r="W108" s="30" t="s">
        <v>617</v>
      </c>
      <c r="X108" s="24" t="s">
        <v>618</v>
      </c>
    </row>
    <row r="109">
      <c r="A109" s="24">
        <v>11.0</v>
      </c>
      <c r="B109" s="28" t="s">
        <v>60</v>
      </c>
      <c r="C109" s="29" t="s">
        <v>45</v>
      </c>
      <c r="D109" s="30">
        <v>162.0</v>
      </c>
      <c r="E109" s="30">
        <v>85.0</v>
      </c>
      <c r="F109" s="30">
        <v>77.0</v>
      </c>
      <c r="G109" s="30">
        <v>0.525</v>
      </c>
      <c r="H109" s="30"/>
      <c r="I109" s="30">
        <v>5.0</v>
      </c>
      <c r="J109" s="30">
        <v>4.9</v>
      </c>
      <c r="K109" s="30">
        <v>0.2</v>
      </c>
      <c r="L109" s="30">
        <v>0.1</v>
      </c>
      <c r="M109" s="30">
        <v>0.2</v>
      </c>
      <c r="N109" s="30" t="s">
        <v>619</v>
      </c>
      <c r="O109" s="30">
        <v>2.0</v>
      </c>
      <c r="P109" s="30" t="s">
        <v>43</v>
      </c>
      <c r="Q109" s="30" t="s">
        <v>271</v>
      </c>
      <c r="R109" s="30" t="s">
        <v>259</v>
      </c>
      <c r="S109" s="31">
        <v>43527.0</v>
      </c>
      <c r="T109" s="30" t="s">
        <v>167</v>
      </c>
      <c r="U109" s="30" t="s">
        <v>620</v>
      </c>
      <c r="V109" s="30" t="s">
        <v>621</v>
      </c>
      <c r="W109" s="30" t="s">
        <v>506</v>
      </c>
      <c r="X109" s="24" t="s">
        <v>622</v>
      </c>
    </row>
    <row r="110">
      <c r="A110" s="24">
        <v>12.0</v>
      </c>
      <c r="B110" s="28" t="s">
        <v>107</v>
      </c>
      <c r="C110" s="29" t="s">
        <v>32</v>
      </c>
      <c r="D110" s="30">
        <v>162.0</v>
      </c>
      <c r="E110" s="30">
        <v>83.0</v>
      </c>
      <c r="F110" s="30">
        <v>79.0</v>
      </c>
      <c r="G110" s="30">
        <v>0.512</v>
      </c>
      <c r="H110" s="30"/>
      <c r="I110" s="30">
        <v>4.7</v>
      </c>
      <c r="J110" s="30">
        <v>4.4</v>
      </c>
      <c r="K110" s="30">
        <v>0.3</v>
      </c>
      <c r="L110" s="30">
        <v>-0.1</v>
      </c>
      <c r="M110" s="30">
        <v>0.2</v>
      </c>
      <c r="N110" s="30" t="s">
        <v>302</v>
      </c>
      <c r="O110" s="30">
        <v>-4.0</v>
      </c>
      <c r="P110" s="31">
        <v>43689.0</v>
      </c>
      <c r="Q110" s="30" t="s">
        <v>259</v>
      </c>
      <c r="R110" s="30" t="s">
        <v>482</v>
      </c>
      <c r="S110" s="31">
        <v>43594.0</v>
      </c>
      <c r="T110" s="30" t="s">
        <v>623</v>
      </c>
      <c r="U110" s="30" t="s">
        <v>624</v>
      </c>
      <c r="V110" s="30" t="s">
        <v>625</v>
      </c>
      <c r="W110" s="30" t="s">
        <v>626</v>
      </c>
      <c r="X110" s="24" t="s">
        <v>627</v>
      </c>
    </row>
    <row r="111">
      <c r="A111" s="24">
        <v>13.0</v>
      </c>
      <c r="B111" s="28" t="s">
        <v>164</v>
      </c>
      <c r="C111" s="29" t="s">
        <v>45</v>
      </c>
      <c r="D111" s="30">
        <v>162.0</v>
      </c>
      <c r="E111" s="30">
        <v>80.0</v>
      </c>
      <c r="F111" s="30">
        <v>82.0</v>
      </c>
      <c r="G111" s="30">
        <v>0.494</v>
      </c>
      <c r="H111" s="30"/>
      <c r="I111" s="30">
        <v>4.4</v>
      </c>
      <c r="J111" s="30">
        <v>4.4</v>
      </c>
      <c r="K111" s="30">
        <v>0.0</v>
      </c>
      <c r="L111" s="30">
        <v>0.1</v>
      </c>
      <c r="M111" s="30">
        <v>0.1</v>
      </c>
      <c r="N111" s="30" t="s">
        <v>276</v>
      </c>
      <c r="O111" s="30">
        <v>-1.0</v>
      </c>
      <c r="P111" s="31">
        <v>43778.0</v>
      </c>
      <c r="Q111" s="30" t="s">
        <v>266</v>
      </c>
      <c r="R111" s="30" t="s">
        <v>523</v>
      </c>
      <c r="S111" s="31">
        <v>43684.0</v>
      </c>
      <c r="T111" s="30" t="s">
        <v>94</v>
      </c>
      <c r="U111" s="30" t="s">
        <v>628</v>
      </c>
      <c r="V111" s="30" t="s">
        <v>432</v>
      </c>
      <c r="W111" s="30" t="s">
        <v>629</v>
      </c>
      <c r="X111" s="24" t="s">
        <v>630</v>
      </c>
    </row>
    <row r="112">
      <c r="A112" s="24">
        <v>14.0</v>
      </c>
      <c r="B112" s="28" t="s">
        <v>44</v>
      </c>
      <c r="C112" s="29" t="s">
        <v>45</v>
      </c>
      <c r="D112" s="30">
        <v>162.0</v>
      </c>
      <c r="E112" s="30">
        <v>80.0</v>
      </c>
      <c r="F112" s="30">
        <v>82.0</v>
      </c>
      <c r="G112" s="30">
        <v>0.494</v>
      </c>
      <c r="H112" s="30"/>
      <c r="I112" s="30">
        <v>4.3</v>
      </c>
      <c r="J112" s="30">
        <v>4.3</v>
      </c>
      <c r="K112" s="30">
        <v>-0.1</v>
      </c>
      <c r="L112" s="30">
        <v>0.2</v>
      </c>
      <c r="M112" s="30">
        <v>0.1</v>
      </c>
      <c r="N112" s="30" t="s">
        <v>339</v>
      </c>
      <c r="O112" s="30">
        <v>0.0</v>
      </c>
      <c r="P112" s="31">
        <v>43778.0</v>
      </c>
      <c r="Q112" s="30" t="s">
        <v>332</v>
      </c>
      <c r="R112" s="30" t="s">
        <v>288</v>
      </c>
      <c r="S112" s="31">
        <v>43683.0</v>
      </c>
      <c r="T112" s="30" t="s">
        <v>583</v>
      </c>
      <c r="U112" s="30" t="s">
        <v>631</v>
      </c>
      <c r="V112" s="30" t="s">
        <v>632</v>
      </c>
      <c r="W112" s="30" t="s">
        <v>633</v>
      </c>
      <c r="X112" s="24" t="s">
        <v>634</v>
      </c>
    </row>
    <row r="113">
      <c r="A113" s="24">
        <v>15.0</v>
      </c>
      <c r="B113" s="28" t="s">
        <v>160</v>
      </c>
      <c r="C113" s="29" t="s">
        <v>45</v>
      </c>
      <c r="D113" s="30">
        <v>162.0</v>
      </c>
      <c r="E113" s="30">
        <v>80.0</v>
      </c>
      <c r="F113" s="30">
        <v>82.0</v>
      </c>
      <c r="G113" s="30">
        <v>0.494</v>
      </c>
      <c r="H113" s="30"/>
      <c r="I113" s="30">
        <v>4.3</v>
      </c>
      <c r="J113" s="30">
        <v>4.9</v>
      </c>
      <c r="K113" s="30">
        <v>-0.5</v>
      </c>
      <c r="L113" s="30">
        <v>0.2</v>
      </c>
      <c r="M113" s="30">
        <v>-0.4</v>
      </c>
      <c r="N113" s="30" t="s">
        <v>352</v>
      </c>
      <c r="O113" s="30">
        <v>8.0</v>
      </c>
      <c r="P113" s="31">
        <v>43719.0</v>
      </c>
      <c r="Q113" s="30" t="s">
        <v>266</v>
      </c>
      <c r="R113" s="30" t="s">
        <v>523</v>
      </c>
      <c r="S113" s="31">
        <v>43562.0</v>
      </c>
      <c r="T113" s="30" t="s">
        <v>635</v>
      </c>
      <c r="U113" s="30" t="s">
        <v>636</v>
      </c>
      <c r="V113" s="30" t="s">
        <v>290</v>
      </c>
      <c r="W113" s="30" t="s">
        <v>637</v>
      </c>
      <c r="X113" s="24" t="s">
        <v>638</v>
      </c>
    </row>
    <row r="114">
      <c r="A114" s="24">
        <v>16.0</v>
      </c>
      <c r="B114" s="28" t="s">
        <v>186</v>
      </c>
      <c r="C114" s="29" t="s">
        <v>45</v>
      </c>
      <c r="D114" s="30">
        <v>162.0</v>
      </c>
      <c r="E114" s="30">
        <v>78.0</v>
      </c>
      <c r="F114" s="30">
        <v>84.0</v>
      </c>
      <c r="G114" s="30">
        <v>0.481</v>
      </c>
      <c r="H114" s="30"/>
      <c r="I114" s="30">
        <v>4.9</v>
      </c>
      <c r="J114" s="30">
        <v>5.0</v>
      </c>
      <c r="K114" s="30">
        <v>-0.1</v>
      </c>
      <c r="L114" s="30">
        <v>0.1</v>
      </c>
      <c r="M114" s="30">
        <v>0.0</v>
      </c>
      <c r="N114" s="30" t="s">
        <v>318</v>
      </c>
      <c r="O114" s="30">
        <v>-1.0</v>
      </c>
      <c r="P114" s="30" t="s">
        <v>250</v>
      </c>
      <c r="Q114" s="30" t="s">
        <v>271</v>
      </c>
      <c r="R114" s="30" t="s">
        <v>523</v>
      </c>
      <c r="S114" s="31">
        <v>43590.0</v>
      </c>
      <c r="T114" s="30" t="s">
        <v>416</v>
      </c>
      <c r="U114" s="30" t="s">
        <v>639</v>
      </c>
      <c r="V114" s="30" t="s">
        <v>91</v>
      </c>
      <c r="W114" s="30" t="s">
        <v>640</v>
      </c>
      <c r="X114" s="24" t="s">
        <v>641</v>
      </c>
    </row>
    <row r="115">
      <c r="A115" s="24">
        <v>17.0</v>
      </c>
      <c r="B115" s="28" t="s">
        <v>148</v>
      </c>
      <c r="C115" s="29" t="s">
        <v>45</v>
      </c>
      <c r="D115" s="30">
        <v>162.0</v>
      </c>
      <c r="E115" s="30">
        <v>78.0</v>
      </c>
      <c r="F115" s="30">
        <v>84.0</v>
      </c>
      <c r="G115" s="30">
        <v>0.481</v>
      </c>
      <c r="H115" s="30"/>
      <c r="I115" s="30">
        <v>4.6</v>
      </c>
      <c r="J115" s="30">
        <v>4.8</v>
      </c>
      <c r="K115" s="30">
        <v>-0.1</v>
      </c>
      <c r="L115" s="30">
        <v>0.1</v>
      </c>
      <c r="M115" s="30">
        <v>0.0</v>
      </c>
      <c r="N115" s="30" t="s">
        <v>318</v>
      </c>
      <c r="O115" s="30">
        <v>-1.0</v>
      </c>
      <c r="P115" s="31">
        <v>43807.0</v>
      </c>
      <c r="Q115" s="30" t="s">
        <v>278</v>
      </c>
      <c r="R115" s="30" t="s">
        <v>288</v>
      </c>
      <c r="S115" s="31">
        <v>43651.0</v>
      </c>
      <c r="T115" s="30" t="s">
        <v>473</v>
      </c>
      <c r="U115" s="30" t="s">
        <v>642</v>
      </c>
      <c r="V115" s="30" t="s">
        <v>643</v>
      </c>
      <c r="W115" s="30" t="s">
        <v>644</v>
      </c>
      <c r="X115" s="24" t="s">
        <v>645</v>
      </c>
    </row>
    <row r="116">
      <c r="A116" s="24">
        <v>18.0</v>
      </c>
      <c r="B116" s="28" t="s">
        <v>113</v>
      </c>
      <c r="C116" s="29" t="s">
        <v>32</v>
      </c>
      <c r="D116" s="30">
        <v>162.0</v>
      </c>
      <c r="E116" s="30">
        <v>77.0</v>
      </c>
      <c r="F116" s="30">
        <v>85.0</v>
      </c>
      <c r="G116" s="30">
        <v>0.475</v>
      </c>
      <c r="H116" s="30"/>
      <c r="I116" s="30">
        <v>4.8</v>
      </c>
      <c r="J116" s="30">
        <v>5.1</v>
      </c>
      <c r="K116" s="30">
        <v>-0.3</v>
      </c>
      <c r="L116" s="30">
        <v>-0.2</v>
      </c>
      <c r="M116" s="30">
        <v>-0.5</v>
      </c>
      <c r="N116" s="30" t="s">
        <v>486</v>
      </c>
      <c r="O116" s="30">
        <v>0.0</v>
      </c>
      <c r="P116" s="31">
        <v>43719.0</v>
      </c>
      <c r="Q116" s="30" t="s">
        <v>646</v>
      </c>
      <c r="R116" s="30" t="s">
        <v>647</v>
      </c>
      <c r="S116" s="31">
        <v>43621.0</v>
      </c>
      <c r="T116" s="30" t="s">
        <v>133</v>
      </c>
      <c r="U116" s="30" t="s">
        <v>648</v>
      </c>
      <c r="V116" s="30" t="s">
        <v>649</v>
      </c>
      <c r="W116" s="30" t="s">
        <v>650</v>
      </c>
      <c r="X116" s="24" t="s">
        <v>651</v>
      </c>
    </row>
    <row r="117">
      <c r="A117" s="24">
        <v>19.0</v>
      </c>
      <c r="B117" s="28" t="s">
        <v>100</v>
      </c>
      <c r="C117" s="29" t="s">
        <v>45</v>
      </c>
      <c r="D117" s="30">
        <v>162.0</v>
      </c>
      <c r="E117" s="30">
        <v>76.0</v>
      </c>
      <c r="F117" s="30">
        <v>86.0</v>
      </c>
      <c r="G117" s="30">
        <v>0.469</v>
      </c>
      <c r="H117" s="30"/>
      <c r="I117" s="30">
        <v>4.3</v>
      </c>
      <c r="J117" s="30">
        <v>4.8</v>
      </c>
      <c r="K117" s="30">
        <v>-0.6</v>
      </c>
      <c r="L117" s="30">
        <v>0.3</v>
      </c>
      <c r="M117" s="30">
        <v>-0.3</v>
      </c>
      <c r="N117" s="30" t="s">
        <v>352</v>
      </c>
      <c r="O117" s="30">
        <v>4.0</v>
      </c>
      <c r="P117" s="31">
        <v>43719.0</v>
      </c>
      <c r="Q117" s="30" t="s">
        <v>332</v>
      </c>
      <c r="R117" s="30" t="s">
        <v>340</v>
      </c>
      <c r="S117" s="31">
        <v>43599.0</v>
      </c>
      <c r="T117" s="30" t="s">
        <v>652</v>
      </c>
      <c r="U117" s="30" t="s">
        <v>653</v>
      </c>
      <c r="V117" s="30" t="s">
        <v>141</v>
      </c>
      <c r="W117" s="30" t="s">
        <v>654</v>
      </c>
      <c r="X117" s="24" t="s">
        <v>634</v>
      </c>
    </row>
    <row r="118">
      <c r="A118" s="24">
        <v>20.0</v>
      </c>
      <c r="B118" s="28" t="s">
        <v>189</v>
      </c>
      <c r="C118" s="29" t="s">
        <v>32</v>
      </c>
      <c r="D118" s="30">
        <v>162.0</v>
      </c>
      <c r="E118" s="30">
        <v>75.0</v>
      </c>
      <c r="F118" s="30">
        <v>87.0</v>
      </c>
      <c r="G118" s="30">
        <v>0.463</v>
      </c>
      <c r="H118" s="30"/>
      <c r="I118" s="30">
        <v>4.1</v>
      </c>
      <c r="J118" s="30">
        <v>4.5</v>
      </c>
      <c r="K118" s="30">
        <v>-0.4</v>
      </c>
      <c r="L118" s="30">
        <v>-0.1</v>
      </c>
      <c r="M118" s="30">
        <v>-0.4</v>
      </c>
      <c r="N118" s="30" t="s">
        <v>655</v>
      </c>
      <c r="O118" s="30">
        <v>1.0</v>
      </c>
      <c r="P118" s="31">
        <v>43748.0</v>
      </c>
      <c r="Q118" s="30" t="s">
        <v>259</v>
      </c>
      <c r="R118" s="30" t="s">
        <v>392</v>
      </c>
      <c r="S118" s="31">
        <v>43686.0</v>
      </c>
      <c r="T118" s="30" t="s">
        <v>175</v>
      </c>
      <c r="U118" s="30" t="s">
        <v>656</v>
      </c>
      <c r="V118" s="30" t="s">
        <v>165</v>
      </c>
      <c r="W118" s="30" t="s">
        <v>657</v>
      </c>
      <c r="X118" s="24" t="s">
        <v>658</v>
      </c>
    </row>
    <row r="119">
      <c r="A119" s="24">
        <v>21.0</v>
      </c>
      <c r="B119" s="28" t="s">
        <v>169</v>
      </c>
      <c r="C119" s="29" t="s">
        <v>45</v>
      </c>
      <c r="D119" s="30">
        <v>162.0</v>
      </c>
      <c r="E119" s="30">
        <v>75.0</v>
      </c>
      <c r="F119" s="30">
        <v>87.0</v>
      </c>
      <c r="G119" s="30">
        <v>0.463</v>
      </c>
      <c r="H119" s="30"/>
      <c r="I119" s="30">
        <v>4.6</v>
      </c>
      <c r="J119" s="30">
        <v>5.2</v>
      </c>
      <c r="K119" s="30">
        <v>-0.6</v>
      </c>
      <c r="L119" s="30">
        <v>0.3</v>
      </c>
      <c r="M119" s="30">
        <v>-0.3</v>
      </c>
      <c r="N119" s="30" t="s">
        <v>352</v>
      </c>
      <c r="O119" s="30">
        <v>3.0</v>
      </c>
      <c r="P119" s="31">
        <v>43689.0</v>
      </c>
      <c r="Q119" s="30" t="s">
        <v>216</v>
      </c>
      <c r="R119" s="30" t="s">
        <v>407</v>
      </c>
      <c r="S119" s="31">
        <v>43803.0</v>
      </c>
      <c r="T119" s="30" t="s">
        <v>659</v>
      </c>
      <c r="U119" s="30" t="s">
        <v>660</v>
      </c>
      <c r="V119" s="30" t="s">
        <v>371</v>
      </c>
      <c r="W119" s="30" t="s">
        <v>661</v>
      </c>
      <c r="X119" s="24" t="s">
        <v>662</v>
      </c>
    </row>
    <row r="120">
      <c r="A120" s="24">
        <v>22.0</v>
      </c>
      <c r="B120" s="28" t="s">
        <v>67</v>
      </c>
      <c r="C120" s="29" t="s">
        <v>45</v>
      </c>
      <c r="D120" s="30">
        <v>162.0</v>
      </c>
      <c r="E120" s="30">
        <v>75.0</v>
      </c>
      <c r="F120" s="30">
        <v>87.0</v>
      </c>
      <c r="G120" s="30">
        <v>0.463</v>
      </c>
      <c r="H120" s="30"/>
      <c r="I120" s="30">
        <v>4.6</v>
      </c>
      <c r="J120" s="30">
        <v>5.1</v>
      </c>
      <c r="K120" s="30">
        <v>-0.5</v>
      </c>
      <c r="L120" s="30">
        <v>0.2</v>
      </c>
      <c r="M120" s="30">
        <v>-0.4</v>
      </c>
      <c r="N120" s="30" t="s">
        <v>663</v>
      </c>
      <c r="O120" s="30">
        <v>2.0</v>
      </c>
      <c r="P120" s="31">
        <v>43659.0</v>
      </c>
      <c r="Q120" s="30" t="s">
        <v>216</v>
      </c>
      <c r="R120" s="30" t="s">
        <v>407</v>
      </c>
      <c r="S120" s="31">
        <v>43564.0</v>
      </c>
      <c r="T120" s="30" t="s">
        <v>664</v>
      </c>
      <c r="U120" s="30" t="s">
        <v>642</v>
      </c>
      <c r="V120" s="30" t="s">
        <v>665</v>
      </c>
      <c r="W120" s="30" t="s">
        <v>666</v>
      </c>
      <c r="X120" s="24" t="s">
        <v>667</v>
      </c>
    </row>
    <row r="121">
      <c r="A121" s="24">
        <v>23.0</v>
      </c>
      <c r="B121" s="28" t="s">
        <v>75</v>
      </c>
      <c r="C121" s="29" t="s">
        <v>32</v>
      </c>
      <c r="D121" s="30">
        <v>162.0</v>
      </c>
      <c r="E121" s="30">
        <v>72.0</v>
      </c>
      <c r="F121" s="30">
        <v>90.0</v>
      </c>
      <c r="G121" s="30">
        <v>0.444</v>
      </c>
      <c r="H121" s="30"/>
      <c r="I121" s="30">
        <v>4.5</v>
      </c>
      <c r="J121" s="30">
        <v>5.1</v>
      </c>
      <c r="K121" s="30">
        <v>-0.5</v>
      </c>
      <c r="L121" s="30">
        <v>-0.2</v>
      </c>
      <c r="M121" s="30">
        <v>-0.7</v>
      </c>
      <c r="N121" s="30" t="s">
        <v>663</v>
      </c>
      <c r="O121" s="30">
        <v>-1.0</v>
      </c>
      <c r="P121" s="31">
        <v>43719.0</v>
      </c>
      <c r="Q121" s="30" t="s">
        <v>523</v>
      </c>
      <c r="R121" s="30" t="s">
        <v>331</v>
      </c>
      <c r="S121" s="31">
        <v>43624.0</v>
      </c>
      <c r="T121" s="30" t="s">
        <v>142</v>
      </c>
      <c r="U121" s="30" t="s">
        <v>668</v>
      </c>
      <c r="V121" s="30" t="s">
        <v>111</v>
      </c>
      <c r="W121" s="30" t="s">
        <v>669</v>
      </c>
      <c r="X121" s="24" t="s">
        <v>670</v>
      </c>
    </row>
    <row r="122">
      <c r="A122" s="32">
        <v>24.0</v>
      </c>
      <c r="B122" s="33" t="s">
        <v>52</v>
      </c>
      <c r="C122" s="34" t="s">
        <v>32</v>
      </c>
      <c r="D122" s="35">
        <v>162.0</v>
      </c>
      <c r="E122" s="35">
        <v>71.0</v>
      </c>
      <c r="F122" s="35">
        <v>91.0</v>
      </c>
      <c r="G122" s="35">
        <v>0.438</v>
      </c>
      <c r="H122" s="35"/>
      <c r="I122" s="35">
        <v>3.7</v>
      </c>
      <c r="J122" s="35">
        <v>5.0</v>
      </c>
      <c r="K122" s="35">
        <v>-1.3</v>
      </c>
      <c r="L122" s="35">
        <v>0.0</v>
      </c>
      <c r="M122" s="35">
        <v>-1.3</v>
      </c>
      <c r="N122" s="35" t="s">
        <v>671</v>
      </c>
      <c r="O122" s="35">
        <v>12.0</v>
      </c>
      <c r="P122" s="36">
        <v>43689.0</v>
      </c>
      <c r="Q122" s="35" t="s">
        <v>266</v>
      </c>
      <c r="R122" s="35" t="s">
        <v>362</v>
      </c>
      <c r="S122" s="36">
        <v>43562.0</v>
      </c>
      <c r="T122" s="35" t="s">
        <v>672</v>
      </c>
      <c r="U122" s="35" t="s">
        <v>673</v>
      </c>
      <c r="V122" s="35" t="s">
        <v>314</v>
      </c>
      <c r="W122" s="35" t="s">
        <v>674</v>
      </c>
      <c r="X122" s="32" t="s">
        <v>675</v>
      </c>
    </row>
    <row r="123">
      <c r="A123" s="24">
        <v>25.0</v>
      </c>
      <c r="B123" s="28" t="s">
        <v>151</v>
      </c>
      <c r="C123" s="29" t="s">
        <v>32</v>
      </c>
      <c r="D123" s="30">
        <v>162.0</v>
      </c>
      <c r="E123" s="30">
        <v>70.0</v>
      </c>
      <c r="F123" s="30">
        <v>92.0</v>
      </c>
      <c r="G123" s="30">
        <v>0.432</v>
      </c>
      <c r="H123" s="30"/>
      <c r="I123" s="30">
        <v>4.5</v>
      </c>
      <c r="J123" s="30">
        <v>5.3</v>
      </c>
      <c r="K123" s="30">
        <v>-0.8</v>
      </c>
      <c r="L123" s="30">
        <v>-0.1</v>
      </c>
      <c r="M123" s="30">
        <v>-0.9</v>
      </c>
      <c r="N123" s="30" t="s">
        <v>382</v>
      </c>
      <c r="O123" s="30">
        <v>1.0</v>
      </c>
      <c r="P123" s="31">
        <v>43659.0</v>
      </c>
      <c r="Q123" s="30" t="s">
        <v>523</v>
      </c>
      <c r="R123" s="30" t="s">
        <v>313</v>
      </c>
      <c r="S123" s="31">
        <v>43532.0</v>
      </c>
      <c r="T123" s="30" t="s">
        <v>583</v>
      </c>
      <c r="U123" s="30" t="s">
        <v>676</v>
      </c>
      <c r="V123" s="30" t="s">
        <v>145</v>
      </c>
      <c r="W123" s="30" t="s">
        <v>677</v>
      </c>
      <c r="X123" s="24" t="s">
        <v>678</v>
      </c>
    </row>
    <row r="124">
      <c r="A124" s="24">
        <v>26.0</v>
      </c>
      <c r="B124" s="28" t="s">
        <v>119</v>
      </c>
      <c r="C124" s="29" t="s">
        <v>32</v>
      </c>
      <c r="D124" s="30">
        <v>162.0</v>
      </c>
      <c r="E124" s="30">
        <v>68.0</v>
      </c>
      <c r="F124" s="30">
        <v>94.0</v>
      </c>
      <c r="G124" s="30">
        <v>0.42</v>
      </c>
      <c r="H124" s="30"/>
      <c r="I124" s="30">
        <v>4.6</v>
      </c>
      <c r="J124" s="30">
        <v>5.4</v>
      </c>
      <c r="K124" s="30">
        <v>-0.7</v>
      </c>
      <c r="L124" s="30">
        <v>0.0</v>
      </c>
      <c r="M124" s="30">
        <v>-0.7</v>
      </c>
      <c r="N124" s="30" t="s">
        <v>368</v>
      </c>
      <c r="O124" s="30">
        <v>-2.0</v>
      </c>
      <c r="P124" s="31">
        <v>43600.0</v>
      </c>
      <c r="Q124" s="30" t="s">
        <v>482</v>
      </c>
      <c r="R124" s="30" t="s">
        <v>407</v>
      </c>
      <c r="S124" s="31">
        <v>43531.0</v>
      </c>
      <c r="T124" s="30" t="s">
        <v>679</v>
      </c>
      <c r="U124" s="30" t="s">
        <v>680</v>
      </c>
      <c r="V124" s="31">
        <v>43737.0</v>
      </c>
      <c r="W124" s="30" t="s">
        <v>681</v>
      </c>
      <c r="X124" s="24" t="s">
        <v>545</v>
      </c>
    </row>
    <row r="125">
      <c r="A125" s="24">
        <v>27.0</v>
      </c>
      <c r="B125" s="28" t="s">
        <v>80</v>
      </c>
      <c r="C125" s="29" t="s">
        <v>45</v>
      </c>
      <c r="D125" s="30">
        <v>162.0</v>
      </c>
      <c r="E125" s="30">
        <v>67.0</v>
      </c>
      <c r="F125" s="30">
        <v>95.0</v>
      </c>
      <c r="G125" s="30">
        <v>0.414</v>
      </c>
      <c r="H125" s="30"/>
      <c r="I125" s="30">
        <v>4.4</v>
      </c>
      <c r="J125" s="30">
        <v>5.1</v>
      </c>
      <c r="K125" s="30">
        <v>-0.7</v>
      </c>
      <c r="L125" s="30">
        <v>0.2</v>
      </c>
      <c r="M125" s="30">
        <v>-0.5</v>
      </c>
      <c r="N125" s="30" t="s">
        <v>368</v>
      </c>
      <c r="O125" s="30">
        <v>-3.0</v>
      </c>
      <c r="P125" s="31">
        <v>43630.0</v>
      </c>
      <c r="Q125" s="30" t="s">
        <v>482</v>
      </c>
      <c r="R125" s="30" t="s">
        <v>362</v>
      </c>
      <c r="S125" s="31">
        <v>43590.0</v>
      </c>
      <c r="T125" s="30" t="s">
        <v>682</v>
      </c>
      <c r="U125" s="30" t="s">
        <v>683</v>
      </c>
      <c r="V125" s="30" t="s">
        <v>684</v>
      </c>
      <c r="W125" s="30" t="s">
        <v>685</v>
      </c>
      <c r="X125" s="24" t="s">
        <v>686</v>
      </c>
    </row>
    <row r="126">
      <c r="A126" s="24">
        <v>28.0</v>
      </c>
      <c r="B126" s="28" t="s">
        <v>143</v>
      </c>
      <c r="C126" s="29" t="s">
        <v>32</v>
      </c>
      <c r="D126" s="30">
        <v>162.0</v>
      </c>
      <c r="E126" s="30">
        <v>66.0</v>
      </c>
      <c r="F126" s="30">
        <v>96.0</v>
      </c>
      <c r="G126" s="30">
        <v>0.407</v>
      </c>
      <c r="H126" s="30"/>
      <c r="I126" s="30">
        <v>4.3</v>
      </c>
      <c r="J126" s="30">
        <v>4.8</v>
      </c>
      <c r="K126" s="30">
        <v>-0.6</v>
      </c>
      <c r="L126" s="30">
        <v>-0.1</v>
      </c>
      <c r="M126" s="30">
        <v>-0.7</v>
      </c>
      <c r="N126" s="30" t="s">
        <v>352</v>
      </c>
      <c r="O126" s="30">
        <v>-6.0</v>
      </c>
      <c r="P126" s="31">
        <v>43600.0</v>
      </c>
      <c r="Q126" s="30" t="s">
        <v>482</v>
      </c>
      <c r="R126" s="30" t="s">
        <v>400</v>
      </c>
      <c r="S126" s="31">
        <v>43656.0</v>
      </c>
      <c r="T126" s="30" t="s">
        <v>687</v>
      </c>
      <c r="U126" s="30" t="s">
        <v>688</v>
      </c>
      <c r="V126" s="30" t="s">
        <v>689</v>
      </c>
      <c r="W126" s="30" t="s">
        <v>690</v>
      </c>
      <c r="X126" s="24" t="s">
        <v>691</v>
      </c>
    </row>
    <row r="127">
      <c r="A127" s="24">
        <v>29.0</v>
      </c>
      <c r="B127" s="28" t="s">
        <v>132</v>
      </c>
      <c r="C127" s="29" t="s">
        <v>32</v>
      </c>
      <c r="D127" s="30">
        <v>162.0</v>
      </c>
      <c r="E127" s="30">
        <v>64.0</v>
      </c>
      <c r="F127" s="30">
        <v>98.0</v>
      </c>
      <c r="G127" s="30">
        <v>0.395</v>
      </c>
      <c r="H127" s="30"/>
      <c r="I127" s="30">
        <v>3.9</v>
      </c>
      <c r="J127" s="30">
        <v>4.8</v>
      </c>
      <c r="K127" s="30">
        <v>-0.8</v>
      </c>
      <c r="L127" s="30">
        <v>0.0</v>
      </c>
      <c r="M127" s="30">
        <v>-0.9</v>
      </c>
      <c r="N127" s="30" t="s">
        <v>692</v>
      </c>
      <c r="O127" s="30">
        <v>-3.0</v>
      </c>
      <c r="P127" s="31">
        <v>43689.0</v>
      </c>
      <c r="Q127" s="30" t="s">
        <v>288</v>
      </c>
      <c r="R127" s="30" t="s">
        <v>551</v>
      </c>
      <c r="S127" s="31">
        <v>43806.0</v>
      </c>
      <c r="T127" s="30" t="s">
        <v>541</v>
      </c>
      <c r="U127" s="30" t="s">
        <v>693</v>
      </c>
      <c r="V127" s="30" t="s">
        <v>640</v>
      </c>
      <c r="W127" s="30" t="s">
        <v>694</v>
      </c>
      <c r="X127" s="24" t="s">
        <v>695</v>
      </c>
    </row>
    <row r="128">
      <c r="A128" s="32">
        <v>30.0</v>
      </c>
      <c r="B128" s="33" t="s">
        <v>182</v>
      </c>
      <c r="C128" s="34" t="s">
        <v>45</v>
      </c>
      <c r="D128" s="35">
        <v>162.0</v>
      </c>
      <c r="E128" s="35">
        <v>64.0</v>
      </c>
      <c r="F128" s="35">
        <v>98.0</v>
      </c>
      <c r="G128" s="35">
        <v>0.395</v>
      </c>
      <c r="H128" s="35"/>
      <c r="I128" s="35">
        <v>4.5</v>
      </c>
      <c r="J128" s="35">
        <v>5.5</v>
      </c>
      <c r="K128" s="35">
        <v>-1.0</v>
      </c>
      <c r="L128" s="35">
        <v>0.2</v>
      </c>
      <c r="M128" s="35">
        <v>-0.8</v>
      </c>
      <c r="N128" s="35" t="s">
        <v>692</v>
      </c>
      <c r="O128" s="35">
        <v>-3.0</v>
      </c>
      <c r="P128" s="36">
        <v>43689.0</v>
      </c>
      <c r="Q128" s="35" t="s">
        <v>340</v>
      </c>
      <c r="R128" s="35" t="s">
        <v>399</v>
      </c>
      <c r="S128" s="36">
        <v>43469.0</v>
      </c>
      <c r="T128" s="35" t="s">
        <v>152</v>
      </c>
      <c r="U128" s="35" t="s">
        <v>394</v>
      </c>
      <c r="V128" s="35" t="s">
        <v>696</v>
      </c>
      <c r="W128" s="35" t="s">
        <v>697</v>
      </c>
      <c r="X128" s="32" t="s">
        <v>698</v>
      </c>
    </row>
    <row r="130">
      <c r="A130" s="39" t="s">
        <v>699</v>
      </c>
    </row>
    <row r="131">
      <c r="A131" s="40" t="s">
        <v>0</v>
      </c>
      <c r="B131" s="40" t="s">
        <v>1</v>
      </c>
      <c r="C131" s="40" t="s">
        <v>2</v>
      </c>
      <c r="D131" s="40" t="s">
        <v>3</v>
      </c>
      <c r="E131" s="40" t="s">
        <v>4</v>
      </c>
      <c r="F131" s="40" t="s">
        <v>5</v>
      </c>
      <c r="G131" s="40" t="s">
        <v>6</v>
      </c>
      <c r="H131" s="40"/>
      <c r="I131" s="40" t="s">
        <v>9</v>
      </c>
      <c r="J131" s="40" t="s">
        <v>10</v>
      </c>
      <c r="K131" s="40" t="s">
        <v>11</v>
      </c>
      <c r="L131" s="40" t="s">
        <v>12</v>
      </c>
      <c r="M131" s="40" t="s">
        <v>13</v>
      </c>
      <c r="N131" s="40" t="s">
        <v>14</v>
      </c>
      <c r="O131" s="40" t="s">
        <v>15</v>
      </c>
      <c r="P131" s="40" t="s">
        <v>19</v>
      </c>
      <c r="Q131" s="40" t="s">
        <v>20</v>
      </c>
      <c r="R131" s="40" t="s">
        <v>21</v>
      </c>
      <c r="S131" s="40" t="s">
        <v>22</v>
      </c>
      <c r="T131" s="40" t="s">
        <v>23</v>
      </c>
      <c r="U131" s="40" t="s">
        <v>24</v>
      </c>
      <c r="V131" s="40" t="s">
        <v>25</v>
      </c>
      <c r="W131" s="40" t="s">
        <v>26</v>
      </c>
      <c r="X131" s="40" t="s">
        <v>27</v>
      </c>
    </row>
    <row r="132">
      <c r="A132" s="32">
        <v>1.0</v>
      </c>
      <c r="B132" s="41" t="s">
        <v>89</v>
      </c>
      <c r="C132" s="42" t="s">
        <v>32</v>
      </c>
      <c r="D132" s="32">
        <v>162.0</v>
      </c>
      <c r="E132" s="32">
        <v>103.0</v>
      </c>
      <c r="F132" s="32">
        <v>58.0</v>
      </c>
      <c r="G132" s="32">
        <v>0.64</v>
      </c>
      <c r="H132" s="32"/>
      <c r="I132" s="32">
        <v>5.0</v>
      </c>
      <c r="J132" s="32">
        <v>3.4</v>
      </c>
      <c r="K132" s="32">
        <v>1.6</v>
      </c>
      <c r="L132" s="32">
        <v>-0.2</v>
      </c>
      <c r="M132" s="32">
        <v>1.3</v>
      </c>
      <c r="N132" s="32" t="s">
        <v>700</v>
      </c>
      <c r="O132" s="32">
        <v>-4.0</v>
      </c>
      <c r="P132" s="32" t="s">
        <v>287</v>
      </c>
      <c r="Q132" s="32" t="s">
        <v>215</v>
      </c>
      <c r="R132" s="32" t="s">
        <v>701</v>
      </c>
      <c r="S132" s="37">
        <v>43712.0</v>
      </c>
      <c r="T132" s="32" t="s">
        <v>643</v>
      </c>
      <c r="U132" s="32" t="s">
        <v>702</v>
      </c>
      <c r="V132" s="32" t="s">
        <v>703</v>
      </c>
      <c r="W132" s="32" t="s">
        <v>704</v>
      </c>
      <c r="X132" s="32" t="s">
        <v>705</v>
      </c>
    </row>
    <row r="133">
      <c r="A133" s="24">
        <v>2.0</v>
      </c>
      <c r="B133" s="28" t="s">
        <v>186</v>
      </c>
      <c r="C133" s="29" t="s">
        <v>45</v>
      </c>
      <c r="D133" s="30">
        <v>162.0</v>
      </c>
      <c r="E133" s="30">
        <v>95.0</v>
      </c>
      <c r="F133" s="30">
        <v>67.0</v>
      </c>
      <c r="G133" s="30">
        <v>0.586</v>
      </c>
      <c r="H133" s="30"/>
      <c r="I133" s="30">
        <v>4.7</v>
      </c>
      <c r="J133" s="30">
        <v>4.7</v>
      </c>
      <c r="K133" s="30">
        <v>0.0</v>
      </c>
      <c r="L133" s="30">
        <v>0.1</v>
      </c>
      <c r="M133" s="30">
        <v>0.2</v>
      </c>
      <c r="N133" s="30" t="s">
        <v>706</v>
      </c>
      <c r="O133" s="30">
        <v>13.0</v>
      </c>
      <c r="P133" s="30" t="s">
        <v>43</v>
      </c>
      <c r="Q133" s="30" t="s">
        <v>437</v>
      </c>
      <c r="R133" s="30" t="s">
        <v>332</v>
      </c>
      <c r="S133" s="31">
        <v>43622.0</v>
      </c>
      <c r="T133" s="30" t="s">
        <v>707</v>
      </c>
      <c r="U133" s="30" t="s">
        <v>708</v>
      </c>
      <c r="V133" s="30" t="s">
        <v>591</v>
      </c>
      <c r="W133" s="30" t="s">
        <v>709</v>
      </c>
      <c r="X133" s="24" t="s">
        <v>710</v>
      </c>
    </row>
    <row r="134">
      <c r="A134" s="24">
        <v>3.0</v>
      </c>
      <c r="B134" s="28" t="s">
        <v>166</v>
      </c>
      <c r="C134" s="29" t="s">
        <v>32</v>
      </c>
      <c r="D134" s="30">
        <v>162.0</v>
      </c>
      <c r="E134" s="30">
        <v>95.0</v>
      </c>
      <c r="F134" s="30">
        <v>67.0</v>
      </c>
      <c r="G134" s="30">
        <v>0.586</v>
      </c>
      <c r="H134" s="30"/>
      <c r="I134" s="30">
        <v>4.7</v>
      </c>
      <c r="J134" s="30">
        <v>3.8</v>
      </c>
      <c r="K134" s="30">
        <v>0.9</v>
      </c>
      <c r="L134" s="30">
        <v>-0.3</v>
      </c>
      <c r="M134" s="30">
        <v>0.6</v>
      </c>
      <c r="N134" s="30" t="s">
        <v>222</v>
      </c>
      <c r="O134" s="30">
        <v>-2.0</v>
      </c>
      <c r="P134" s="31">
        <v>43807.0</v>
      </c>
      <c r="Q134" s="30" t="s">
        <v>234</v>
      </c>
      <c r="R134" s="30" t="s">
        <v>244</v>
      </c>
      <c r="S134" s="31">
        <v>43593.0</v>
      </c>
      <c r="T134" s="30" t="s">
        <v>98</v>
      </c>
      <c r="U134" s="30" t="s">
        <v>711</v>
      </c>
      <c r="V134" s="30" t="s">
        <v>116</v>
      </c>
      <c r="W134" s="30" t="s">
        <v>712</v>
      </c>
      <c r="X134" s="24" t="s">
        <v>713</v>
      </c>
    </row>
    <row r="135">
      <c r="A135" s="24">
        <v>4.0</v>
      </c>
      <c r="B135" s="28" t="s">
        <v>85</v>
      </c>
      <c r="C135" s="29" t="s">
        <v>45</v>
      </c>
      <c r="D135" s="30">
        <v>161.0</v>
      </c>
      <c r="E135" s="30">
        <v>94.0</v>
      </c>
      <c r="F135" s="30">
        <v>67.0</v>
      </c>
      <c r="G135" s="30">
        <v>0.584</v>
      </c>
      <c r="H135" s="30"/>
      <c r="I135" s="30">
        <v>4.8</v>
      </c>
      <c r="J135" s="30">
        <v>4.2</v>
      </c>
      <c r="K135" s="30">
        <v>0.6</v>
      </c>
      <c r="L135" s="30">
        <v>0.0</v>
      </c>
      <c r="M135" s="30">
        <v>0.6</v>
      </c>
      <c r="N135" s="30" t="s">
        <v>714</v>
      </c>
      <c r="O135" s="30">
        <v>3.0</v>
      </c>
      <c r="P135" s="30" t="s">
        <v>43</v>
      </c>
      <c r="Q135" s="30" t="s">
        <v>437</v>
      </c>
      <c r="R135" s="30" t="s">
        <v>715</v>
      </c>
      <c r="S135" s="31">
        <v>43622.0</v>
      </c>
      <c r="T135" s="30" t="s">
        <v>716</v>
      </c>
      <c r="U135" s="30" t="s">
        <v>717</v>
      </c>
      <c r="V135" s="30" t="s">
        <v>718</v>
      </c>
      <c r="W135" s="30" t="s">
        <v>719</v>
      </c>
      <c r="X135" s="24" t="s">
        <v>720</v>
      </c>
    </row>
    <row r="136">
      <c r="A136" s="24">
        <v>5.0</v>
      </c>
      <c r="B136" s="28" t="s">
        <v>177</v>
      </c>
      <c r="C136" s="29" t="s">
        <v>45</v>
      </c>
      <c r="D136" s="30">
        <v>162.0</v>
      </c>
      <c r="E136" s="30">
        <v>93.0</v>
      </c>
      <c r="F136" s="30">
        <v>69.0</v>
      </c>
      <c r="G136" s="30">
        <v>0.574</v>
      </c>
      <c r="H136" s="30"/>
      <c r="I136" s="30">
        <v>5.4</v>
      </c>
      <c r="J136" s="30">
        <v>4.3</v>
      </c>
      <c r="K136" s="30">
        <v>1.1</v>
      </c>
      <c r="L136" s="30">
        <v>0.1</v>
      </c>
      <c r="M136" s="30">
        <v>1.3</v>
      </c>
      <c r="N136" s="30" t="s">
        <v>466</v>
      </c>
      <c r="O136" s="30">
        <v>-5.0</v>
      </c>
      <c r="P136" s="30" t="s">
        <v>250</v>
      </c>
      <c r="Q136" s="30" t="s">
        <v>199</v>
      </c>
      <c r="R136" s="30" t="s">
        <v>216</v>
      </c>
      <c r="S136" s="31">
        <v>43650.0</v>
      </c>
      <c r="T136" s="30" t="s">
        <v>175</v>
      </c>
      <c r="U136" s="30" t="s">
        <v>721</v>
      </c>
      <c r="V136" s="30" t="s">
        <v>722</v>
      </c>
      <c r="W136" s="30" t="s">
        <v>723</v>
      </c>
      <c r="X136" s="24" t="s">
        <v>724</v>
      </c>
    </row>
    <row r="137">
      <c r="A137" s="24">
        <v>6.0</v>
      </c>
      <c r="B137" s="28" t="s">
        <v>31</v>
      </c>
      <c r="C137" s="29" t="s">
        <v>32</v>
      </c>
      <c r="D137" s="30">
        <v>162.0</v>
      </c>
      <c r="E137" s="30">
        <v>91.0</v>
      </c>
      <c r="F137" s="30">
        <v>71.0</v>
      </c>
      <c r="G137" s="30">
        <v>0.562</v>
      </c>
      <c r="H137" s="30"/>
      <c r="I137" s="30">
        <v>4.5</v>
      </c>
      <c r="J137" s="30">
        <v>3.9</v>
      </c>
      <c r="K137" s="30">
        <v>0.5</v>
      </c>
      <c r="L137" s="30">
        <v>-0.2</v>
      </c>
      <c r="M137" s="30">
        <v>0.4</v>
      </c>
      <c r="N137" s="30" t="s">
        <v>309</v>
      </c>
      <c r="O137" s="30">
        <v>1.0</v>
      </c>
      <c r="P137" s="31">
        <v>43748.0</v>
      </c>
      <c r="Q137" s="30" t="s">
        <v>437</v>
      </c>
      <c r="R137" s="30" t="s">
        <v>288</v>
      </c>
      <c r="S137" s="31">
        <v>43624.0</v>
      </c>
      <c r="T137" s="30" t="s">
        <v>725</v>
      </c>
      <c r="U137" s="30" t="s">
        <v>726</v>
      </c>
      <c r="V137" s="30" t="s">
        <v>467</v>
      </c>
      <c r="W137" s="30" t="s">
        <v>727</v>
      </c>
      <c r="X137" s="24" t="s">
        <v>728</v>
      </c>
    </row>
    <row r="138">
      <c r="A138" s="24">
        <v>7.0</v>
      </c>
      <c r="B138" s="28" t="s">
        <v>100</v>
      </c>
      <c r="C138" s="29" t="s">
        <v>45</v>
      </c>
      <c r="D138" s="30">
        <v>162.0</v>
      </c>
      <c r="E138" s="30">
        <v>89.0</v>
      </c>
      <c r="F138" s="30">
        <v>73.0</v>
      </c>
      <c r="G138" s="30">
        <v>0.549</v>
      </c>
      <c r="H138" s="30"/>
      <c r="I138" s="30">
        <v>4.7</v>
      </c>
      <c r="J138" s="30">
        <v>4.1</v>
      </c>
      <c r="K138" s="30">
        <v>0.6</v>
      </c>
      <c r="L138" s="30">
        <v>0.2</v>
      </c>
      <c r="M138" s="30">
        <v>0.8</v>
      </c>
      <c r="N138" s="30" t="s">
        <v>232</v>
      </c>
      <c r="O138" s="30">
        <v>-2.0</v>
      </c>
      <c r="P138" s="30" t="s">
        <v>43</v>
      </c>
      <c r="Q138" s="30" t="s">
        <v>216</v>
      </c>
      <c r="R138" s="30" t="s">
        <v>266</v>
      </c>
      <c r="S138" s="31">
        <v>43564.0</v>
      </c>
      <c r="T138" s="30" t="s">
        <v>82</v>
      </c>
      <c r="U138" s="30" t="s">
        <v>729</v>
      </c>
      <c r="V138" s="30" t="s">
        <v>730</v>
      </c>
      <c r="W138" s="30" t="s">
        <v>474</v>
      </c>
      <c r="X138" s="24" t="s">
        <v>731</v>
      </c>
    </row>
    <row r="139">
      <c r="A139" s="24">
        <v>8.0</v>
      </c>
      <c r="B139" s="28" t="s">
        <v>169</v>
      </c>
      <c r="C139" s="29" t="s">
        <v>45</v>
      </c>
      <c r="D139" s="30">
        <v>162.0</v>
      </c>
      <c r="E139" s="30">
        <v>89.0</v>
      </c>
      <c r="F139" s="30">
        <v>73.0</v>
      </c>
      <c r="G139" s="30">
        <v>0.549</v>
      </c>
      <c r="H139" s="30"/>
      <c r="I139" s="30">
        <v>4.6</v>
      </c>
      <c r="J139" s="30">
        <v>4.4</v>
      </c>
      <c r="K139" s="30">
        <v>0.2</v>
      </c>
      <c r="L139" s="30">
        <v>0.3</v>
      </c>
      <c r="M139" s="30">
        <v>0.4</v>
      </c>
      <c r="N139" s="30" t="s">
        <v>732</v>
      </c>
      <c r="O139" s="30">
        <v>5.0</v>
      </c>
      <c r="P139" s="30" t="s">
        <v>250</v>
      </c>
      <c r="Q139" s="30" t="s">
        <v>234</v>
      </c>
      <c r="R139" s="30" t="s">
        <v>482</v>
      </c>
      <c r="S139" s="31">
        <v>43618.0</v>
      </c>
      <c r="T139" s="30" t="s">
        <v>429</v>
      </c>
      <c r="U139" s="30" t="s">
        <v>733</v>
      </c>
      <c r="V139" s="30" t="s">
        <v>734</v>
      </c>
      <c r="W139" s="30" t="s">
        <v>735</v>
      </c>
      <c r="X139" s="24" t="s">
        <v>736</v>
      </c>
    </row>
    <row r="140">
      <c r="A140" s="24">
        <v>9.0</v>
      </c>
      <c r="B140" s="28" t="s">
        <v>151</v>
      </c>
      <c r="C140" s="29" t="s">
        <v>32</v>
      </c>
      <c r="D140" s="30">
        <v>162.0</v>
      </c>
      <c r="E140" s="30">
        <v>87.0</v>
      </c>
      <c r="F140" s="30">
        <v>75.0</v>
      </c>
      <c r="G140" s="30">
        <v>0.537</v>
      </c>
      <c r="H140" s="30"/>
      <c r="I140" s="30">
        <v>4.1</v>
      </c>
      <c r="J140" s="30">
        <v>3.8</v>
      </c>
      <c r="K140" s="30">
        <v>0.3</v>
      </c>
      <c r="L140" s="30">
        <v>-0.3</v>
      </c>
      <c r="M140" s="30">
        <v>0.1</v>
      </c>
      <c r="N140" s="30" t="s">
        <v>302</v>
      </c>
      <c r="O140" s="30">
        <v>0.0</v>
      </c>
      <c r="P140" s="31">
        <v>43807.0</v>
      </c>
      <c r="Q140" s="30" t="s">
        <v>259</v>
      </c>
      <c r="R140" s="30" t="s">
        <v>266</v>
      </c>
      <c r="S140" s="31">
        <v>43682.0</v>
      </c>
      <c r="T140" s="30" t="s">
        <v>272</v>
      </c>
      <c r="U140" s="30" t="s">
        <v>737</v>
      </c>
      <c r="V140" s="30" t="s">
        <v>738</v>
      </c>
      <c r="W140" s="30" t="s">
        <v>120</v>
      </c>
      <c r="X140" s="24" t="s">
        <v>739</v>
      </c>
    </row>
    <row r="141">
      <c r="A141" s="24">
        <v>10.0</v>
      </c>
      <c r="B141" s="28" t="s">
        <v>132</v>
      </c>
      <c r="C141" s="29" t="s">
        <v>32</v>
      </c>
      <c r="D141" s="30">
        <v>162.0</v>
      </c>
      <c r="E141" s="30">
        <v>87.0</v>
      </c>
      <c r="F141" s="30">
        <v>75.0</v>
      </c>
      <c r="G141" s="30">
        <v>0.537</v>
      </c>
      <c r="H141" s="30"/>
      <c r="I141" s="30">
        <v>4.4</v>
      </c>
      <c r="J141" s="30">
        <v>3.9</v>
      </c>
      <c r="K141" s="30">
        <v>0.5</v>
      </c>
      <c r="L141" s="30">
        <v>-0.2</v>
      </c>
      <c r="M141" s="30">
        <v>0.3</v>
      </c>
      <c r="N141" s="30" t="s">
        <v>309</v>
      </c>
      <c r="O141" s="30">
        <v>-3.0</v>
      </c>
      <c r="P141" s="31">
        <v>43689.0</v>
      </c>
      <c r="Q141" s="30" t="s">
        <v>244</v>
      </c>
      <c r="R141" s="30" t="s">
        <v>332</v>
      </c>
      <c r="S141" s="31">
        <v>43776.0</v>
      </c>
      <c r="T141" s="30" t="s">
        <v>349</v>
      </c>
      <c r="U141" s="30" t="s">
        <v>740</v>
      </c>
      <c r="V141" s="30" t="s">
        <v>209</v>
      </c>
      <c r="W141" s="30" t="s">
        <v>161</v>
      </c>
      <c r="X141" s="24" t="s">
        <v>741</v>
      </c>
    </row>
    <row r="142">
      <c r="A142" s="24">
        <v>11.0</v>
      </c>
      <c r="B142" s="28" t="s">
        <v>182</v>
      </c>
      <c r="C142" s="29" t="s">
        <v>45</v>
      </c>
      <c r="D142" s="30">
        <v>161.0</v>
      </c>
      <c r="E142" s="30">
        <v>86.0</v>
      </c>
      <c r="F142" s="30">
        <v>75.0</v>
      </c>
      <c r="G142" s="30">
        <v>0.534</v>
      </c>
      <c r="H142" s="30"/>
      <c r="I142" s="30">
        <v>4.7</v>
      </c>
      <c r="J142" s="30">
        <v>4.5</v>
      </c>
      <c r="K142" s="30">
        <v>0.2</v>
      </c>
      <c r="L142" s="30">
        <v>0.0</v>
      </c>
      <c r="M142" s="30">
        <v>0.2</v>
      </c>
      <c r="N142" s="30" t="s">
        <v>742</v>
      </c>
      <c r="O142" s="30">
        <v>3.0</v>
      </c>
      <c r="P142" s="30" t="s">
        <v>43</v>
      </c>
      <c r="Q142" s="30" t="s">
        <v>743</v>
      </c>
      <c r="R142" s="30" t="s">
        <v>271</v>
      </c>
      <c r="S142" s="31">
        <v>43589.0</v>
      </c>
      <c r="T142" s="30" t="s">
        <v>599</v>
      </c>
      <c r="U142" s="30" t="s">
        <v>744</v>
      </c>
      <c r="V142" s="30" t="s">
        <v>745</v>
      </c>
      <c r="W142" s="30" t="s">
        <v>746</v>
      </c>
      <c r="X142" s="24" t="s">
        <v>747</v>
      </c>
    </row>
    <row r="143">
      <c r="A143" s="24">
        <v>12.0</v>
      </c>
      <c r="B143" s="28" t="s">
        <v>107</v>
      </c>
      <c r="C143" s="29" t="s">
        <v>32</v>
      </c>
      <c r="D143" s="30">
        <v>162.0</v>
      </c>
      <c r="E143" s="30">
        <v>86.0</v>
      </c>
      <c r="F143" s="30">
        <v>76.0</v>
      </c>
      <c r="G143" s="30">
        <v>0.531</v>
      </c>
      <c r="H143" s="30"/>
      <c r="I143" s="30">
        <v>4.8</v>
      </c>
      <c r="J143" s="30">
        <v>4.4</v>
      </c>
      <c r="K143" s="30">
        <v>0.4</v>
      </c>
      <c r="L143" s="30">
        <v>-0.1</v>
      </c>
      <c r="M143" s="30">
        <v>0.3</v>
      </c>
      <c r="N143" s="30" t="s">
        <v>293</v>
      </c>
      <c r="O143" s="30">
        <v>-2.0</v>
      </c>
      <c r="P143" s="31">
        <v>43689.0</v>
      </c>
      <c r="Q143" s="30" t="s">
        <v>288</v>
      </c>
      <c r="R143" s="30" t="s">
        <v>251</v>
      </c>
      <c r="S143" s="31">
        <v>43558.0</v>
      </c>
      <c r="T143" s="30" t="s">
        <v>124</v>
      </c>
      <c r="U143" s="30" t="s">
        <v>748</v>
      </c>
      <c r="V143" s="30" t="s">
        <v>175</v>
      </c>
      <c r="W143" s="30" t="s">
        <v>749</v>
      </c>
      <c r="X143" s="24" t="s">
        <v>750</v>
      </c>
    </row>
    <row r="144">
      <c r="A144" s="24">
        <v>13.0</v>
      </c>
      <c r="B144" s="28" t="s">
        <v>148</v>
      </c>
      <c r="C144" s="29" t="s">
        <v>45</v>
      </c>
      <c r="D144" s="30">
        <v>162.0</v>
      </c>
      <c r="E144" s="30">
        <v>86.0</v>
      </c>
      <c r="F144" s="30">
        <v>76.0</v>
      </c>
      <c r="G144" s="30">
        <v>0.531</v>
      </c>
      <c r="H144" s="30"/>
      <c r="I144" s="30">
        <v>4.7</v>
      </c>
      <c r="J144" s="30">
        <v>4.4</v>
      </c>
      <c r="K144" s="30">
        <v>0.4</v>
      </c>
      <c r="L144" s="30">
        <v>0.1</v>
      </c>
      <c r="M144" s="30">
        <v>0.5</v>
      </c>
      <c r="N144" s="30" t="s">
        <v>302</v>
      </c>
      <c r="O144" s="30">
        <v>-1.0</v>
      </c>
      <c r="P144" s="30" t="s">
        <v>43</v>
      </c>
      <c r="Q144" s="30" t="s">
        <v>259</v>
      </c>
      <c r="R144" s="30" t="s">
        <v>332</v>
      </c>
      <c r="S144" s="31">
        <v>43716.0</v>
      </c>
      <c r="T144" s="30" t="s">
        <v>120</v>
      </c>
      <c r="U144" s="30" t="s">
        <v>751</v>
      </c>
      <c r="V144" s="30" t="s">
        <v>752</v>
      </c>
      <c r="W144" s="30" t="s">
        <v>753</v>
      </c>
      <c r="X144" s="24" t="s">
        <v>531</v>
      </c>
    </row>
    <row r="145">
      <c r="A145" s="24">
        <v>14.0</v>
      </c>
      <c r="B145" s="28" t="s">
        <v>126</v>
      </c>
      <c r="C145" s="29" t="s">
        <v>45</v>
      </c>
      <c r="D145" s="30">
        <v>162.0</v>
      </c>
      <c r="E145" s="30">
        <v>84.0</v>
      </c>
      <c r="F145" s="30">
        <v>78.0</v>
      </c>
      <c r="G145" s="30">
        <v>0.518</v>
      </c>
      <c r="H145" s="30"/>
      <c r="I145" s="30">
        <v>4.5</v>
      </c>
      <c r="J145" s="30">
        <v>4.3</v>
      </c>
      <c r="K145" s="30">
        <v>0.1</v>
      </c>
      <c r="L145" s="30">
        <v>0.1</v>
      </c>
      <c r="M145" s="30">
        <v>0.3</v>
      </c>
      <c r="N145" s="30" t="s">
        <v>619</v>
      </c>
      <c r="O145" s="30">
        <v>1.0</v>
      </c>
      <c r="P145" s="31">
        <v>43778.0</v>
      </c>
      <c r="Q145" s="30" t="s">
        <v>266</v>
      </c>
      <c r="R145" s="30" t="s">
        <v>271</v>
      </c>
      <c r="S145" s="31">
        <v>43746.0</v>
      </c>
      <c r="T145" s="30" t="s">
        <v>754</v>
      </c>
      <c r="U145" s="30" t="s">
        <v>755</v>
      </c>
      <c r="V145" s="30" t="s">
        <v>756</v>
      </c>
      <c r="W145" s="30" t="s">
        <v>500</v>
      </c>
      <c r="X145" s="24" t="s">
        <v>757</v>
      </c>
    </row>
    <row r="146">
      <c r="A146" s="24">
        <v>15.0</v>
      </c>
      <c r="B146" s="28" t="s">
        <v>95</v>
      </c>
      <c r="C146" s="29" t="s">
        <v>45</v>
      </c>
      <c r="D146" s="30">
        <v>162.0</v>
      </c>
      <c r="E146" s="30">
        <v>84.0</v>
      </c>
      <c r="F146" s="30">
        <v>78.0</v>
      </c>
      <c r="G146" s="30">
        <v>0.518</v>
      </c>
      <c r="H146" s="30"/>
      <c r="I146" s="30">
        <v>4.2</v>
      </c>
      <c r="J146" s="30">
        <v>4.3</v>
      </c>
      <c r="K146" s="30">
        <v>-0.1</v>
      </c>
      <c r="L146" s="30">
        <v>0.3</v>
      </c>
      <c r="M146" s="30">
        <v>0.1</v>
      </c>
      <c r="N146" s="30" t="s">
        <v>318</v>
      </c>
      <c r="O146" s="30">
        <v>5.0</v>
      </c>
      <c r="P146" s="31">
        <v>43689.0</v>
      </c>
      <c r="Q146" s="30" t="s">
        <v>251</v>
      </c>
      <c r="R146" s="30" t="s">
        <v>320</v>
      </c>
      <c r="S146" s="31">
        <v>43558.0</v>
      </c>
      <c r="T146" s="30" t="s">
        <v>758</v>
      </c>
      <c r="U146" s="30" t="s">
        <v>759</v>
      </c>
      <c r="V146" s="30" t="s">
        <v>760</v>
      </c>
      <c r="W146" s="30" t="s">
        <v>761</v>
      </c>
      <c r="X146" s="24" t="s">
        <v>762</v>
      </c>
    </row>
    <row r="147">
      <c r="A147" s="24">
        <v>16.0</v>
      </c>
      <c r="B147" s="28" t="s">
        <v>160</v>
      </c>
      <c r="C147" s="29" t="s">
        <v>45</v>
      </c>
      <c r="D147" s="30">
        <v>162.0</v>
      </c>
      <c r="E147" s="30">
        <v>81.0</v>
      </c>
      <c r="F147" s="30">
        <v>81.0</v>
      </c>
      <c r="G147" s="30">
        <v>0.5</v>
      </c>
      <c r="H147" s="30"/>
      <c r="I147" s="30">
        <v>4.2</v>
      </c>
      <c r="J147" s="30">
        <v>4.4</v>
      </c>
      <c r="K147" s="30">
        <v>-0.2</v>
      </c>
      <c r="L147" s="30">
        <v>0.1</v>
      </c>
      <c r="M147" s="30">
        <v>-0.2</v>
      </c>
      <c r="N147" s="30" t="s">
        <v>486</v>
      </c>
      <c r="O147" s="30">
        <v>4.0</v>
      </c>
      <c r="P147" s="31">
        <v>43748.0</v>
      </c>
      <c r="Q147" s="30" t="s">
        <v>199</v>
      </c>
      <c r="R147" s="30" t="s">
        <v>340</v>
      </c>
      <c r="S147" s="31">
        <v>43649.0</v>
      </c>
      <c r="T147" s="30" t="s">
        <v>763</v>
      </c>
      <c r="U147" s="30" t="s">
        <v>764</v>
      </c>
      <c r="V147" s="30" t="s">
        <v>696</v>
      </c>
      <c r="W147" s="30" t="s">
        <v>765</v>
      </c>
      <c r="X147" s="24" t="s">
        <v>766</v>
      </c>
    </row>
    <row r="148">
      <c r="A148" s="24">
        <v>17.0</v>
      </c>
      <c r="B148" s="28" t="s">
        <v>113</v>
      </c>
      <c r="C148" s="29" t="s">
        <v>32</v>
      </c>
      <c r="D148" s="30">
        <v>161.0</v>
      </c>
      <c r="E148" s="30">
        <v>79.0</v>
      </c>
      <c r="F148" s="30">
        <v>82.0</v>
      </c>
      <c r="G148" s="30">
        <v>0.491</v>
      </c>
      <c r="H148" s="30"/>
      <c r="I148" s="30">
        <v>4.1</v>
      </c>
      <c r="J148" s="30">
        <v>4.2</v>
      </c>
      <c r="K148" s="30">
        <v>-0.2</v>
      </c>
      <c r="L148" s="30">
        <v>-0.2</v>
      </c>
      <c r="M148" s="30">
        <v>-0.4</v>
      </c>
      <c r="N148" s="30" t="s">
        <v>767</v>
      </c>
      <c r="O148" s="30">
        <v>1.0</v>
      </c>
      <c r="P148" s="31">
        <v>43630.0</v>
      </c>
      <c r="Q148" s="30" t="s">
        <v>768</v>
      </c>
      <c r="R148" s="30" t="s">
        <v>482</v>
      </c>
      <c r="S148" s="31">
        <v>43562.0</v>
      </c>
      <c r="T148" s="30" t="s">
        <v>467</v>
      </c>
      <c r="U148" s="30" t="s">
        <v>769</v>
      </c>
      <c r="V148" s="30" t="s">
        <v>136</v>
      </c>
      <c r="W148" s="30" t="s">
        <v>770</v>
      </c>
      <c r="X148" s="24" t="s">
        <v>771</v>
      </c>
    </row>
    <row r="149">
      <c r="A149" s="24">
        <v>18.0</v>
      </c>
      <c r="B149" s="28" t="s">
        <v>189</v>
      </c>
      <c r="C149" s="29" t="s">
        <v>32</v>
      </c>
      <c r="D149" s="30">
        <v>162.0</v>
      </c>
      <c r="E149" s="30">
        <v>78.0</v>
      </c>
      <c r="F149" s="30">
        <v>83.0</v>
      </c>
      <c r="G149" s="30">
        <v>0.484</v>
      </c>
      <c r="H149" s="30"/>
      <c r="I149" s="30">
        <v>4.5</v>
      </c>
      <c r="J149" s="30">
        <v>4.7</v>
      </c>
      <c r="K149" s="30">
        <v>-0.2</v>
      </c>
      <c r="L149" s="30">
        <v>-0.1</v>
      </c>
      <c r="M149" s="30">
        <v>-0.2</v>
      </c>
      <c r="N149" s="30" t="s">
        <v>767</v>
      </c>
      <c r="O149" s="30">
        <v>0.0</v>
      </c>
      <c r="P149" s="31">
        <v>43719.0</v>
      </c>
      <c r="Q149" s="30" t="s">
        <v>772</v>
      </c>
      <c r="R149" s="30" t="s">
        <v>278</v>
      </c>
      <c r="S149" s="31">
        <v>43682.0</v>
      </c>
      <c r="T149" s="30" t="s">
        <v>773</v>
      </c>
      <c r="U149" s="30" t="s">
        <v>774</v>
      </c>
      <c r="V149" s="30" t="s">
        <v>47</v>
      </c>
      <c r="W149" s="30" t="s">
        <v>775</v>
      </c>
      <c r="X149" s="24" t="s">
        <v>614</v>
      </c>
    </row>
    <row r="150">
      <c r="A150" s="24">
        <v>19.0</v>
      </c>
      <c r="B150" s="28" t="s">
        <v>80</v>
      </c>
      <c r="C150" s="29" t="s">
        <v>45</v>
      </c>
      <c r="D150" s="30">
        <v>162.0</v>
      </c>
      <c r="E150" s="30">
        <v>78.0</v>
      </c>
      <c r="F150" s="30">
        <v>84.0</v>
      </c>
      <c r="G150" s="30">
        <v>0.481</v>
      </c>
      <c r="H150" s="30"/>
      <c r="I150" s="30">
        <v>4.2</v>
      </c>
      <c r="J150" s="30">
        <v>4.4</v>
      </c>
      <c r="K150" s="30">
        <v>-0.2</v>
      </c>
      <c r="L150" s="30">
        <v>0.1</v>
      </c>
      <c r="M150" s="30">
        <v>-0.1</v>
      </c>
      <c r="N150" s="30" t="s">
        <v>522</v>
      </c>
      <c r="O150" s="30">
        <v>0.0</v>
      </c>
      <c r="P150" s="31">
        <v>43719.0</v>
      </c>
      <c r="Q150" s="30" t="s">
        <v>244</v>
      </c>
      <c r="R150" s="30" t="s">
        <v>313</v>
      </c>
      <c r="S150" s="31">
        <v>43684.0</v>
      </c>
      <c r="T150" s="30" t="s">
        <v>776</v>
      </c>
      <c r="U150" s="30" t="s">
        <v>777</v>
      </c>
      <c r="V150" s="30" t="s">
        <v>778</v>
      </c>
      <c r="W150" s="30" t="s">
        <v>779</v>
      </c>
      <c r="X150" s="24" t="s">
        <v>592</v>
      </c>
    </row>
    <row r="151">
      <c r="A151" s="24">
        <v>20.0</v>
      </c>
      <c r="B151" s="28" t="s">
        <v>155</v>
      </c>
      <c r="C151" s="29" t="s">
        <v>32</v>
      </c>
      <c r="D151" s="30">
        <v>162.0</v>
      </c>
      <c r="E151" s="30">
        <v>75.0</v>
      </c>
      <c r="F151" s="30">
        <v>87.0</v>
      </c>
      <c r="G151" s="30">
        <v>0.463</v>
      </c>
      <c r="H151" s="30"/>
      <c r="I151" s="30">
        <v>5.2</v>
      </c>
      <c r="J151" s="30">
        <v>5.3</v>
      </c>
      <c r="K151" s="30">
        <v>-0.1</v>
      </c>
      <c r="L151" s="30">
        <v>-0.1</v>
      </c>
      <c r="M151" s="30">
        <v>-0.2</v>
      </c>
      <c r="N151" s="30" t="s">
        <v>339</v>
      </c>
      <c r="O151" s="30">
        <v>-5.0</v>
      </c>
      <c r="P151" s="31">
        <v>43719.0</v>
      </c>
      <c r="Q151" s="30" t="s">
        <v>332</v>
      </c>
      <c r="R151" s="30" t="s">
        <v>313</v>
      </c>
      <c r="S151" s="31">
        <v>43530.0</v>
      </c>
      <c r="T151" s="31">
        <v>43819.0</v>
      </c>
      <c r="U151" s="30" t="s">
        <v>628</v>
      </c>
      <c r="V151" s="30" t="s">
        <v>632</v>
      </c>
      <c r="W151" s="30" t="s">
        <v>768</v>
      </c>
      <c r="X151" s="24" t="s">
        <v>780</v>
      </c>
    </row>
    <row r="152">
      <c r="A152" s="24">
        <v>21.0</v>
      </c>
      <c r="B152" s="28" t="s">
        <v>164</v>
      </c>
      <c r="C152" s="29" t="s">
        <v>45</v>
      </c>
      <c r="D152" s="30">
        <v>162.0</v>
      </c>
      <c r="E152" s="30">
        <v>74.0</v>
      </c>
      <c r="F152" s="30">
        <v>88.0</v>
      </c>
      <c r="G152" s="30">
        <v>0.457</v>
      </c>
      <c r="H152" s="30"/>
      <c r="I152" s="30">
        <v>4.4</v>
      </c>
      <c r="J152" s="30">
        <v>4.5</v>
      </c>
      <c r="K152" s="30">
        <v>-0.1</v>
      </c>
      <c r="L152" s="30">
        <v>0.2</v>
      </c>
      <c r="M152" s="30">
        <v>0.1</v>
      </c>
      <c r="N152" s="30" t="s">
        <v>339</v>
      </c>
      <c r="O152" s="30">
        <v>-6.0</v>
      </c>
      <c r="P152" s="31">
        <v>43719.0</v>
      </c>
      <c r="Q152" s="30" t="s">
        <v>278</v>
      </c>
      <c r="R152" s="30" t="s">
        <v>340</v>
      </c>
      <c r="S152" s="30" t="s">
        <v>180</v>
      </c>
      <c r="T152" s="30" t="s">
        <v>781</v>
      </c>
      <c r="U152" s="30" t="s">
        <v>379</v>
      </c>
      <c r="V152" s="30" t="s">
        <v>696</v>
      </c>
      <c r="W152" s="30" t="s">
        <v>693</v>
      </c>
      <c r="X152" s="24" t="s">
        <v>610</v>
      </c>
    </row>
    <row r="153">
      <c r="A153" s="24">
        <v>22.0</v>
      </c>
      <c r="B153" s="28" t="s">
        <v>137</v>
      </c>
      <c r="C153" s="29" t="s">
        <v>32</v>
      </c>
      <c r="D153" s="30">
        <v>162.0</v>
      </c>
      <c r="E153" s="30">
        <v>73.0</v>
      </c>
      <c r="F153" s="30">
        <v>89.0</v>
      </c>
      <c r="G153" s="30">
        <v>0.451</v>
      </c>
      <c r="H153" s="30"/>
      <c r="I153" s="30">
        <v>4.1</v>
      </c>
      <c r="J153" s="30">
        <v>4.5</v>
      </c>
      <c r="K153" s="30">
        <v>-0.4</v>
      </c>
      <c r="L153" s="30">
        <v>-0.1</v>
      </c>
      <c r="M153" s="30">
        <v>-0.5</v>
      </c>
      <c r="N153" s="30" t="s">
        <v>655</v>
      </c>
      <c r="O153" s="30">
        <v>-1.0</v>
      </c>
      <c r="P153" s="31">
        <v>43778.0</v>
      </c>
      <c r="Q153" s="30" t="s">
        <v>271</v>
      </c>
      <c r="R153" s="30" t="s">
        <v>388</v>
      </c>
      <c r="S153" s="31">
        <v>43564.0</v>
      </c>
      <c r="T153" s="30" t="s">
        <v>782</v>
      </c>
      <c r="U153" s="30" t="s">
        <v>783</v>
      </c>
      <c r="V153" s="30" t="s">
        <v>784</v>
      </c>
      <c r="W153" s="30" t="s">
        <v>785</v>
      </c>
      <c r="X153" s="24" t="s">
        <v>786</v>
      </c>
    </row>
    <row r="154">
      <c r="A154" s="24">
        <v>23.0</v>
      </c>
      <c r="B154" s="28" t="s">
        <v>143</v>
      </c>
      <c r="C154" s="29" t="s">
        <v>32</v>
      </c>
      <c r="D154" s="30">
        <v>162.0</v>
      </c>
      <c r="E154" s="30">
        <v>71.0</v>
      </c>
      <c r="F154" s="30">
        <v>91.0</v>
      </c>
      <c r="G154" s="30">
        <v>0.438</v>
      </c>
      <c r="H154" s="30"/>
      <c r="I154" s="30">
        <v>3.8</v>
      </c>
      <c r="J154" s="30">
        <v>4.9</v>
      </c>
      <c r="K154" s="30">
        <v>-1.1</v>
      </c>
      <c r="L154" s="30">
        <v>-0.1</v>
      </c>
      <c r="M154" s="30">
        <v>-1.3</v>
      </c>
      <c r="N154" s="30" t="s">
        <v>560</v>
      </c>
      <c r="O154" s="30">
        <v>9.0</v>
      </c>
      <c r="P154" s="31">
        <v>43778.0</v>
      </c>
      <c r="Q154" s="30" t="s">
        <v>523</v>
      </c>
      <c r="R154" s="30" t="s">
        <v>340</v>
      </c>
      <c r="S154" s="31">
        <v>43652.0</v>
      </c>
      <c r="T154" s="30" t="s">
        <v>787</v>
      </c>
      <c r="U154" s="30" t="s">
        <v>788</v>
      </c>
      <c r="V154" s="30" t="s">
        <v>294</v>
      </c>
      <c r="W154" s="30" t="s">
        <v>383</v>
      </c>
      <c r="X154" s="24" t="s">
        <v>789</v>
      </c>
    </row>
    <row r="155">
      <c r="A155" s="24">
        <v>24.0</v>
      </c>
      <c r="B155" s="28" t="s">
        <v>173</v>
      </c>
      <c r="C155" s="29" t="s">
        <v>32</v>
      </c>
      <c r="D155" s="30">
        <v>162.0</v>
      </c>
      <c r="E155" s="30">
        <v>69.0</v>
      </c>
      <c r="F155" s="30">
        <v>93.0</v>
      </c>
      <c r="G155" s="30">
        <v>0.426</v>
      </c>
      <c r="H155" s="30"/>
      <c r="I155" s="30">
        <v>4.6</v>
      </c>
      <c r="J155" s="30">
        <v>5.5</v>
      </c>
      <c r="K155" s="30">
        <v>-0.9</v>
      </c>
      <c r="L155" s="30">
        <v>0.0</v>
      </c>
      <c r="M155" s="30">
        <v>-0.9</v>
      </c>
      <c r="N155" s="30" t="s">
        <v>382</v>
      </c>
      <c r="O155" s="30">
        <v>0.0</v>
      </c>
      <c r="P155" s="31">
        <v>43600.0</v>
      </c>
      <c r="Q155" s="30" t="s">
        <v>313</v>
      </c>
      <c r="R155" s="30" t="s">
        <v>320</v>
      </c>
      <c r="S155" s="31">
        <v>43685.0</v>
      </c>
      <c r="T155" s="30" t="s">
        <v>229</v>
      </c>
      <c r="U155" s="30" t="s">
        <v>790</v>
      </c>
      <c r="V155" s="30" t="s">
        <v>304</v>
      </c>
      <c r="W155" s="30" t="s">
        <v>791</v>
      </c>
      <c r="X155" s="24" t="s">
        <v>347</v>
      </c>
    </row>
    <row r="156">
      <c r="A156" s="24">
        <v>25.0</v>
      </c>
      <c r="B156" s="28" t="s">
        <v>67</v>
      </c>
      <c r="C156" s="29" t="s">
        <v>45</v>
      </c>
      <c r="D156" s="30">
        <v>162.0</v>
      </c>
      <c r="E156" s="30">
        <v>69.0</v>
      </c>
      <c r="F156" s="30">
        <v>93.0</v>
      </c>
      <c r="G156" s="30">
        <v>0.426</v>
      </c>
      <c r="H156" s="30"/>
      <c r="I156" s="30">
        <v>4.0</v>
      </c>
      <c r="J156" s="30">
        <v>4.7</v>
      </c>
      <c r="K156" s="30">
        <v>-0.7</v>
      </c>
      <c r="L156" s="30">
        <v>0.2</v>
      </c>
      <c r="M156" s="30">
        <v>-0.5</v>
      </c>
      <c r="N156" s="30" t="s">
        <v>368</v>
      </c>
      <c r="O156" s="30">
        <v>-1.0</v>
      </c>
      <c r="P156" s="31">
        <v>43659.0</v>
      </c>
      <c r="Q156" s="30" t="s">
        <v>340</v>
      </c>
      <c r="R156" s="30" t="s">
        <v>331</v>
      </c>
      <c r="S156" s="31">
        <v>43621.0</v>
      </c>
      <c r="T156" s="30" t="s">
        <v>792</v>
      </c>
      <c r="U156" s="30" t="s">
        <v>793</v>
      </c>
      <c r="V156" s="30" t="s">
        <v>524</v>
      </c>
      <c r="W156" s="30" t="s">
        <v>794</v>
      </c>
      <c r="X156" s="24" t="s">
        <v>336</v>
      </c>
    </row>
    <row r="157">
      <c r="A157" s="24">
        <v>26.0</v>
      </c>
      <c r="B157" s="28" t="s">
        <v>75</v>
      </c>
      <c r="C157" s="29" t="s">
        <v>32</v>
      </c>
      <c r="D157" s="30">
        <v>161.0</v>
      </c>
      <c r="E157" s="30">
        <v>68.0</v>
      </c>
      <c r="F157" s="30">
        <v>93.0</v>
      </c>
      <c r="G157" s="30">
        <v>0.422</v>
      </c>
      <c r="H157" s="30"/>
      <c r="I157" s="30">
        <v>4.0</v>
      </c>
      <c r="J157" s="30">
        <v>4.8</v>
      </c>
      <c r="K157" s="30">
        <v>-0.8</v>
      </c>
      <c r="L157" s="30">
        <v>-0.1</v>
      </c>
      <c r="M157" s="30">
        <v>-0.9</v>
      </c>
      <c r="N157" s="30" t="s">
        <v>795</v>
      </c>
      <c r="O157" s="30">
        <v>1.0</v>
      </c>
      <c r="P157" s="31">
        <v>43689.0</v>
      </c>
      <c r="Q157" s="30" t="s">
        <v>392</v>
      </c>
      <c r="R157" s="30" t="s">
        <v>796</v>
      </c>
      <c r="S157" s="31">
        <v>43780.0</v>
      </c>
      <c r="T157" s="30" t="s">
        <v>696</v>
      </c>
      <c r="U157" s="30" t="s">
        <v>797</v>
      </c>
      <c r="V157" s="30" t="s">
        <v>184</v>
      </c>
      <c r="W157" s="30" t="s">
        <v>383</v>
      </c>
      <c r="X157" s="24" t="s">
        <v>798</v>
      </c>
    </row>
    <row r="158">
      <c r="A158" s="24">
        <v>27.0</v>
      </c>
      <c r="B158" s="28" t="s">
        <v>119</v>
      </c>
      <c r="C158" s="29" t="s">
        <v>32</v>
      </c>
      <c r="D158" s="30">
        <v>162.0</v>
      </c>
      <c r="E158" s="30">
        <v>68.0</v>
      </c>
      <c r="F158" s="30">
        <v>94.0</v>
      </c>
      <c r="G158" s="30">
        <v>0.42</v>
      </c>
      <c r="H158" s="30"/>
      <c r="I158" s="30">
        <v>4.4</v>
      </c>
      <c r="J158" s="30">
        <v>5.3</v>
      </c>
      <c r="K158" s="30">
        <v>-0.9</v>
      </c>
      <c r="L158" s="30">
        <v>0.0</v>
      </c>
      <c r="M158" s="30">
        <v>-0.8</v>
      </c>
      <c r="N158" s="30" t="s">
        <v>376</v>
      </c>
      <c r="O158" s="30">
        <v>0.0</v>
      </c>
      <c r="P158" s="31">
        <v>43600.0</v>
      </c>
      <c r="Q158" s="30" t="s">
        <v>288</v>
      </c>
      <c r="R158" s="30" t="s">
        <v>399</v>
      </c>
      <c r="S158" s="31">
        <v>43534.0</v>
      </c>
      <c r="T158" s="30" t="s">
        <v>162</v>
      </c>
      <c r="U158" s="30" t="s">
        <v>788</v>
      </c>
      <c r="V158" s="30" t="s">
        <v>369</v>
      </c>
      <c r="W158" s="30" t="s">
        <v>799</v>
      </c>
      <c r="X158" s="24" t="s">
        <v>800</v>
      </c>
    </row>
    <row r="159">
      <c r="A159" s="24">
        <v>28.0</v>
      </c>
      <c r="B159" s="28" t="s">
        <v>44</v>
      </c>
      <c r="C159" s="29" t="s">
        <v>45</v>
      </c>
      <c r="D159" s="30">
        <v>162.0</v>
      </c>
      <c r="E159" s="30">
        <v>68.0</v>
      </c>
      <c r="F159" s="30">
        <v>94.0</v>
      </c>
      <c r="G159" s="30">
        <v>0.42</v>
      </c>
      <c r="H159" s="30"/>
      <c r="I159" s="30">
        <v>4.1</v>
      </c>
      <c r="J159" s="30">
        <v>4.4</v>
      </c>
      <c r="K159" s="30">
        <v>-0.3</v>
      </c>
      <c r="L159" s="30">
        <v>0.3</v>
      </c>
      <c r="M159" s="30">
        <v>0.0</v>
      </c>
      <c r="N159" s="30" t="s">
        <v>486</v>
      </c>
      <c r="O159" s="30">
        <v>-9.0</v>
      </c>
      <c r="P159" s="31">
        <v>43748.0</v>
      </c>
      <c r="Q159" s="30" t="s">
        <v>320</v>
      </c>
      <c r="R159" s="30" t="s">
        <v>388</v>
      </c>
      <c r="S159" s="31">
        <v>43558.0</v>
      </c>
      <c r="T159" s="30" t="s">
        <v>801</v>
      </c>
      <c r="U159" s="30" t="s">
        <v>802</v>
      </c>
      <c r="V159" s="30" t="s">
        <v>605</v>
      </c>
      <c r="W159" s="30" t="s">
        <v>803</v>
      </c>
      <c r="X159" s="24" t="s">
        <v>659</v>
      </c>
    </row>
    <row r="160">
      <c r="A160" s="24">
        <v>29.0</v>
      </c>
      <c r="B160" s="28" t="s">
        <v>52</v>
      </c>
      <c r="C160" s="29" t="s">
        <v>32</v>
      </c>
      <c r="D160" s="30">
        <v>162.0</v>
      </c>
      <c r="E160" s="30">
        <v>68.0</v>
      </c>
      <c r="F160" s="30">
        <v>94.0</v>
      </c>
      <c r="G160" s="30">
        <v>0.42</v>
      </c>
      <c r="H160" s="30"/>
      <c r="I160" s="30">
        <v>4.2</v>
      </c>
      <c r="J160" s="30">
        <v>4.8</v>
      </c>
      <c r="K160" s="30">
        <v>-0.5</v>
      </c>
      <c r="L160" s="30">
        <v>-0.1</v>
      </c>
      <c r="M160" s="30">
        <v>-0.6</v>
      </c>
      <c r="N160" s="30" t="s">
        <v>352</v>
      </c>
      <c r="O160" s="30">
        <v>-4.0</v>
      </c>
      <c r="P160" s="31">
        <v>43630.0</v>
      </c>
      <c r="Q160" s="30" t="s">
        <v>482</v>
      </c>
      <c r="R160" s="30" t="s">
        <v>407</v>
      </c>
      <c r="S160" s="31">
        <v>43622.0</v>
      </c>
      <c r="T160" s="30" t="s">
        <v>804</v>
      </c>
      <c r="U160" s="30" t="s">
        <v>805</v>
      </c>
      <c r="V160" s="30" t="s">
        <v>696</v>
      </c>
      <c r="W160" s="30" t="s">
        <v>806</v>
      </c>
      <c r="X160" s="24" t="s">
        <v>807</v>
      </c>
    </row>
    <row r="161">
      <c r="A161" s="32">
        <v>30.0</v>
      </c>
      <c r="B161" s="33" t="s">
        <v>60</v>
      </c>
      <c r="C161" s="34" t="s">
        <v>45</v>
      </c>
      <c r="D161" s="35">
        <v>162.0</v>
      </c>
      <c r="E161" s="35">
        <v>59.0</v>
      </c>
      <c r="F161" s="35">
        <v>103.0</v>
      </c>
      <c r="G161" s="35">
        <v>0.364</v>
      </c>
      <c r="H161" s="35"/>
      <c r="I161" s="35">
        <v>4.5</v>
      </c>
      <c r="J161" s="35">
        <v>5.5</v>
      </c>
      <c r="K161" s="35">
        <v>-1.0</v>
      </c>
      <c r="L161" s="35">
        <v>0.1</v>
      </c>
      <c r="M161" s="35">
        <v>-0.9</v>
      </c>
      <c r="N161" s="35" t="s">
        <v>808</v>
      </c>
      <c r="O161" s="35">
        <v>-7.0</v>
      </c>
      <c r="P161" s="36">
        <v>43689.0</v>
      </c>
      <c r="Q161" s="35" t="s">
        <v>399</v>
      </c>
      <c r="R161" s="35" t="s">
        <v>407</v>
      </c>
      <c r="S161" s="36">
        <v>43626.0</v>
      </c>
      <c r="T161" s="35" t="s">
        <v>809</v>
      </c>
      <c r="U161" s="35" t="s">
        <v>810</v>
      </c>
      <c r="V161" s="35" t="s">
        <v>82</v>
      </c>
      <c r="W161" s="35" t="s">
        <v>811</v>
      </c>
      <c r="X161" s="32" t="s">
        <v>812</v>
      </c>
    </row>
    <row r="164">
      <c r="A164" s="43" t="s">
        <v>813</v>
      </c>
      <c r="B164" s="43" t="s">
        <v>814</v>
      </c>
      <c r="C164" s="43" t="s">
        <v>815</v>
      </c>
      <c r="D164" s="43" t="s">
        <v>816</v>
      </c>
      <c r="E164" s="43" t="s">
        <v>817</v>
      </c>
      <c r="F164" s="43" t="s">
        <v>818</v>
      </c>
      <c r="G164" s="43" t="s">
        <v>819</v>
      </c>
      <c r="H164" s="44" t="s">
        <v>820</v>
      </c>
      <c r="J164" s="45"/>
      <c r="K164" s="45"/>
      <c r="L164" s="45"/>
      <c r="M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</row>
    <row r="165">
      <c r="A165" s="43" t="s">
        <v>173</v>
      </c>
      <c r="B165" s="46" t="s">
        <v>821</v>
      </c>
      <c r="C165" s="47">
        <v>74.5</v>
      </c>
      <c r="D165" s="48">
        <f>162*VLOOKUP(A165,Calculations!$A$2:$J$31,10,FALSE)</f>
        <v>82.75047269</v>
      </c>
      <c r="E165" s="49">
        <f t="shared" ref="E165:E194" si="2">D165-C165</f>
        <v>8.250472687</v>
      </c>
      <c r="F165">
        <f t="shared" ref="F165:F194" si="3">STDEV(vlookup(A165,$B$2:$H$31,7, FALSE),vlookup(A165,$B$34:$F$63, 4, FALSE),vlookup(A165,$B$66:$F$95,4,false),vlookup(A165,$B$99:$F$128,4,false),vlookup(A165,$B$132:$F$161,4,false))</f>
        <v>10.85734697</v>
      </c>
      <c r="G165" s="50">
        <f t="shared" ref="G165:G194" si="4">E165/F165</f>
        <v>0.7598976722</v>
      </c>
      <c r="H165" s="50">
        <f t="shared" ref="H165:H194" si="5">E165/$C$197</f>
        <v>0.8003852799</v>
      </c>
    </row>
    <row r="166">
      <c r="A166" s="43" t="s">
        <v>75</v>
      </c>
      <c r="B166" s="51" t="s">
        <v>822</v>
      </c>
      <c r="C166" s="52">
        <v>91.5</v>
      </c>
      <c r="D166" s="48">
        <f>162*VLOOKUP(A166,Calculations!$A$2:$J$31,10,FALSE)</f>
        <v>93.79373148</v>
      </c>
      <c r="E166" s="49">
        <f t="shared" si="2"/>
        <v>2.293731477</v>
      </c>
      <c r="F166">
        <f t="shared" si="3"/>
        <v>13.35758897</v>
      </c>
      <c r="G166" s="50">
        <f t="shared" si="4"/>
        <v>0.1717174769</v>
      </c>
      <c r="H166" s="50">
        <f t="shared" si="5"/>
        <v>0.2225168156</v>
      </c>
    </row>
    <row r="167">
      <c r="A167" s="43" t="s">
        <v>169</v>
      </c>
      <c r="B167" s="46" t="s">
        <v>823</v>
      </c>
      <c r="C167" s="47">
        <v>64.5</v>
      </c>
      <c r="D167" s="48">
        <f>162*VLOOKUP(A167,Calculations!$A$2:$J$31,10,FALSE)</f>
        <v>61.68981137</v>
      </c>
      <c r="E167" s="49">
        <f t="shared" si="2"/>
        <v>-2.810188628</v>
      </c>
      <c r="F167">
        <f t="shared" si="3"/>
        <v>16.70411875</v>
      </c>
      <c r="G167" s="50">
        <f t="shared" si="4"/>
        <v>-0.1682332765</v>
      </c>
      <c r="H167" s="50">
        <f t="shared" si="5"/>
        <v>-0.2726187574</v>
      </c>
    </row>
    <row r="168">
      <c r="A168" s="43" t="s">
        <v>177</v>
      </c>
      <c r="B168" s="51" t="s">
        <v>824</v>
      </c>
      <c r="C168" s="52">
        <v>80.5</v>
      </c>
      <c r="D168" s="48">
        <f>162*VLOOKUP(A168,Calculations!$A$2:$J$31,10,FALSE)</f>
        <v>85.6477125</v>
      </c>
      <c r="E168" s="49">
        <f t="shared" si="2"/>
        <v>5.147712502</v>
      </c>
      <c r="F168">
        <f t="shared" si="3"/>
        <v>15.83249822</v>
      </c>
      <c r="G168" s="50">
        <f t="shared" si="4"/>
        <v>0.3251358332</v>
      </c>
      <c r="H168" s="50">
        <f t="shared" si="5"/>
        <v>0.4993839102</v>
      </c>
    </row>
    <row r="169">
      <c r="A169" s="43" t="s">
        <v>89</v>
      </c>
      <c r="B169" s="46" t="s">
        <v>825</v>
      </c>
      <c r="C169" s="47">
        <v>78.5</v>
      </c>
      <c r="D169" s="48">
        <f>162*VLOOKUP(A169,Calculations!$A$2:$J$31,10,FALSE)</f>
        <v>91.54045466</v>
      </c>
      <c r="E169" s="49">
        <f t="shared" si="2"/>
        <v>13.04045466</v>
      </c>
      <c r="F169">
        <f t="shared" si="3"/>
        <v>6.840457821</v>
      </c>
      <c r="G169" s="50">
        <f t="shared" si="4"/>
        <v>1.90637162</v>
      </c>
      <c r="H169" s="50">
        <f t="shared" si="5"/>
        <v>1.265065451</v>
      </c>
    </row>
    <row r="170">
      <c r="A170" s="43" t="s">
        <v>80</v>
      </c>
      <c r="B170" s="51" t="s">
        <v>826</v>
      </c>
      <c r="C170" s="52">
        <v>90.5</v>
      </c>
      <c r="D170" s="48">
        <f>162*VLOOKUP(A170,Calculations!$A$2:$J$31,10,FALSE)</f>
        <v>75.50439823</v>
      </c>
      <c r="E170" s="49">
        <f t="shared" si="2"/>
        <v>-14.99560177</v>
      </c>
      <c r="F170">
        <f t="shared" si="3"/>
        <v>12.53658579</v>
      </c>
      <c r="G170" s="50">
        <f t="shared" si="4"/>
        <v>-1.196147183</v>
      </c>
      <c r="H170" s="50">
        <f t="shared" si="5"/>
        <v>-1.454735914</v>
      </c>
    </row>
    <row r="171">
      <c r="A171" s="43" t="s">
        <v>119</v>
      </c>
      <c r="B171" s="46" t="s">
        <v>827</v>
      </c>
      <c r="C171" s="47">
        <v>81.5</v>
      </c>
      <c r="D171" s="48">
        <f>162*VLOOKUP(A171,Calculations!$A$2:$J$31,10,FALSE)</f>
        <v>75.92243519</v>
      </c>
      <c r="E171" s="49">
        <f t="shared" si="2"/>
        <v>-5.577564809</v>
      </c>
      <c r="F171">
        <f t="shared" si="3"/>
        <v>7.133393526</v>
      </c>
      <c r="G171" s="50">
        <f t="shared" si="4"/>
        <v>-0.7818950109</v>
      </c>
      <c r="H171" s="50">
        <f t="shared" si="5"/>
        <v>-0.5410842432</v>
      </c>
    </row>
    <row r="172">
      <c r="A172" s="43" t="s">
        <v>85</v>
      </c>
      <c r="B172" s="51" t="s">
        <v>828</v>
      </c>
      <c r="C172" s="52">
        <v>81.5</v>
      </c>
      <c r="D172" s="48">
        <f>162*VLOOKUP(A172,Calculations!$A$2:$J$31,10,FALSE)</f>
        <v>96.07805875</v>
      </c>
      <c r="E172" s="49">
        <f t="shared" si="2"/>
        <v>14.57805875</v>
      </c>
      <c r="F172">
        <f t="shared" si="3"/>
        <v>4.190630406</v>
      </c>
      <c r="G172" s="50">
        <f t="shared" si="4"/>
        <v>3.478726908</v>
      </c>
      <c r="H172" s="50">
        <f t="shared" si="5"/>
        <v>1.414229715</v>
      </c>
    </row>
    <row r="173">
      <c r="A173" s="43" t="s">
        <v>155</v>
      </c>
      <c r="B173" s="46" t="s">
        <v>829</v>
      </c>
      <c r="C173" s="47">
        <v>63.5</v>
      </c>
      <c r="D173" s="48">
        <f>162*VLOOKUP(A173,Calculations!$A$2:$J$31,10,FALSE)</f>
        <v>71.38365018</v>
      </c>
      <c r="E173" s="49">
        <f t="shared" si="2"/>
        <v>7.88365018</v>
      </c>
      <c r="F173">
        <f t="shared" si="3"/>
        <v>9.56879633</v>
      </c>
      <c r="G173" s="50">
        <f t="shared" si="4"/>
        <v>0.8238915228</v>
      </c>
      <c r="H173" s="50">
        <f t="shared" si="5"/>
        <v>0.7647995206</v>
      </c>
    </row>
    <row r="174">
      <c r="A174" s="43" t="s">
        <v>182</v>
      </c>
      <c r="B174" s="51" t="s">
        <v>830</v>
      </c>
      <c r="C174" s="52">
        <v>68.5</v>
      </c>
      <c r="D174" s="48">
        <f>162*VLOOKUP(A174,Calculations!$A$2:$J$31,10,FALSE)</f>
        <v>56.70044483</v>
      </c>
      <c r="E174" s="49">
        <f t="shared" si="2"/>
        <v>-11.79955517</v>
      </c>
      <c r="F174">
        <f t="shared" si="3"/>
        <v>13.85145188</v>
      </c>
      <c r="G174" s="50">
        <f t="shared" si="4"/>
        <v>-0.8518641416</v>
      </c>
      <c r="H174" s="50">
        <f t="shared" si="5"/>
        <v>-1.14468475</v>
      </c>
    </row>
    <row r="175">
      <c r="A175" s="43" t="s">
        <v>126</v>
      </c>
      <c r="B175" s="46" t="s">
        <v>831</v>
      </c>
      <c r="C175" s="47">
        <v>87.5</v>
      </c>
      <c r="D175" s="48">
        <f>162*VLOOKUP(A175,Calculations!$A$2:$J$31,10,FALSE)</f>
        <v>101.1518561</v>
      </c>
      <c r="E175" s="49">
        <f t="shared" si="2"/>
        <v>13.65185607</v>
      </c>
      <c r="F175">
        <f t="shared" si="3"/>
        <v>12.69922451</v>
      </c>
      <c r="G175" s="50">
        <f t="shared" si="4"/>
        <v>1.075014939</v>
      </c>
      <c r="H175" s="50">
        <f t="shared" si="5"/>
        <v>1.324378015</v>
      </c>
    </row>
    <row r="176">
      <c r="A176" s="43" t="s">
        <v>160</v>
      </c>
      <c r="B176" s="51" t="s">
        <v>832</v>
      </c>
      <c r="C176" s="52">
        <v>73.5</v>
      </c>
      <c r="D176" s="48">
        <f>162*VLOOKUP(A176,Calculations!$A$2:$J$31,10,FALSE)</f>
        <v>65.15875411</v>
      </c>
      <c r="E176" s="49">
        <f t="shared" si="2"/>
        <v>-8.341245886</v>
      </c>
      <c r="F176">
        <f t="shared" si="3"/>
        <v>11.01514699</v>
      </c>
      <c r="G176" s="50">
        <f t="shared" si="4"/>
        <v>-0.7572523448</v>
      </c>
      <c r="H176" s="50">
        <f t="shared" si="5"/>
        <v>-0.809191264</v>
      </c>
    </row>
    <row r="177">
      <c r="A177" s="43" t="s">
        <v>164</v>
      </c>
      <c r="B177" s="46" t="s">
        <v>833</v>
      </c>
      <c r="C177" s="47">
        <v>83.5</v>
      </c>
      <c r="D177" s="48">
        <f>162*VLOOKUP(A177,Calculations!$A$2:$J$31,10,FALSE)</f>
        <v>75.09923241</v>
      </c>
      <c r="E177" s="49">
        <f t="shared" si="2"/>
        <v>-8.400767586</v>
      </c>
      <c r="F177">
        <f t="shared" si="3"/>
        <v>4.563404782</v>
      </c>
      <c r="G177" s="50">
        <f t="shared" si="4"/>
        <v>-1.840899063</v>
      </c>
      <c r="H177" s="50">
        <f t="shared" si="5"/>
        <v>-0.8149655141</v>
      </c>
    </row>
    <row r="178">
      <c r="A178" s="43" t="s">
        <v>31</v>
      </c>
      <c r="B178" s="51" t="s">
        <v>834</v>
      </c>
      <c r="C178" s="52">
        <v>102.5</v>
      </c>
      <c r="D178" s="48">
        <f>162*VLOOKUP(A178,Calculations!$A$2:$J$31,10,FALSE)</f>
        <v>110.472997</v>
      </c>
      <c r="E178" s="49">
        <f t="shared" si="2"/>
        <v>7.972996984</v>
      </c>
      <c r="F178">
        <f t="shared" si="3"/>
        <v>10.50229228</v>
      </c>
      <c r="G178" s="50">
        <f t="shared" si="4"/>
        <v>0.7591673103</v>
      </c>
      <c r="H178" s="50">
        <f t="shared" si="5"/>
        <v>0.773467129</v>
      </c>
    </row>
    <row r="179">
      <c r="A179" s="43" t="s">
        <v>113</v>
      </c>
      <c r="B179" s="46" t="s">
        <v>835</v>
      </c>
      <c r="C179" s="47">
        <v>71.5</v>
      </c>
      <c r="D179" s="48">
        <f>162*VLOOKUP(A179,Calculations!$A$2:$J$31,10,FALSE)</f>
        <v>61.74499018</v>
      </c>
      <c r="E179" s="49">
        <f t="shared" si="2"/>
        <v>-9.755009822</v>
      </c>
      <c r="F179">
        <f t="shared" si="3"/>
        <v>11.38139285</v>
      </c>
      <c r="G179" s="50">
        <f t="shared" si="4"/>
        <v>-0.8571015824</v>
      </c>
      <c r="H179" s="50">
        <f t="shared" si="5"/>
        <v>-0.94634169</v>
      </c>
    </row>
    <row r="180">
      <c r="A180" s="43" t="s">
        <v>137</v>
      </c>
      <c r="B180" s="51" t="s">
        <v>836</v>
      </c>
      <c r="C180" s="52">
        <v>82.5</v>
      </c>
      <c r="D180" s="48">
        <f>162*VLOOKUP(A180,Calculations!$A$2:$J$31,10,FALSE)</f>
        <v>82.96995056</v>
      </c>
      <c r="E180" s="49">
        <f t="shared" si="2"/>
        <v>0.4699505628</v>
      </c>
      <c r="F180">
        <f t="shared" si="3"/>
        <v>9.029114198</v>
      </c>
      <c r="G180" s="50">
        <f t="shared" si="4"/>
        <v>0.0520483574</v>
      </c>
      <c r="H180" s="50">
        <f t="shared" si="5"/>
        <v>0.04559029852</v>
      </c>
    </row>
    <row r="181">
      <c r="A181" s="43" t="s">
        <v>60</v>
      </c>
      <c r="B181" s="46" t="s">
        <v>837</v>
      </c>
      <c r="C181" s="47">
        <v>88.5</v>
      </c>
      <c r="D181" s="48">
        <f>162*VLOOKUP(A181,Calculations!$A$2:$J$31,10,FALSE)</f>
        <v>91.50477912</v>
      </c>
      <c r="E181" s="49">
        <f t="shared" si="2"/>
        <v>3.004779124</v>
      </c>
      <c r="F181">
        <f t="shared" si="3"/>
        <v>16.77223897</v>
      </c>
      <c r="G181" s="50">
        <f t="shared" si="4"/>
        <v>0.1791519385</v>
      </c>
      <c r="H181" s="50">
        <f t="shared" si="5"/>
        <v>0.2914961447</v>
      </c>
    </row>
    <row r="182">
      <c r="A182" s="43" t="s">
        <v>151</v>
      </c>
      <c r="B182" s="51" t="s">
        <v>838</v>
      </c>
      <c r="C182" s="52">
        <v>90.5</v>
      </c>
      <c r="D182" s="48">
        <f>162*VLOOKUP(A182,Calculations!$A$2:$J$31,10,FALSE)</f>
        <v>79.73272574</v>
      </c>
      <c r="E182" s="49">
        <f t="shared" si="2"/>
        <v>-10.76727426</v>
      </c>
      <c r="F182">
        <f t="shared" si="3"/>
        <v>8.241375079</v>
      </c>
      <c r="G182" s="50">
        <f t="shared" si="4"/>
        <v>-1.306490016</v>
      </c>
      <c r="H182" s="50">
        <f t="shared" si="5"/>
        <v>-1.044542313</v>
      </c>
    </row>
    <row r="183">
      <c r="A183" s="43" t="s">
        <v>95</v>
      </c>
      <c r="B183" s="46" t="s">
        <v>839</v>
      </c>
      <c r="C183" s="47">
        <v>95.5</v>
      </c>
      <c r="D183" s="48">
        <f>162*VLOOKUP(A183,Calculations!$A$2:$J$31,10,FALSE)</f>
        <v>98.00285239</v>
      </c>
      <c r="E183" s="49">
        <f t="shared" si="2"/>
        <v>2.502852385</v>
      </c>
      <c r="F183">
        <f t="shared" si="3"/>
        <v>7.879213159</v>
      </c>
      <c r="G183" s="50">
        <f t="shared" si="4"/>
        <v>0.3176525796</v>
      </c>
      <c r="H183" s="50">
        <f t="shared" si="5"/>
        <v>0.2428038105</v>
      </c>
    </row>
    <row r="184">
      <c r="A184" s="43" t="s">
        <v>67</v>
      </c>
      <c r="B184" s="51" t="s">
        <v>840</v>
      </c>
      <c r="C184" s="52">
        <v>86.5</v>
      </c>
      <c r="D184" s="48">
        <f>162*VLOOKUP(A184,Calculations!$A$2:$J$31,10,FALSE)</f>
        <v>96.30161337</v>
      </c>
      <c r="E184" s="49">
        <f t="shared" si="2"/>
        <v>9.801613371</v>
      </c>
      <c r="F184">
        <f t="shared" si="3"/>
        <v>13.89273191</v>
      </c>
      <c r="G184" s="50">
        <f t="shared" si="4"/>
        <v>0.7055209467</v>
      </c>
      <c r="H184" s="50">
        <f t="shared" si="5"/>
        <v>0.9508627394</v>
      </c>
    </row>
    <row r="185">
      <c r="A185" s="43" t="s">
        <v>143</v>
      </c>
      <c r="B185" s="46" t="s">
        <v>841</v>
      </c>
      <c r="C185" s="47">
        <v>80.5</v>
      </c>
      <c r="D185" s="48">
        <f>162*VLOOKUP(A185,Calculations!$A$2:$J$31,10,FALSE)</f>
        <v>78.06856198</v>
      </c>
      <c r="E185" s="49">
        <f t="shared" si="2"/>
        <v>-2.431438022</v>
      </c>
      <c r="F185">
        <f t="shared" si="3"/>
        <v>6.286202606</v>
      </c>
      <c r="G185" s="50">
        <f t="shared" si="4"/>
        <v>-0.3867896366</v>
      </c>
      <c r="H185" s="50">
        <f t="shared" si="5"/>
        <v>-0.2358758431</v>
      </c>
    </row>
    <row r="186">
      <c r="A186" s="43" t="s">
        <v>189</v>
      </c>
      <c r="B186" s="51" t="s">
        <v>842</v>
      </c>
      <c r="C186" s="52">
        <v>59.5</v>
      </c>
      <c r="D186" s="48">
        <f>162*VLOOKUP(A186,Calculations!$A$2:$J$31,10,FALSE)</f>
        <v>67.70114499</v>
      </c>
      <c r="E186" s="49">
        <f t="shared" si="2"/>
        <v>8.20114499</v>
      </c>
      <c r="F186">
        <f t="shared" si="3"/>
        <v>11.99937762</v>
      </c>
      <c r="G186" s="50">
        <f t="shared" si="4"/>
        <v>0.6834641972</v>
      </c>
      <c r="H186" s="50">
        <f t="shared" si="5"/>
        <v>0.7955999585</v>
      </c>
    </row>
    <row r="187">
      <c r="A187" s="43" t="s">
        <v>52</v>
      </c>
      <c r="B187" s="46" t="s">
        <v>843</v>
      </c>
      <c r="C187" s="47">
        <v>94.5</v>
      </c>
      <c r="D187" s="48">
        <f>162*VLOOKUP(A187,Calculations!$A$2:$J$31,10,FALSE)</f>
        <v>79.88415706</v>
      </c>
      <c r="E187" s="49">
        <f t="shared" si="2"/>
        <v>-14.61584294</v>
      </c>
      <c r="F187">
        <f t="shared" si="3"/>
        <v>14.08635592</v>
      </c>
      <c r="G187" s="50">
        <f t="shared" si="4"/>
        <v>-1.037588644</v>
      </c>
      <c r="H187" s="50">
        <f t="shared" si="5"/>
        <v>-1.41789519</v>
      </c>
    </row>
    <row r="188">
      <c r="A188" s="43" t="s">
        <v>132</v>
      </c>
      <c r="B188" s="51" t="s">
        <v>844</v>
      </c>
      <c r="C188" s="52">
        <v>75.5</v>
      </c>
      <c r="D188" s="48">
        <f>162*VLOOKUP(A188,Calculations!$A$2:$J$31,10,FALSE)</f>
        <v>74.09898987</v>
      </c>
      <c r="E188" s="49">
        <f t="shared" si="2"/>
        <v>-1.40101013</v>
      </c>
      <c r="F188">
        <f t="shared" si="3"/>
        <v>8.36556652</v>
      </c>
      <c r="G188" s="50">
        <f t="shared" si="4"/>
        <v>-0.1674734313</v>
      </c>
      <c r="H188" s="50">
        <f t="shared" si="5"/>
        <v>-0.1359131685</v>
      </c>
    </row>
    <row r="189">
      <c r="A189" s="43" t="s">
        <v>148</v>
      </c>
      <c r="B189" s="46" t="s">
        <v>845</v>
      </c>
      <c r="C189" s="47">
        <v>72.5</v>
      </c>
      <c r="D189" s="48">
        <f>162*VLOOKUP(A189,Calculations!$A$2:$J$31,10,FALSE)</f>
        <v>70.28241829</v>
      </c>
      <c r="E189" s="49">
        <f t="shared" si="2"/>
        <v>-2.217581712</v>
      </c>
      <c r="F189">
        <f t="shared" si="3"/>
        <v>8.774508533</v>
      </c>
      <c r="G189" s="50">
        <f t="shared" si="4"/>
        <v>-0.2527300194</v>
      </c>
      <c r="H189" s="50">
        <f t="shared" si="5"/>
        <v>-0.215129463</v>
      </c>
    </row>
    <row r="190">
      <c r="A190" s="43" t="s">
        <v>107</v>
      </c>
      <c r="B190" s="51" t="s">
        <v>846</v>
      </c>
      <c r="C190" s="52">
        <v>86.5</v>
      </c>
      <c r="D190" s="48">
        <f>162*VLOOKUP(A190,Calculations!$A$2:$J$31,10,FALSE)</f>
        <v>88.75136795</v>
      </c>
      <c r="E190" s="49">
        <f t="shared" si="2"/>
        <v>2.251367948</v>
      </c>
      <c r="F190">
        <f t="shared" si="3"/>
        <v>3.256885506</v>
      </c>
      <c r="G190" s="50">
        <f t="shared" si="4"/>
        <v>0.6912640753</v>
      </c>
      <c r="H190" s="50">
        <f t="shared" si="5"/>
        <v>0.2184070942</v>
      </c>
    </row>
    <row r="191">
      <c r="A191" s="43" t="s">
        <v>44</v>
      </c>
      <c r="B191" s="46" t="s">
        <v>847</v>
      </c>
      <c r="C191" s="47">
        <v>85.5</v>
      </c>
      <c r="D191" s="48">
        <f>162*VLOOKUP(A191,Calculations!$A$2:$J$31,10,FALSE)</f>
        <v>94.25944218</v>
      </c>
      <c r="E191" s="49">
        <f t="shared" si="2"/>
        <v>8.759442179</v>
      </c>
      <c r="F191">
        <f t="shared" si="3"/>
        <v>15.27513611</v>
      </c>
      <c r="G191" s="50">
        <f t="shared" si="4"/>
        <v>0.57344446</v>
      </c>
      <c r="H191" s="50">
        <f t="shared" si="5"/>
        <v>0.8497608374</v>
      </c>
    </row>
    <row r="192">
      <c r="A192" s="43" t="s">
        <v>186</v>
      </c>
      <c r="B192" s="51" t="s">
        <v>848</v>
      </c>
      <c r="C192" s="52">
        <v>66.5</v>
      </c>
      <c r="D192" s="48">
        <f>162*VLOOKUP(A192,Calculations!$A$2:$J$31,10,FALSE)</f>
        <v>66.79285649</v>
      </c>
      <c r="E192" s="49">
        <f t="shared" si="2"/>
        <v>0.2928564865</v>
      </c>
      <c r="F192">
        <f t="shared" si="3"/>
        <v>13.43943538</v>
      </c>
      <c r="G192" s="50">
        <f t="shared" si="4"/>
        <v>0.0217908326</v>
      </c>
      <c r="H192" s="50">
        <f t="shared" si="5"/>
        <v>0.02841025354</v>
      </c>
    </row>
    <row r="193">
      <c r="A193" s="43" t="s">
        <v>100</v>
      </c>
      <c r="B193" s="46" t="s">
        <v>849</v>
      </c>
      <c r="C193" s="47">
        <v>86.5</v>
      </c>
      <c r="D193" s="48">
        <f>162*VLOOKUP(A193,Calculations!$A$2:$J$31,10,FALSE)</f>
        <v>72.4153955</v>
      </c>
      <c r="E193" s="49">
        <f t="shared" si="2"/>
        <v>-14.0846045</v>
      </c>
      <c r="F193">
        <f t="shared" si="3"/>
        <v>9.223521193</v>
      </c>
      <c r="G193" s="50">
        <f t="shared" si="4"/>
        <v>-1.527031185</v>
      </c>
      <c r="H193" s="50">
        <f t="shared" si="5"/>
        <v>-1.366359303</v>
      </c>
    </row>
    <row r="194">
      <c r="A194" s="43" t="s">
        <v>166</v>
      </c>
      <c r="B194" s="51" t="s">
        <v>850</v>
      </c>
      <c r="C194" s="52">
        <v>84.5</v>
      </c>
      <c r="D194" s="48">
        <f>162*VLOOKUP(A194,Calculations!$A$2:$J$31,10,FALSE)</f>
        <v>88.47933482</v>
      </c>
      <c r="E194" s="49">
        <f t="shared" si="2"/>
        <v>3.979334819</v>
      </c>
      <c r="F194">
        <f t="shared" si="3"/>
        <v>11.27093888</v>
      </c>
      <c r="G194" s="50">
        <f t="shared" si="4"/>
        <v>0.3530615206</v>
      </c>
      <c r="H194" s="50">
        <f t="shared" si="5"/>
        <v>0.3860386106</v>
      </c>
    </row>
    <row r="196">
      <c r="B196" s="43" t="s">
        <v>851</v>
      </c>
      <c r="C196">
        <f>AVERAGE(C165:C194)</f>
        <v>80.96666667</v>
      </c>
    </row>
    <row r="197">
      <c r="B197" s="43" t="s">
        <v>852</v>
      </c>
      <c r="C197">
        <f>stdev(C165:C194)</f>
        <v>10.30812647</v>
      </c>
    </row>
  </sheetData>
  <mergeCells count="4">
    <mergeCell ref="A33:D33"/>
    <mergeCell ref="A65:D65"/>
    <mergeCell ref="A97:D97"/>
    <mergeCell ref="A130:D130"/>
  </mergeCells>
  <conditionalFormatting sqref="G165:G194">
    <cfRule type="cellIs" dxfId="0" priority="1" operator="lessThan">
      <formula>-1</formula>
    </cfRule>
  </conditionalFormatting>
  <conditionalFormatting sqref="G165:G194">
    <cfRule type="cellIs" dxfId="1" priority="2" operator="greaterThan">
      <formula>1</formula>
    </cfRule>
  </conditionalFormatting>
  <conditionalFormatting sqref="H164:H194">
    <cfRule type="cellIs" dxfId="1" priority="3" operator="greaterThan">
      <formula>1</formula>
    </cfRule>
  </conditionalFormatting>
  <conditionalFormatting sqref="H164:H194">
    <cfRule type="cellIs" dxfId="0" priority="4" operator="lessThan">
      <formula>-1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6"/>
    <hyperlink r:id="rId62" ref="B67"/>
    <hyperlink r:id="rId63" ref="B68"/>
    <hyperlink r:id="rId64" ref="B69"/>
    <hyperlink r:id="rId65" ref="B70"/>
    <hyperlink r:id="rId66" ref="B71"/>
    <hyperlink r:id="rId67" ref="B72"/>
    <hyperlink r:id="rId68" ref="B73"/>
    <hyperlink r:id="rId69" ref="B74"/>
    <hyperlink r:id="rId70" ref="B75"/>
    <hyperlink r:id="rId71" ref="B76"/>
    <hyperlink r:id="rId72" ref="B77"/>
    <hyperlink r:id="rId73" ref="B78"/>
    <hyperlink r:id="rId74" ref="B79"/>
    <hyperlink r:id="rId75" ref="B80"/>
    <hyperlink r:id="rId76" ref="B81"/>
    <hyperlink r:id="rId77" ref="B82"/>
    <hyperlink r:id="rId78" ref="B83"/>
    <hyperlink r:id="rId79" ref="B84"/>
    <hyperlink r:id="rId80" ref="B85"/>
    <hyperlink r:id="rId81" ref="B86"/>
    <hyperlink r:id="rId82" ref="B87"/>
    <hyperlink r:id="rId83" ref="B88"/>
    <hyperlink r:id="rId84" ref="B89"/>
    <hyperlink r:id="rId85" ref="B90"/>
    <hyperlink r:id="rId86" ref="B91"/>
    <hyperlink r:id="rId87" ref="B92"/>
    <hyperlink r:id="rId88" ref="B93"/>
    <hyperlink r:id="rId89" ref="B94"/>
    <hyperlink r:id="rId90" ref="B95"/>
    <hyperlink r:id="rId91" ref="B99"/>
    <hyperlink r:id="rId92" ref="B100"/>
    <hyperlink r:id="rId93" ref="B101"/>
    <hyperlink r:id="rId94" ref="B102"/>
    <hyperlink r:id="rId95" ref="B103"/>
    <hyperlink r:id="rId96" ref="B104"/>
    <hyperlink r:id="rId97" ref="B105"/>
    <hyperlink r:id="rId98" ref="B106"/>
    <hyperlink r:id="rId99" ref="B107"/>
    <hyperlink r:id="rId100" ref="B108"/>
    <hyperlink r:id="rId101" ref="B109"/>
    <hyperlink r:id="rId102" ref="B110"/>
    <hyperlink r:id="rId103" ref="B111"/>
    <hyperlink r:id="rId104" ref="B112"/>
    <hyperlink r:id="rId105" ref="B113"/>
    <hyperlink r:id="rId106" ref="B114"/>
    <hyperlink r:id="rId107" ref="B115"/>
    <hyperlink r:id="rId108" ref="B116"/>
    <hyperlink r:id="rId109" ref="B117"/>
    <hyperlink r:id="rId110" ref="B118"/>
    <hyperlink r:id="rId111" ref="B119"/>
    <hyperlink r:id="rId112" ref="B120"/>
    <hyperlink r:id="rId113" ref="B121"/>
    <hyperlink r:id="rId114" ref="B122"/>
    <hyperlink r:id="rId115" ref="B123"/>
    <hyperlink r:id="rId116" ref="B124"/>
    <hyperlink r:id="rId117" ref="B125"/>
    <hyperlink r:id="rId118" ref="B126"/>
    <hyperlink r:id="rId119" ref="B127"/>
    <hyperlink r:id="rId120" ref="B128"/>
    <hyperlink r:id="rId121" ref="B132"/>
    <hyperlink r:id="rId122" ref="B133"/>
    <hyperlink r:id="rId123" ref="B134"/>
    <hyperlink r:id="rId124" ref="B135"/>
    <hyperlink r:id="rId125" ref="B136"/>
    <hyperlink r:id="rId126" ref="B137"/>
    <hyperlink r:id="rId127" ref="B138"/>
    <hyperlink r:id="rId128" ref="B139"/>
    <hyperlink r:id="rId129" ref="B140"/>
    <hyperlink r:id="rId130" ref="B141"/>
    <hyperlink r:id="rId131" ref="B142"/>
    <hyperlink r:id="rId132" ref="B143"/>
    <hyperlink r:id="rId133" ref="B144"/>
    <hyperlink r:id="rId134" ref="B145"/>
    <hyperlink r:id="rId135" ref="B146"/>
    <hyperlink r:id="rId136" ref="B147"/>
    <hyperlink r:id="rId137" ref="B148"/>
    <hyperlink r:id="rId138" ref="B149"/>
    <hyperlink r:id="rId139" ref="B150"/>
    <hyperlink r:id="rId140" ref="B151"/>
    <hyperlink r:id="rId141" ref="B152"/>
    <hyperlink r:id="rId142" ref="B153"/>
    <hyperlink r:id="rId143" ref="B154"/>
    <hyperlink r:id="rId144" ref="B155"/>
    <hyperlink r:id="rId145" ref="B156"/>
    <hyperlink r:id="rId146" ref="B157"/>
    <hyperlink r:id="rId147" ref="B158"/>
    <hyperlink r:id="rId148" ref="B159"/>
    <hyperlink r:id="rId149" ref="B160"/>
    <hyperlink r:id="rId150" ref="B161"/>
    <hyperlink r:id="rId151" ref="C165"/>
    <hyperlink r:id="rId152" ref="C166"/>
    <hyperlink r:id="rId153" ref="C167"/>
    <hyperlink r:id="rId154" ref="C168"/>
    <hyperlink r:id="rId155" ref="C169"/>
    <hyperlink r:id="rId156" ref="C170"/>
    <hyperlink r:id="rId157" ref="C171"/>
    <hyperlink r:id="rId158" ref="C172"/>
    <hyperlink r:id="rId159" ref="C173"/>
    <hyperlink r:id="rId160" ref="C174"/>
    <hyperlink r:id="rId161" ref="C175"/>
    <hyperlink r:id="rId162" ref="C176"/>
    <hyperlink r:id="rId163" ref="C177"/>
    <hyperlink r:id="rId164" ref="C178"/>
    <hyperlink r:id="rId165" ref="C179"/>
    <hyperlink r:id="rId166" ref="C180"/>
    <hyperlink r:id="rId167" ref="C181"/>
    <hyperlink r:id="rId168" ref="C182"/>
    <hyperlink r:id="rId169" ref="C183"/>
    <hyperlink r:id="rId170" ref="C184"/>
    <hyperlink r:id="rId171" ref="C185"/>
    <hyperlink r:id="rId172" ref="C186"/>
    <hyperlink r:id="rId173" ref="C187"/>
    <hyperlink r:id="rId174" ref="C188"/>
    <hyperlink r:id="rId175" ref="C189"/>
    <hyperlink r:id="rId176" ref="C190"/>
    <hyperlink r:id="rId177" ref="C191"/>
    <hyperlink r:id="rId178" ref="C192"/>
    <hyperlink r:id="rId179" ref="C193"/>
    <hyperlink r:id="rId180" ref="C194"/>
  </hyperlinks>
  <drawing r:id="rId18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</v>
      </c>
      <c r="B1" s="40" t="s">
        <v>906</v>
      </c>
      <c r="C1" s="40" t="s">
        <v>907</v>
      </c>
      <c r="D1" s="40" t="s">
        <v>423</v>
      </c>
      <c r="E1" s="40" t="s">
        <v>3</v>
      </c>
      <c r="F1" s="40" t="s">
        <v>908</v>
      </c>
      <c r="G1" s="40" t="s">
        <v>909</v>
      </c>
      <c r="H1" s="40" t="s">
        <v>9</v>
      </c>
      <c r="I1" s="40" t="s">
        <v>886</v>
      </c>
      <c r="J1" s="40" t="s">
        <v>910</v>
      </c>
      <c r="K1" s="40" t="s">
        <v>911</v>
      </c>
      <c r="L1" s="40" t="s">
        <v>889</v>
      </c>
      <c r="M1" s="40" t="s">
        <v>912</v>
      </c>
      <c r="N1" s="40" t="s">
        <v>913</v>
      </c>
      <c r="O1" s="40" t="s">
        <v>914</v>
      </c>
      <c r="P1" s="40" t="s">
        <v>890</v>
      </c>
      <c r="Q1" s="40" t="s">
        <v>892</v>
      </c>
      <c r="R1" s="40" t="s">
        <v>915</v>
      </c>
      <c r="S1" s="40" t="s">
        <v>916</v>
      </c>
      <c r="T1" s="40" t="s">
        <v>917</v>
      </c>
      <c r="U1" s="40" t="s">
        <v>918</v>
      </c>
      <c r="V1" s="40" t="s">
        <v>919</v>
      </c>
      <c r="W1" s="40" t="s">
        <v>920</v>
      </c>
      <c r="X1" s="40" t="s">
        <v>921</v>
      </c>
      <c r="Y1" s="40" t="s">
        <v>893</v>
      </c>
      <c r="Z1" s="40" t="s">
        <v>922</v>
      </c>
      <c r="AA1" s="40" t="s">
        <v>923</v>
      </c>
      <c r="AB1" s="40" t="s">
        <v>891</v>
      </c>
      <c r="AC1" s="40" t="s">
        <v>905</v>
      </c>
    </row>
    <row r="2">
      <c r="A2" s="25" t="s">
        <v>173</v>
      </c>
      <c r="B2" s="24">
        <v>45.0</v>
      </c>
      <c r="C2" s="24">
        <v>28.3</v>
      </c>
      <c r="D2" s="24">
        <v>5.01</v>
      </c>
      <c r="E2" s="24">
        <v>162.0</v>
      </c>
      <c r="F2" s="24">
        <v>6224.0</v>
      </c>
      <c r="G2" s="24">
        <v>5525.0</v>
      </c>
      <c r="H2" s="24">
        <v>812.0</v>
      </c>
      <c r="I2" s="24">
        <v>1405.0</v>
      </c>
      <c r="J2" s="26">
        <v>314.0</v>
      </c>
      <c r="K2" s="26">
        <v>39.0</v>
      </c>
      <c r="L2" s="24">
        <v>220.0</v>
      </c>
      <c r="M2" s="24">
        <v>776.0</v>
      </c>
      <c r="N2" s="24">
        <v>103.0</v>
      </c>
      <c r="O2" s="24">
        <v>30.0</v>
      </c>
      <c r="P2" s="24">
        <v>578.0</v>
      </c>
      <c r="Q2" s="24">
        <v>1456.0</v>
      </c>
      <c r="R2" s="24">
        <v>0.254</v>
      </c>
      <c r="S2" s="24">
        <v>0.329</v>
      </c>
      <c r="T2" s="24">
        <v>0.445</v>
      </c>
      <c r="U2" s="24">
        <v>0.774</v>
      </c>
      <c r="V2" s="24">
        <v>94.0</v>
      </c>
      <c r="W2" s="24">
        <v>2457.0</v>
      </c>
      <c r="X2" s="24">
        <v>106.0</v>
      </c>
      <c r="Y2" s="24">
        <v>54.0</v>
      </c>
      <c r="Z2" s="24">
        <v>39.0</v>
      </c>
      <c r="AA2" s="24">
        <v>27.0</v>
      </c>
      <c r="AB2" s="24">
        <v>44.0</v>
      </c>
      <c r="AC2" s="24">
        <v>1118.0</v>
      </c>
    </row>
    <row r="3">
      <c r="A3" s="25" t="s">
        <v>75</v>
      </c>
      <c r="B3" s="30">
        <v>49.0</v>
      </c>
      <c r="C3" s="30">
        <v>28.7</v>
      </c>
      <c r="D3" s="30">
        <v>4.52</v>
      </c>
      <c r="E3" s="30">
        <v>162.0</v>
      </c>
      <c r="F3" s="30">
        <v>6216.0</v>
      </c>
      <c r="G3" s="30">
        <v>5584.0</v>
      </c>
      <c r="H3" s="30">
        <v>732.0</v>
      </c>
      <c r="I3" s="30">
        <v>1467.0</v>
      </c>
      <c r="J3" s="29">
        <v>289.0</v>
      </c>
      <c r="K3" s="29">
        <v>26.0</v>
      </c>
      <c r="L3" s="30">
        <v>165.0</v>
      </c>
      <c r="M3" s="30">
        <v>706.0</v>
      </c>
      <c r="N3" s="30">
        <v>77.0</v>
      </c>
      <c r="O3" s="30">
        <v>31.0</v>
      </c>
      <c r="P3" s="30">
        <v>474.0</v>
      </c>
      <c r="Q3" s="30">
        <v>1184.0</v>
      </c>
      <c r="R3" s="30">
        <v>0.263</v>
      </c>
      <c r="S3" s="30">
        <v>0.326</v>
      </c>
      <c r="T3" s="30">
        <v>0.412</v>
      </c>
      <c r="U3" s="30">
        <v>0.738</v>
      </c>
      <c r="V3" s="30">
        <v>92.0</v>
      </c>
      <c r="W3" s="30">
        <v>2303.0</v>
      </c>
      <c r="X3" s="30">
        <v>137.0</v>
      </c>
      <c r="Y3" s="30">
        <v>66.0</v>
      </c>
      <c r="Z3" s="30">
        <v>59.0</v>
      </c>
      <c r="AA3" s="30">
        <v>32.0</v>
      </c>
      <c r="AB3" s="30">
        <v>57.0</v>
      </c>
      <c r="AC3" s="24">
        <v>1127.0</v>
      </c>
    </row>
    <row r="4">
      <c r="A4" s="25" t="s">
        <v>169</v>
      </c>
      <c r="B4" s="30">
        <v>50.0</v>
      </c>
      <c r="C4" s="30">
        <v>28.6</v>
      </c>
      <c r="D4" s="30">
        <v>4.59</v>
      </c>
      <c r="E4" s="30">
        <v>162.0</v>
      </c>
      <c r="F4" s="30">
        <v>6140.0</v>
      </c>
      <c r="G4" s="30">
        <v>5650.0</v>
      </c>
      <c r="H4" s="30">
        <v>743.0</v>
      </c>
      <c r="I4" s="30">
        <v>1469.0</v>
      </c>
      <c r="J4" s="29">
        <v>269.0</v>
      </c>
      <c r="K4" s="29">
        <v>12.0</v>
      </c>
      <c r="L4" s="30">
        <v>232.0</v>
      </c>
      <c r="M4" s="30">
        <v>713.0</v>
      </c>
      <c r="N4" s="30">
        <v>32.0</v>
      </c>
      <c r="O4" s="30">
        <v>13.0</v>
      </c>
      <c r="P4" s="30">
        <v>392.0</v>
      </c>
      <c r="Q4" s="30">
        <v>1412.0</v>
      </c>
      <c r="R4" s="30">
        <v>0.26</v>
      </c>
      <c r="S4" s="30">
        <v>0.312</v>
      </c>
      <c r="T4" s="30">
        <v>0.435</v>
      </c>
      <c r="U4" s="30">
        <v>0.747</v>
      </c>
      <c r="V4" s="30">
        <v>100.0</v>
      </c>
      <c r="W4" s="30">
        <v>2458.0</v>
      </c>
      <c r="X4" s="30">
        <v>138.0</v>
      </c>
      <c r="Y4" s="30">
        <v>50.0</v>
      </c>
      <c r="Z4" s="30">
        <v>10.0</v>
      </c>
      <c r="AA4" s="30">
        <v>37.0</v>
      </c>
      <c r="AB4" s="30">
        <v>12.0</v>
      </c>
      <c r="AC4" s="24">
        <v>1041.0</v>
      </c>
    </row>
    <row r="5">
      <c r="A5" s="25" t="s">
        <v>177</v>
      </c>
      <c r="B5" s="30">
        <v>49.0</v>
      </c>
      <c r="C5" s="30">
        <v>27.3</v>
      </c>
      <c r="D5" s="30">
        <v>4.85</v>
      </c>
      <c r="E5" s="30">
        <v>162.0</v>
      </c>
      <c r="F5" s="30">
        <v>6338.0</v>
      </c>
      <c r="G5" s="30">
        <v>5669.0</v>
      </c>
      <c r="H5" s="30">
        <v>785.0</v>
      </c>
      <c r="I5" s="30">
        <v>1461.0</v>
      </c>
      <c r="J5" s="29">
        <v>302.0</v>
      </c>
      <c r="K5" s="29">
        <v>19.0</v>
      </c>
      <c r="L5" s="30">
        <v>168.0</v>
      </c>
      <c r="M5" s="30">
        <v>735.0</v>
      </c>
      <c r="N5" s="30">
        <v>106.0</v>
      </c>
      <c r="O5" s="30">
        <v>31.0</v>
      </c>
      <c r="P5" s="30">
        <v>571.0</v>
      </c>
      <c r="Q5" s="30">
        <v>1224.0</v>
      </c>
      <c r="R5" s="30">
        <v>0.258</v>
      </c>
      <c r="S5" s="30">
        <v>0.329</v>
      </c>
      <c r="T5" s="30">
        <v>0.407</v>
      </c>
      <c r="U5" s="30">
        <v>0.736</v>
      </c>
      <c r="V5" s="30">
        <v>92.0</v>
      </c>
      <c r="W5" s="30">
        <v>2305.0</v>
      </c>
      <c r="X5" s="30">
        <v>141.0</v>
      </c>
      <c r="Y5" s="30">
        <v>53.0</v>
      </c>
      <c r="Z5" s="30">
        <v>9.0</v>
      </c>
      <c r="AA5" s="30">
        <v>36.0</v>
      </c>
      <c r="AB5" s="30">
        <v>48.0</v>
      </c>
      <c r="AC5" s="24">
        <v>1134.0</v>
      </c>
    </row>
    <row r="6">
      <c r="A6" s="25" t="s">
        <v>89</v>
      </c>
      <c r="B6" s="30">
        <v>47.0</v>
      </c>
      <c r="C6" s="30">
        <v>27.1</v>
      </c>
      <c r="D6" s="30">
        <v>5.07</v>
      </c>
      <c r="E6" s="30">
        <v>162.0</v>
      </c>
      <c r="F6" s="30">
        <v>6283.0</v>
      </c>
      <c r="G6" s="30">
        <v>5496.0</v>
      </c>
      <c r="H6" s="30">
        <v>822.0</v>
      </c>
      <c r="I6" s="30">
        <v>1402.0</v>
      </c>
      <c r="J6" s="29">
        <v>274.0</v>
      </c>
      <c r="K6" s="29">
        <v>29.0</v>
      </c>
      <c r="L6" s="30">
        <v>223.0</v>
      </c>
      <c r="M6" s="30">
        <v>785.0</v>
      </c>
      <c r="N6" s="30">
        <v>62.0</v>
      </c>
      <c r="O6" s="30">
        <v>31.0</v>
      </c>
      <c r="P6" s="30">
        <v>622.0</v>
      </c>
      <c r="Q6" s="30">
        <v>1401.0</v>
      </c>
      <c r="R6" s="30">
        <v>0.255</v>
      </c>
      <c r="S6" s="30">
        <v>0.338</v>
      </c>
      <c r="T6" s="30">
        <v>0.437</v>
      </c>
      <c r="U6" s="30">
        <v>0.775</v>
      </c>
      <c r="V6" s="30">
        <v>99.0</v>
      </c>
      <c r="W6" s="30">
        <v>2403.0</v>
      </c>
      <c r="X6" s="30">
        <v>134.0</v>
      </c>
      <c r="Y6" s="30">
        <v>82.0</v>
      </c>
      <c r="Z6" s="30">
        <v>48.0</v>
      </c>
      <c r="AA6" s="30">
        <v>32.0</v>
      </c>
      <c r="AB6" s="30">
        <v>54.0</v>
      </c>
      <c r="AC6" s="24">
        <v>1147.0</v>
      </c>
    </row>
    <row r="7">
      <c r="A7" s="25" t="s">
        <v>80</v>
      </c>
      <c r="B7" s="30">
        <v>51.0</v>
      </c>
      <c r="C7" s="30">
        <v>26.7</v>
      </c>
      <c r="D7" s="30">
        <v>4.36</v>
      </c>
      <c r="E7" s="30">
        <v>162.0</v>
      </c>
      <c r="F7" s="30">
        <v>6059.0</v>
      </c>
      <c r="G7" s="30">
        <v>5513.0</v>
      </c>
      <c r="H7" s="30">
        <v>706.0</v>
      </c>
      <c r="I7" s="30">
        <v>1412.0</v>
      </c>
      <c r="J7" s="29">
        <v>256.0</v>
      </c>
      <c r="K7" s="29">
        <v>37.0</v>
      </c>
      <c r="L7" s="30">
        <v>186.0</v>
      </c>
      <c r="M7" s="30">
        <v>670.0</v>
      </c>
      <c r="N7" s="30">
        <v>71.0</v>
      </c>
      <c r="O7" s="30">
        <v>31.0</v>
      </c>
      <c r="P7" s="30">
        <v>401.0</v>
      </c>
      <c r="Q7" s="30">
        <v>1397.0</v>
      </c>
      <c r="R7" s="30">
        <v>0.256</v>
      </c>
      <c r="S7" s="30">
        <v>0.314</v>
      </c>
      <c r="T7" s="30">
        <v>0.417</v>
      </c>
      <c r="U7" s="30">
        <v>0.731</v>
      </c>
      <c r="V7" s="30">
        <v>96.0</v>
      </c>
      <c r="W7" s="30">
        <v>2300.0</v>
      </c>
      <c r="X7" s="30">
        <v>124.0</v>
      </c>
      <c r="Y7" s="30">
        <v>76.0</v>
      </c>
      <c r="Z7" s="30">
        <v>35.0</v>
      </c>
      <c r="AA7" s="30">
        <v>33.0</v>
      </c>
      <c r="AB7" s="30">
        <v>17.0</v>
      </c>
      <c r="AC7" s="24">
        <v>1055.0</v>
      </c>
    </row>
    <row r="8">
      <c r="A8" s="25" t="s">
        <v>119</v>
      </c>
      <c r="B8" s="30">
        <v>47.0</v>
      </c>
      <c r="C8" s="30">
        <v>27.1</v>
      </c>
      <c r="D8" s="30">
        <v>4.65</v>
      </c>
      <c r="E8" s="30">
        <v>162.0</v>
      </c>
      <c r="F8" s="30">
        <v>6213.0</v>
      </c>
      <c r="G8" s="30">
        <v>5484.0</v>
      </c>
      <c r="H8" s="30">
        <v>753.0</v>
      </c>
      <c r="I8" s="30">
        <v>1390.0</v>
      </c>
      <c r="J8" s="29">
        <v>249.0</v>
      </c>
      <c r="K8" s="29">
        <v>38.0</v>
      </c>
      <c r="L8" s="30">
        <v>219.0</v>
      </c>
      <c r="M8" s="30">
        <v>715.0</v>
      </c>
      <c r="N8" s="30">
        <v>120.0</v>
      </c>
      <c r="O8" s="30">
        <v>39.0</v>
      </c>
      <c r="P8" s="30">
        <v>565.0</v>
      </c>
      <c r="Q8" s="30">
        <v>1329.0</v>
      </c>
      <c r="R8" s="30">
        <v>0.253</v>
      </c>
      <c r="S8" s="30">
        <v>0.329</v>
      </c>
      <c r="T8" s="30">
        <v>0.433</v>
      </c>
      <c r="U8" s="30">
        <v>0.761</v>
      </c>
      <c r="V8" s="30">
        <v>97.0</v>
      </c>
      <c r="W8" s="30">
        <v>2372.0</v>
      </c>
      <c r="X8" s="30">
        <v>116.0</v>
      </c>
      <c r="Y8" s="30">
        <v>72.0</v>
      </c>
      <c r="Z8" s="30">
        <v>50.0</v>
      </c>
      <c r="AA8" s="30">
        <v>42.0</v>
      </c>
      <c r="AB8" s="30">
        <v>41.0</v>
      </c>
      <c r="AC8" s="24">
        <v>1135.0</v>
      </c>
    </row>
    <row r="9">
      <c r="A9" s="25" t="s">
        <v>85</v>
      </c>
      <c r="B9" s="30">
        <v>41.0</v>
      </c>
      <c r="C9" s="30">
        <v>28.0</v>
      </c>
      <c r="D9" s="30">
        <v>5.05</v>
      </c>
      <c r="E9" s="30">
        <v>162.0</v>
      </c>
      <c r="F9" s="30">
        <v>6234.0</v>
      </c>
      <c r="G9" s="30">
        <v>5511.0</v>
      </c>
      <c r="H9" s="30">
        <v>818.0</v>
      </c>
      <c r="I9" s="30">
        <v>1449.0</v>
      </c>
      <c r="J9" s="29">
        <v>333.0</v>
      </c>
      <c r="K9" s="29">
        <v>29.0</v>
      </c>
      <c r="L9" s="30">
        <v>212.0</v>
      </c>
      <c r="M9" s="30">
        <v>780.0</v>
      </c>
      <c r="N9" s="30">
        <v>88.0</v>
      </c>
      <c r="O9" s="30">
        <v>23.0</v>
      </c>
      <c r="P9" s="30">
        <v>604.0</v>
      </c>
      <c r="Q9" s="30">
        <v>1153.0</v>
      </c>
      <c r="R9" s="30">
        <v>0.263</v>
      </c>
      <c r="S9" s="30">
        <v>0.339</v>
      </c>
      <c r="T9" s="30">
        <v>0.449</v>
      </c>
      <c r="U9" s="30">
        <v>0.788</v>
      </c>
      <c r="V9" s="30">
        <v>104.0</v>
      </c>
      <c r="W9" s="30">
        <v>2476.0</v>
      </c>
      <c r="X9" s="30">
        <v>125.0</v>
      </c>
      <c r="Y9" s="30">
        <v>50.0</v>
      </c>
      <c r="Z9" s="30">
        <v>23.0</v>
      </c>
      <c r="AA9" s="30">
        <v>45.0</v>
      </c>
      <c r="AB9" s="30">
        <v>30.0</v>
      </c>
      <c r="AC9" s="24">
        <v>1158.0</v>
      </c>
    </row>
    <row r="10">
      <c r="A10" s="25" t="s">
        <v>155</v>
      </c>
      <c r="B10" s="30">
        <v>41.0</v>
      </c>
      <c r="C10" s="30">
        <v>28.3</v>
      </c>
      <c r="D10" s="30">
        <v>5.09</v>
      </c>
      <c r="E10" s="30">
        <v>162.0</v>
      </c>
      <c r="F10" s="30">
        <v>6201.0</v>
      </c>
      <c r="G10" s="30">
        <v>5534.0</v>
      </c>
      <c r="H10" s="30">
        <v>824.0</v>
      </c>
      <c r="I10" s="30">
        <v>1510.0</v>
      </c>
      <c r="J10" s="29">
        <v>293.0</v>
      </c>
      <c r="K10" s="29">
        <v>38.0</v>
      </c>
      <c r="L10" s="30">
        <v>192.0</v>
      </c>
      <c r="M10" s="30">
        <v>793.0</v>
      </c>
      <c r="N10" s="30">
        <v>59.0</v>
      </c>
      <c r="O10" s="30">
        <v>34.0</v>
      </c>
      <c r="P10" s="30">
        <v>519.0</v>
      </c>
      <c r="Q10" s="30">
        <v>1408.0</v>
      </c>
      <c r="R10" s="30">
        <v>0.273</v>
      </c>
      <c r="S10" s="30">
        <v>0.338</v>
      </c>
      <c r="T10" s="30">
        <v>0.444</v>
      </c>
      <c r="U10" s="30">
        <v>0.781</v>
      </c>
      <c r="V10" s="30">
        <v>90.0</v>
      </c>
      <c r="W10" s="30">
        <v>2455.0</v>
      </c>
      <c r="X10" s="30">
        <v>143.0</v>
      </c>
      <c r="Y10" s="30">
        <v>44.0</v>
      </c>
      <c r="Z10" s="30">
        <v>62.0</v>
      </c>
      <c r="AA10" s="30">
        <v>41.0</v>
      </c>
      <c r="AB10" s="30">
        <v>46.0</v>
      </c>
      <c r="AC10" s="24">
        <v>1088.0</v>
      </c>
    </row>
    <row r="11">
      <c r="A11" s="25" t="s">
        <v>182</v>
      </c>
      <c r="B11" s="30">
        <v>49.0</v>
      </c>
      <c r="C11" s="30">
        <v>29.6</v>
      </c>
      <c r="D11" s="30">
        <v>4.54</v>
      </c>
      <c r="E11" s="30">
        <v>162.0</v>
      </c>
      <c r="F11" s="30">
        <v>6150.0</v>
      </c>
      <c r="G11" s="30">
        <v>5556.0</v>
      </c>
      <c r="H11" s="30">
        <v>735.0</v>
      </c>
      <c r="I11" s="30">
        <v>1435.0</v>
      </c>
      <c r="J11" s="29">
        <v>289.0</v>
      </c>
      <c r="K11" s="29">
        <v>35.0</v>
      </c>
      <c r="L11" s="30">
        <v>187.0</v>
      </c>
      <c r="M11" s="30">
        <v>699.0</v>
      </c>
      <c r="N11" s="30">
        <v>65.0</v>
      </c>
      <c r="O11" s="30">
        <v>34.0</v>
      </c>
      <c r="P11" s="30">
        <v>503.0</v>
      </c>
      <c r="Q11" s="30">
        <v>1313.0</v>
      </c>
      <c r="R11" s="30">
        <v>0.258</v>
      </c>
      <c r="S11" s="30">
        <v>0.324</v>
      </c>
      <c r="T11" s="30">
        <v>0.424</v>
      </c>
      <c r="U11" s="30">
        <v>0.748</v>
      </c>
      <c r="V11" s="30">
        <v>98.0</v>
      </c>
      <c r="W11" s="30">
        <v>2355.0</v>
      </c>
      <c r="X11" s="30">
        <v>128.0</v>
      </c>
      <c r="Y11" s="30">
        <v>52.0</v>
      </c>
      <c r="Z11" s="30">
        <v>11.0</v>
      </c>
      <c r="AA11" s="30">
        <v>27.0</v>
      </c>
      <c r="AB11" s="30">
        <v>21.0</v>
      </c>
      <c r="AC11" s="24">
        <v>1104.0</v>
      </c>
    </row>
    <row r="12">
      <c r="A12" s="25" t="s">
        <v>126</v>
      </c>
      <c r="B12" s="30">
        <v>46.0</v>
      </c>
      <c r="C12" s="30">
        <v>28.8</v>
      </c>
      <c r="D12" s="30">
        <v>5.53</v>
      </c>
      <c r="E12" s="30">
        <v>162.0</v>
      </c>
      <c r="F12" s="30">
        <v>6271.0</v>
      </c>
      <c r="G12" s="30">
        <v>5611.0</v>
      </c>
      <c r="H12" s="30">
        <v>896.0</v>
      </c>
      <c r="I12" s="30">
        <v>1581.0</v>
      </c>
      <c r="J12" s="29">
        <v>346.0</v>
      </c>
      <c r="K12" s="29">
        <v>20.0</v>
      </c>
      <c r="L12" s="30">
        <v>238.0</v>
      </c>
      <c r="M12" s="30">
        <v>854.0</v>
      </c>
      <c r="N12" s="30">
        <v>98.0</v>
      </c>
      <c r="O12" s="30">
        <v>42.0</v>
      </c>
      <c r="P12" s="30">
        <v>509.0</v>
      </c>
      <c r="Q12" s="30">
        <v>1087.0</v>
      </c>
      <c r="R12" s="30">
        <v>0.282</v>
      </c>
      <c r="S12" s="30">
        <v>0.346</v>
      </c>
      <c r="T12" s="30">
        <v>0.478</v>
      </c>
      <c r="U12" s="30">
        <v>0.823</v>
      </c>
      <c r="V12" s="30">
        <v>123.0</v>
      </c>
      <c r="W12" s="30">
        <v>2681.0</v>
      </c>
      <c r="X12" s="30">
        <v>139.0</v>
      </c>
      <c r="Y12" s="30">
        <v>70.0</v>
      </c>
      <c r="Z12" s="30">
        <v>11.0</v>
      </c>
      <c r="AA12" s="30">
        <v>61.0</v>
      </c>
      <c r="AB12" s="30">
        <v>27.0</v>
      </c>
      <c r="AC12" s="24">
        <v>1094.0</v>
      </c>
    </row>
    <row r="13">
      <c r="A13" s="25" t="s">
        <v>160</v>
      </c>
      <c r="B13" s="30">
        <v>49.0</v>
      </c>
      <c r="C13" s="30">
        <v>28.9</v>
      </c>
      <c r="D13" s="30">
        <v>4.33</v>
      </c>
      <c r="E13" s="30">
        <v>162.0</v>
      </c>
      <c r="F13" s="30">
        <v>6027.0</v>
      </c>
      <c r="G13" s="30">
        <v>5536.0</v>
      </c>
      <c r="H13" s="30">
        <v>702.0</v>
      </c>
      <c r="I13" s="30">
        <v>1436.0</v>
      </c>
      <c r="J13" s="29">
        <v>260.0</v>
      </c>
      <c r="K13" s="29">
        <v>24.0</v>
      </c>
      <c r="L13" s="30">
        <v>193.0</v>
      </c>
      <c r="M13" s="30">
        <v>660.0</v>
      </c>
      <c r="N13" s="30">
        <v>91.0</v>
      </c>
      <c r="O13" s="30">
        <v>31.0</v>
      </c>
      <c r="P13" s="30">
        <v>390.0</v>
      </c>
      <c r="Q13" s="30">
        <v>1166.0</v>
      </c>
      <c r="R13" s="30">
        <v>0.259</v>
      </c>
      <c r="S13" s="30">
        <v>0.311</v>
      </c>
      <c r="T13" s="30">
        <v>0.42</v>
      </c>
      <c r="U13" s="30">
        <v>0.731</v>
      </c>
      <c r="V13" s="30">
        <v>93.0</v>
      </c>
      <c r="W13" s="30">
        <v>2323.0</v>
      </c>
      <c r="X13" s="30">
        <v>160.0</v>
      </c>
      <c r="Y13" s="30">
        <v>45.0</v>
      </c>
      <c r="Z13" s="30">
        <v>17.0</v>
      </c>
      <c r="AA13" s="30">
        <v>37.0</v>
      </c>
      <c r="AB13" s="30">
        <v>19.0</v>
      </c>
      <c r="AC13" s="24">
        <v>1005.0</v>
      </c>
    </row>
    <row r="14">
      <c r="A14" s="25" t="s">
        <v>164</v>
      </c>
      <c r="B14" s="30">
        <v>55.0</v>
      </c>
      <c r="C14" s="30">
        <v>30.0</v>
      </c>
      <c r="D14" s="30">
        <v>4.38</v>
      </c>
      <c r="E14" s="30">
        <v>162.0</v>
      </c>
      <c r="F14" s="30">
        <v>6073.0</v>
      </c>
      <c r="G14" s="30">
        <v>5415.0</v>
      </c>
      <c r="H14" s="30">
        <v>710.0</v>
      </c>
      <c r="I14" s="30">
        <v>1314.0</v>
      </c>
      <c r="J14" s="29">
        <v>251.0</v>
      </c>
      <c r="K14" s="29">
        <v>14.0</v>
      </c>
      <c r="L14" s="30">
        <v>186.0</v>
      </c>
      <c r="M14" s="30">
        <v>678.0</v>
      </c>
      <c r="N14" s="30">
        <v>136.0</v>
      </c>
      <c r="O14" s="30">
        <v>44.0</v>
      </c>
      <c r="P14" s="30">
        <v>523.0</v>
      </c>
      <c r="Q14" s="30">
        <v>1198.0</v>
      </c>
      <c r="R14" s="30">
        <v>0.243</v>
      </c>
      <c r="S14" s="30">
        <v>0.315</v>
      </c>
      <c r="T14" s="30">
        <v>0.397</v>
      </c>
      <c r="U14" s="30">
        <v>0.712</v>
      </c>
      <c r="V14" s="30">
        <v>92.0</v>
      </c>
      <c r="W14" s="30">
        <v>2151.0</v>
      </c>
      <c r="X14" s="30">
        <v>141.0</v>
      </c>
      <c r="Y14" s="30">
        <v>70.0</v>
      </c>
      <c r="Z14" s="30">
        <v>17.0</v>
      </c>
      <c r="AA14" s="30">
        <v>46.0</v>
      </c>
      <c r="AB14" s="30">
        <v>30.0</v>
      </c>
      <c r="AC14" s="24">
        <v>1033.0</v>
      </c>
    </row>
    <row r="15">
      <c r="A15" s="25" t="s">
        <v>31</v>
      </c>
      <c r="B15" s="30">
        <v>52.0</v>
      </c>
      <c r="C15" s="30">
        <v>27.9</v>
      </c>
      <c r="D15" s="30">
        <v>4.75</v>
      </c>
      <c r="E15" s="30">
        <v>162.0</v>
      </c>
      <c r="F15" s="30">
        <v>6191.0</v>
      </c>
      <c r="G15" s="30">
        <v>5408.0</v>
      </c>
      <c r="H15" s="30">
        <v>770.0</v>
      </c>
      <c r="I15" s="30">
        <v>1347.0</v>
      </c>
      <c r="J15" s="29">
        <v>312.0</v>
      </c>
      <c r="K15" s="29">
        <v>20.0</v>
      </c>
      <c r="L15" s="30">
        <v>221.0</v>
      </c>
      <c r="M15" s="30">
        <v>730.0</v>
      </c>
      <c r="N15" s="30">
        <v>77.0</v>
      </c>
      <c r="O15" s="30">
        <v>28.0</v>
      </c>
      <c r="P15" s="30">
        <v>649.0</v>
      </c>
      <c r="Q15" s="30">
        <v>1380.0</v>
      </c>
      <c r="R15" s="30">
        <v>0.249</v>
      </c>
      <c r="S15" s="30">
        <v>0.334</v>
      </c>
      <c r="T15" s="30">
        <v>0.437</v>
      </c>
      <c r="U15" s="30">
        <v>0.771</v>
      </c>
      <c r="V15" s="30">
        <v>104.0</v>
      </c>
      <c r="W15" s="30">
        <v>2362.0</v>
      </c>
      <c r="X15" s="30">
        <v>119.0</v>
      </c>
      <c r="Y15" s="30">
        <v>64.0</v>
      </c>
      <c r="Z15" s="30">
        <v>31.0</v>
      </c>
      <c r="AA15" s="30">
        <v>38.0</v>
      </c>
      <c r="AB15" s="30">
        <v>41.0</v>
      </c>
      <c r="AC15" s="24">
        <v>1146.0</v>
      </c>
    </row>
    <row r="16">
      <c r="A16" s="25" t="s">
        <v>113</v>
      </c>
      <c r="B16" s="30">
        <v>43.0</v>
      </c>
      <c r="C16" s="30">
        <v>28.4</v>
      </c>
      <c r="D16" s="30">
        <v>4.8</v>
      </c>
      <c r="E16" s="30">
        <v>162.0</v>
      </c>
      <c r="F16" s="30">
        <v>6248.0</v>
      </c>
      <c r="G16" s="30">
        <v>5602.0</v>
      </c>
      <c r="H16" s="30">
        <v>778.0</v>
      </c>
      <c r="I16" s="30">
        <v>1497.0</v>
      </c>
      <c r="J16" s="29">
        <v>271.0</v>
      </c>
      <c r="K16" s="29">
        <v>31.0</v>
      </c>
      <c r="L16" s="30">
        <v>194.0</v>
      </c>
      <c r="M16" s="30">
        <v>743.0</v>
      </c>
      <c r="N16" s="30">
        <v>91.0</v>
      </c>
      <c r="O16" s="30">
        <v>30.0</v>
      </c>
      <c r="P16" s="30">
        <v>486.0</v>
      </c>
      <c r="Q16" s="30">
        <v>1282.0</v>
      </c>
      <c r="R16" s="30">
        <v>0.267</v>
      </c>
      <c r="S16" s="30">
        <v>0.331</v>
      </c>
      <c r="T16" s="30">
        <v>0.431</v>
      </c>
      <c r="U16" s="30">
        <v>0.761</v>
      </c>
      <c r="V16" s="30">
        <v>107.0</v>
      </c>
      <c r="W16" s="30">
        <v>2412.0</v>
      </c>
      <c r="X16" s="30">
        <v>119.0</v>
      </c>
      <c r="Y16" s="30">
        <v>67.0</v>
      </c>
      <c r="Z16" s="30">
        <v>50.0</v>
      </c>
      <c r="AA16" s="30">
        <v>41.0</v>
      </c>
      <c r="AB16" s="30">
        <v>48.0</v>
      </c>
      <c r="AC16" s="24">
        <v>1130.0</v>
      </c>
    </row>
    <row r="17">
      <c r="A17" s="25" t="s">
        <v>137</v>
      </c>
      <c r="B17" s="30">
        <v>50.0</v>
      </c>
      <c r="C17" s="30">
        <v>27.4</v>
      </c>
      <c r="D17" s="30">
        <v>4.52</v>
      </c>
      <c r="E17" s="30">
        <v>162.0</v>
      </c>
      <c r="F17" s="30">
        <v>6135.0</v>
      </c>
      <c r="G17" s="30">
        <v>5467.0</v>
      </c>
      <c r="H17" s="30">
        <v>732.0</v>
      </c>
      <c r="I17" s="30">
        <v>1363.0</v>
      </c>
      <c r="J17" s="29">
        <v>267.0</v>
      </c>
      <c r="K17" s="29">
        <v>22.0</v>
      </c>
      <c r="L17" s="30">
        <v>224.0</v>
      </c>
      <c r="M17" s="30">
        <v>695.0</v>
      </c>
      <c r="N17" s="30">
        <v>128.0</v>
      </c>
      <c r="O17" s="30">
        <v>41.0</v>
      </c>
      <c r="P17" s="30">
        <v>547.0</v>
      </c>
      <c r="Q17" s="30">
        <v>1571.0</v>
      </c>
      <c r="R17" s="30">
        <v>0.249</v>
      </c>
      <c r="S17" s="30">
        <v>0.322</v>
      </c>
      <c r="T17" s="30">
        <v>0.429</v>
      </c>
      <c r="U17" s="30">
        <v>0.751</v>
      </c>
      <c r="V17" s="30">
        <v>94.0</v>
      </c>
      <c r="W17" s="30">
        <v>2346.0</v>
      </c>
      <c r="X17" s="30">
        <v>116.0</v>
      </c>
      <c r="Y17" s="30">
        <v>53.0</v>
      </c>
      <c r="Z17" s="30">
        <v>42.0</v>
      </c>
      <c r="AA17" s="30">
        <v>26.0</v>
      </c>
      <c r="AB17" s="30">
        <v>34.0</v>
      </c>
      <c r="AC17" s="24">
        <v>1088.0</v>
      </c>
    </row>
    <row r="18">
      <c r="A18" s="25" t="s">
        <v>60</v>
      </c>
      <c r="B18" s="30">
        <v>52.0</v>
      </c>
      <c r="C18" s="30">
        <v>27.0</v>
      </c>
      <c r="D18" s="30">
        <v>5.03</v>
      </c>
      <c r="E18" s="30">
        <v>162.0</v>
      </c>
      <c r="F18" s="30">
        <v>6261.0</v>
      </c>
      <c r="G18" s="30">
        <v>5557.0</v>
      </c>
      <c r="H18" s="30">
        <v>815.0</v>
      </c>
      <c r="I18" s="30">
        <v>1444.0</v>
      </c>
      <c r="J18" s="29">
        <v>286.0</v>
      </c>
      <c r="K18" s="29">
        <v>31.0</v>
      </c>
      <c r="L18" s="30">
        <v>206.0</v>
      </c>
      <c r="M18" s="30">
        <v>781.0</v>
      </c>
      <c r="N18" s="30">
        <v>95.0</v>
      </c>
      <c r="O18" s="30">
        <v>28.0</v>
      </c>
      <c r="P18" s="30">
        <v>593.0</v>
      </c>
      <c r="Q18" s="30">
        <v>1342.0</v>
      </c>
      <c r="R18" s="30">
        <v>0.26</v>
      </c>
      <c r="S18" s="30">
        <v>0.334</v>
      </c>
      <c r="T18" s="30">
        <v>0.434</v>
      </c>
      <c r="U18" s="30">
        <v>0.768</v>
      </c>
      <c r="V18" s="30">
        <v>104.0</v>
      </c>
      <c r="W18" s="30">
        <v>2410.0</v>
      </c>
      <c r="X18" s="30">
        <v>105.0</v>
      </c>
      <c r="Y18" s="30">
        <v>46.0</v>
      </c>
      <c r="Z18" s="30">
        <v>26.0</v>
      </c>
      <c r="AA18" s="30">
        <v>39.0</v>
      </c>
      <c r="AB18" s="30">
        <v>26.0</v>
      </c>
      <c r="AC18" s="24">
        <v>1147.0</v>
      </c>
    </row>
    <row r="19">
      <c r="A19" s="25" t="s">
        <v>151</v>
      </c>
      <c r="B19" s="30">
        <v>52.0</v>
      </c>
      <c r="C19" s="30">
        <v>28.8</v>
      </c>
      <c r="D19" s="30">
        <v>4.54</v>
      </c>
      <c r="E19" s="30">
        <v>162.0</v>
      </c>
      <c r="F19" s="30">
        <v>6169.0</v>
      </c>
      <c r="G19" s="30">
        <v>5510.0</v>
      </c>
      <c r="H19" s="30">
        <v>735.0</v>
      </c>
      <c r="I19" s="30">
        <v>1379.0</v>
      </c>
      <c r="J19" s="29">
        <v>286.0</v>
      </c>
      <c r="K19" s="29">
        <v>28.0</v>
      </c>
      <c r="L19" s="30">
        <v>224.0</v>
      </c>
      <c r="M19" s="30">
        <v>713.0</v>
      </c>
      <c r="N19" s="30">
        <v>58.0</v>
      </c>
      <c r="O19" s="30">
        <v>23.0</v>
      </c>
      <c r="P19" s="30">
        <v>529.0</v>
      </c>
      <c r="Q19" s="30">
        <v>1291.0</v>
      </c>
      <c r="R19" s="30">
        <v>0.25</v>
      </c>
      <c r="S19" s="30">
        <v>0.32</v>
      </c>
      <c r="T19" s="30">
        <v>0.434</v>
      </c>
      <c r="U19" s="30">
        <v>0.755</v>
      </c>
      <c r="V19" s="30">
        <v>101.0</v>
      </c>
      <c r="W19" s="30">
        <v>2393.0</v>
      </c>
      <c r="X19" s="30">
        <v>118.0</v>
      </c>
      <c r="Y19" s="30">
        <v>57.0</v>
      </c>
      <c r="Z19" s="30">
        <v>36.0</v>
      </c>
      <c r="AA19" s="30">
        <v>37.0</v>
      </c>
      <c r="AB19" s="30">
        <v>31.0</v>
      </c>
      <c r="AC19" s="24">
        <v>1099.0</v>
      </c>
    </row>
    <row r="20">
      <c r="A20" s="25" t="s">
        <v>95</v>
      </c>
      <c r="B20" s="30">
        <v>51.0</v>
      </c>
      <c r="C20" s="30">
        <v>28.6</v>
      </c>
      <c r="D20" s="30">
        <v>5.3</v>
      </c>
      <c r="E20" s="30">
        <v>162.0</v>
      </c>
      <c r="F20" s="30">
        <v>6354.0</v>
      </c>
      <c r="G20" s="30">
        <v>5594.0</v>
      </c>
      <c r="H20" s="30">
        <v>858.0</v>
      </c>
      <c r="I20" s="30">
        <v>1463.0</v>
      </c>
      <c r="J20" s="29">
        <v>266.0</v>
      </c>
      <c r="K20" s="29">
        <v>23.0</v>
      </c>
      <c r="L20" s="30">
        <v>241.0</v>
      </c>
      <c r="M20" s="30">
        <v>821.0</v>
      </c>
      <c r="N20" s="30">
        <v>90.0</v>
      </c>
      <c r="O20" s="30">
        <v>22.0</v>
      </c>
      <c r="P20" s="30">
        <v>616.0</v>
      </c>
      <c r="Q20" s="30">
        <v>1386.0</v>
      </c>
      <c r="R20" s="30">
        <v>0.262</v>
      </c>
      <c r="S20" s="30">
        <v>0.339</v>
      </c>
      <c r="T20" s="30">
        <v>0.447</v>
      </c>
      <c r="U20" s="30">
        <v>0.785</v>
      </c>
      <c r="V20" s="30">
        <v>105.0</v>
      </c>
      <c r="W20" s="30">
        <v>2498.0</v>
      </c>
      <c r="X20" s="30">
        <v>119.0</v>
      </c>
      <c r="Y20" s="30">
        <v>64.0</v>
      </c>
      <c r="Z20" s="30">
        <v>18.0</v>
      </c>
      <c r="AA20" s="30">
        <v>56.0</v>
      </c>
      <c r="AB20" s="30">
        <v>22.0</v>
      </c>
      <c r="AC20" s="24">
        <v>1184.0</v>
      </c>
    </row>
    <row r="21">
      <c r="A21" s="25" t="s">
        <v>67</v>
      </c>
      <c r="B21" s="30">
        <v>54.0</v>
      </c>
      <c r="C21" s="30">
        <v>28.7</v>
      </c>
      <c r="D21" s="30">
        <v>4.56</v>
      </c>
      <c r="E21" s="30">
        <v>162.0</v>
      </c>
      <c r="F21" s="30">
        <v>6126.0</v>
      </c>
      <c r="G21" s="30">
        <v>5464.0</v>
      </c>
      <c r="H21" s="30">
        <v>739.0</v>
      </c>
      <c r="I21" s="30">
        <v>1344.0</v>
      </c>
      <c r="J21" s="29">
        <v>305.0</v>
      </c>
      <c r="K21" s="29">
        <v>15.0</v>
      </c>
      <c r="L21" s="30">
        <v>234.0</v>
      </c>
      <c r="M21" s="30">
        <v>708.0</v>
      </c>
      <c r="N21" s="30">
        <v>57.0</v>
      </c>
      <c r="O21" s="30">
        <v>22.0</v>
      </c>
      <c r="P21" s="30">
        <v>565.0</v>
      </c>
      <c r="Q21" s="30">
        <v>1491.0</v>
      </c>
      <c r="R21" s="30">
        <v>0.246</v>
      </c>
      <c r="S21" s="30">
        <v>0.319</v>
      </c>
      <c r="T21" s="30">
        <v>0.436</v>
      </c>
      <c r="U21" s="30">
        <v>0.755</v>
      </c>
      <c r="V21" s="30">
        <v>104.0</v>
      </c>
      <c r="W21" s="30">
        <v>2381.0</v>
      </c>
      <c r="X21" s="30">
        <v>129.0</v>
      </c>
      <c r="Y21" s="30">
        <v>43.0</v>
      </c>
      <c r="Z21" s="30">
        <v>13.0</v>
      </c>
      <c r="AA21" s="30">
        <v>40.0</v>
      </c>
      <c r="AB21" s="30">
        <v>15.0</v>
      </c>
      <c r="AC21" s="24">
        <v>1075.0</v>
      </c>
    </row>
    <row r="22">
      <c r="A22" s="25" t="s">
        <v>143</v>
      </c>
      <c r="B22" s="30">
        <v>51.0</v>
      </c>
      <c r="C22" s="30">
        <v>26.6</v>
      </c>
      <c r="D22" s="30">
        <v>4.26</v>
      </c>
      <c r="E22" s="30">
        <v>162.0</v>
      </c>
      <c r="F22" s="30">
        <v>6133.0</v>
      </c>
      <c r="G22" s="30">
        <v>5535.0</v>
      </c>
      <c r="H22" s="30">
        <v>690.0</v>
      </c>
      <c r="I22" s="30">
        <v>1382.0</v>
      </c>
      <c r="J22" s="29">
        <v>287.0</v>
      </c>
      <c r="K22" s="29">
        <v>36.0</v>
      </c>
      <c r="L22" s="30">
        <v>174.0</v>
      </c>
      <c r="M22" s="30">
        <v>654.0</v>
      </c>
      <c r="N22" s="30">
        <v>59.0</v>
      </c>
      <c r="O22" s="30">
        <v>25.0</v>
      </c>
      <c r="P22" s="30">
        <v>494.0</v>
      </c>
      <c r="Q22" s="30">
        <v>1417.0</v>
      </c>
      <c r="R22" s="30">
        <v>0.25</v>
      </c>
      <c r="S22" s="30">
        <v>0.315</v>
      </c>
      <c r="T22" s="30">
        <v>0.409</v>
      </c>
      <c r="U22" s="30">
        <v>0.723</v>
      </c>
      <c r="V22" s="30">
        <v>89.0</v>
      </c>
      <c r="W22" s="30">
        <v>2263.0</v>
      </c>
      <c r="X22" s="30">
        <v>128.0</v>
      </c>
      <c r="Y22" s="30">
        <v>47.0</v>
      </c>
      <c r="Z22" s="30">
        <v>21.0</v>
      </c>
      <c r="AA22" s="30">
        <v>36.0</v>
      </c>
      <c r="AB22" s="30">
        <v>25.0</v>
      </c>
      <c r="AC22" s="24">
        <v>1079.0</v>
      </c>
    </row>
    <row r="23">
      <c r="A23" s="25" t="s">
        <v>189</v>
      </c>
      <c r="B23" s="30">
        <v>47.0</v>
      </c>
      <c r="C23" s="30">
        <v>28.2</v>
      </c>
      <c r="D23" s="30">
        <v>4.12</v>
      </c>
      <c r="E23" s="30">
        <v>162.0</v>
      </c>
      <c r="F23" s="30">
        <v>6136.0</v>
      </c>
      <c r="G23" s="30">
        <v>5458.0</v>
      </c>
      <c r="H23" s="30">
        <v>668.0</v>
      </c>
      <c r="I23" s="30">
        <v>1331.0</v>
      </c>
      <c r="J23" s="29">
        <v>249.0</v>
      </c>
      <c r="K23" s="29">
        <v>36.0</v>
      </c>
      <c r="L23" s="30">
        <v>151.0</v>
      </c>
      <c r="M23" s="30">
        <v>635.0</v>
      </c>
      <c r="N23" s="30">
        <v>67.0</v>
      </c>
      <c r="O23" s="30">
        <v>36.0</v>
      </c>
      <c r="P23" s="30">
        <v>519.0</v>
      </c>
      <c r="Q23" s="30">
        <v>1213.0</v>
      </c>
      <c r="R23" s="30">
        <v>0.244</v>
      </c>
      <c r="S23" s="30">
        <v>0.318</v>
      </c>
      <c r="T23" s="30">
        <v>0.386</v>
      </c>
      <c r="U23" s="30">
        <v>0.704</v>
      </c>
      <c r="V23" s="30">
        <v>86.0</v>
      </c>
      <c r="W23" s="30">
        <v>2105.0</v>
      </c>
      <c r="X23" s="30">
        <v>120.0</v>
      </c>
      <c r="Y23" s="30">
        <v>88.0</v>
      </c>
      <c r="Z23" s="30">
        <v>42.0</v>
      </c>
      <c r="AA23" s="30">
        <v>28.0</v>
      </c>
      <c r="AB23" s="30">
        <v>39.0</v>
      </c>
      <c r="AC23" s="24">
        <v>1129.0</v>
      </c>
    </row>
    <row r="24">
      <c r="A24" s="25" t="s">
        <v>52</v>
      </c>
      <c r="B24" s="30">
        <v>52.0</v>
      </c>
      <c r="C24" s="30">
        <v>26.2</v>
      </c>
      <c r="D24" s="30">
        <v>3.73</v>
      </c>
      <c r="E24" s="30">
        <v>162.0</v>
      </c>
      <c r="F24" s="30">
        <v>5954.0</v>
      </c>
      <c r="G24" s="30">
        <v>5356.0</v>
      </c>
      <c r="H24" s="30">
        <v>604.0</v>
      </c>
      <c r="I24" s="30">
        <v>1251.0</v>
      </c>
      <c r="J24" s="29">
        <v>227.0</v>
      </c>
      <c r="K24" s="29">
        <v>31.0</v>
      </c>
      <c r="L24" s="30">
        <v>189.0</v>
      </c>
      <c r="M24" s="30">
        <v>576.0</v>
      </c>
      <c r="N24" s="30">
        <v>89.0</v>
      </c>
      <c r="O24" s="30">
        <v>33.0</v>
      </c>
      <c r="P24" s="30">
        <v>460.0</v>
      </c>
      <c r="Q24" s="30">
        <v>1499.0</v>
      </c>
      <c r="R24" s="30">
        <v>0.234</v>
      </c>
      <c r="S24" s="30">
        <v>0.299</v>
      </c>
      <c r="T24" s="30">
        <v>0.393</v>
      </c>
      <c r="U24" s="30">
        <v>0.692</v>
      </c>
      <c r="V24" s="30">
        <v>83.0</v>
      </c>
      <c r="W24" s="30">
        <v>2107.0</v>
      </c>
      <c r="X24" s="30">
        <v>99.0</v>
      </c>
      <c r="Y24" s="30">
        <v>53.0</v>
      </c>
      <c r="Z24" s="30">
        <v>52.0</v>
      </c>
      <c r="AA24" s="30">
        <v>33.0</v>
      </c>
      <c r="AB24" s="30">
        <v>20.0</v>
      </c>
      <c r="AC24" s="24">
        <v>1037.0</v>
      </c>
    </row>
    <row r="25">
      <c r="A25" s="25" t="s">
        <v>148</v>
      </c>
      <c r="B25" s="30">
        <v>61.0</v>
      </c>
      <c r="C25" s="30">
        <v>29.5</v>
      </c>
      <c r="D25" s="30">
        <v>4.63</v>
      </c>
      <c r="E25" s="30">
        <v>162.0</v>
      </c>
      <c r="F25" s="30">
        <v>6166.0</v>
      </c>
      <c r="G25" s="30">
        <v>5551.0</v>
      </c>
      <c r="H25" s="30">
        <v>750.0</v>
      </c>
      <c r="I25" s="30">
        <v>1436.0</v>
      </c>
      <c r="J25" s="29">
        <v>281.0</v>
      </c>
      <c r="K25" s="29">
        <v>17.0</v>
      </c>
      <c r="L25" s="30">
        <v>200.0</v>
      </c>
      <c r="M25" s="30">
        <v>714.0</v>
      </c>
      <c r="N25" s="30">
        <v>89.0</v>
      </c>
      <c r="O25" s="30">
        <v>35.0</v>
      </c>
      <c r="P25" s="30">
        <v>487.0</v>
      </c>
      <c r="Q25" s="30">
        <v>1267.0</v>
      </c>
      <c r="R25" s="30">
        <v>0.259</v>
      </c>
      <c r="S25" s="30">
        <v>0.325</v>
      </c>
      <c r="T25" s="30">
        <v>0.424</v>
      </c>
      <c r="U25" s="30">
        <v>0.749</v>
      </c>
      <c r="V25" s="30">
        <v>103.0</v>
      </c>
      <c r="W25" s="30">
        <v>2351.0</v>
      </c>
      <c r="X25" s="30">
        <v>131.0</v>
      </c>
      <c r="Y25" s="30">
        <v>78.0</v>
      </c>
      <c r="Z25" s="30">
        <v>14.0</v>
      </c>
      <c r="AA25" s="30">
        <v>35.0</v>
      </c>
      <c r="AB25" s="30">
        <v>31.0</v>
      </c>
      <c r="AC25" s="24">
        <v>1084.0</v>
      </c>
    </row>
    <row r="26">
      <c r="A26" s="25" t="s">
        <v>132</v>
      </c>
      <c r="B26" s="30">
        <v>49.0</v>
      </c>
      <c r="C26" s="30">
        <v>29.5</v>
      </c>
      <c r="D26" s="30">
        <v>3.94</v>
      </c>
      <c r="E26" s="30">
        <v>162.0</v>
      </c>
      <c r="F26" s="30">
        <v>6137.0</v>
      </c>
      <c r="G26" s="30">
        <v>5551.0</v>
      </c>
      <c r="H26" s="30">
        <v>639.0</v>
      </c>
      <c r="I26" s="30">
        <v>1382.0</v>
      </c>
      <c r="J26" s="29">
        <v>290.0</v>
      </c>
      <c r="K26" s="29">
        <v>28.0</v>
      </c>
      <c r="L26" s="30">
        <v>128.0</v>
      </c>
      <c r="M26" s="30">
        <v>612.0</v>
      </c>
      <c r="N26" s="30">
        <v>76.0</v>
      </c>
      <c r="O26" s="30">
        <v>34.0</v>
      </c>
      <c r="P26" s="30">
        <v>467.0</v>
      </c>
      <c r="Q26" s="30">
        <v>1204.0</v>
      </c>
      <c r="R26" s="30">
        <v>0.249</v>
      </c>
      <c r="S26" s="30">
        <v>0.309</v>
      </c>
      <c r="T26" s="30">
        <v>0.38</v>
      </c>
      <c r="U26" s="30">
        <v>0.689</v>
      </c>
      <c r="V26" s="30">
        <v>81.0</v>
      </c>
      <c r="W26" s="30">
        <v>2112.0</v>
      </c>
      <c r="X26" s="30">
        <v>136.0</v>
      </c>
      <c r="Y26" s="30">
        <v>36.0</v>
      </c>
      <c r="Z26" s="30">
        <v>31.0</v>
      </c>
      <c r="AA26" s="30">
        <v>52.0</v>
      </c>
      <c r="AB26" s="30">
        <v>37.0</v>
      </c>
      <c r="AC26" s="24">
        <v>1093.0</v>
      </c>
    </row>
    <row r="27">
      <c r="A27" s="25" t="s">
        <v>107</v>
      </c>
      <c r="B27" s="30">
        <v>48.0</v>
      </c>
      <c r="C27" s="30">
        <v>28.0</v>
      </c>
      <c r="D27" s="30">
        <v>4.7</v>
      </c>
      <c r="E27" s="30">
        <v>162.0</v>
      </c>
      <c r="F27" s="30">
        <v>6219.0</v>
      </c>
      <c r="G27" s="30">
        <v>5470.0</v>
      </c>
      <c r="H27" s="30">
        <v>761.0</v>
      </c>
      <c r="I27" s="30">
        <v>1402.0</v>
      </c>
      <c r="J27" s="29">
        <v>284.0</v>
      </c>
      <c r="K27" s="29">
        <v>28.0</v>
      </c>
      <c r="L27" s="30">
        <v>196.0</v>
      </c>
      <c r="M27" s="30">
        <v>728.0</v>
      </c>
      <c r="N27" s="30">
        <v>81.0</v>
      </c>
      <c r="O27" s="30">
        <v>31.0</v>
      </c>
      <c r="P27" s="30">
        <v>593.0</v>
      </c>
      <c r="Q27" s="30">
        <v>1348.0</v>
      </c>
      <c r="R27" s="30">
        <v>0.256</v>
      </c>
      <c r="S27" s="30">
        <v>0.334</v>
      </c>
      <c r="T27" s="30">
        <v>0.426</v>
      </c>
      <c r="U27" s="30">
        <v>0.76</v>
      </c>
      <c r="V27" s="30">
        <v>99.0</v>
      </c>
      <c r="W27" s="30">
        <v>2330.0</v>
      </c>
      <c r="X27" s="30">
        <v>139.0</v>
      </c>
      <c r="Y27" s="30">
        <v>65.0</v>
      </c>
      <c r="Z27" s="30">
        <v>47.0</v>
      </c>
      <c r="AA27" s="30">
        <v>44.0</v>
      </c>
      <c r="AB27" s="30">
        <v>36.0</v>
      </c>
      <c r="AC27" s="24">
        <v>1118.0</v>
      </c>
    </row>
    <row r="28">
      <c r="A28" s="25" t="s">
        <v>44</v>
      </c>
      <c r="B28" s="30">
        <v>53.0</v>
      </c>
      <c r="C28" s="30">
        <v>28.3</v>
      </c>
      <c r="D28" s="30">
        <v>4.28</v>
      </c>
      <c r="E28" s="30">
        <v>162.0</v>
      </c>
      <c r="F28" s="30">
        <v>6147.0</v>
      </c>
      <c r="G28" s="30">
        <v>5478.0</v>
      </c>
      <c r="H28" s="30">
        <v>694.0</v>
      </c>
      <c r="I28" s="30">
        <v>1340.0</v>
      </c>
      <c r="J28" s="29">
        <v>226.0</v>
      </c>
      <c r="K28" s="29">
        <v>32.0</v>
      </c>
      <c r="L28" s="30">
        <v>228.0</v>
      </c>
      <c r="M28" s="30">
        <v>671.0</v>
      </c>
      <c r="N28" s="30">
        <v>88.0</v>
      </c>
      <c r="O28" s="30">
        <v>34.0</v>
      </c>
      <c r="P28" s="30">
        <v>545.0</v>
      </c>
      <c r="Q28" s="30">
        <v>1538.0</v>
      </c>
      <c r="R28" s="30">
        <v>0.245</v>
      </c>
      <c r="S28" s="30">
        <v>0.317</v>
      </c>
      <c r="T28" s="30">
        <v>0.422</v>
      </c>
      <c r="U28" s="30">
        <v>0.739</v>
      </c>
      <c r="V28" s="30">
        <v>99.0</v>
      </c>
      <c r="W28" s="30">
        <v>2314.0</v>
      </c>
      <c r="X28" s="30">
        <v>115.0</v>
      </c>
      <c r="Y28" s="30">
        <v>55.0</v>
      </c>
      <c r="Z28" s="30">
        <v>16.0</v>
      </c>
      <c r="AA28" s="30">
        <v>48.0</v>
      </c>
      <c r="AB28" s="30">
        <v>33.0</v>
      </c>
      <c r="AC28" s="24">
        <v>1114.0</v>
      </c>
    </row>
    <row r="29">
      <c r="A29" s="25" t="s">
        <v>186</v>
      </c>
      <c r="B29" s="30">
        <v>51.0</v>
      </c>
      <c r="C29" s="30">
        <v>28.3</v>
      </c>
      <c r="D29" s="30">
        <v>4.93</v>
      </c>
      <c r="E29" s="30">
        <v>162.0</v>
      </c>
      <c r="F29" s="30">
        <v>6122.0</v>
      </c>
      <c r="G29" s="30">
        <v>5430.0</v>
      </c>
      <c r="H29" s="30">
        <v>799.0</v>
      </c>
      <c r="I29" s="30">
        <v>1326.0</v>
      </c>
      <c r="J29" s="29">
        <v>255.0</v>
      </c>
      <c r="K29" s="29">
        <v>21.0</v>
      </c>
      <c r="L29" s="30">
        <v>237.0</v>
      </c>
      <c r="M29" s="30">
        <v>756.0</v>
      </c>
      <c r="N29" s="30">
        <v>113.0</v>
      </c>
      <c r="O29" s="30">
        <v>44.0</v>
      </c>
      <c r="P29" s="30">
        <v>544.0</v>
      </c>
      <c r="Q29" s="30">
        <v>1493.0</v>
      </c>
      <c r="R29" s="30">
        <v>0.244</v>
      </c>
      <c r="S29" s="30">
        <v>0.32</v>
      </c>
      <c r="T29" s="30">
        <v>0.43</v>
      </c>
      <c r="U29" s="30">
        <v>0.75</v>
      </c>
      <c r="V29" s="30">
        <v>91.0</v>
      </c>
      <c r="W29" s="30">
        <v>2334.0</v>
      </c>
      <c r="X29" s="30">
        <v>110.0</v>
      </c>
      <c r="Y29" s="30">
        <v>81.0</v>
      </c>
      <c r="Z29" s="30">
        <v>27.0</v>
      </c>
      <c r="AA29" s="30">
        <v>39.0</v>
      </c>
      <c r="AB29" s="30">
        <v>18.0</v>
      </c>
      <c r="AC29" s="24">
        <v>1015.0</v>
      </c>
    </row>
    <row r="30">
      <c r="A30" s="25" t="s">
        <v>100</v>
      </c>
      <c r="B30" s="30">
        <v>60.0</v>
      </c>
      <c r="C30" s="30">
        <v>30.9</v>
      </c>
      <c r="D30" s="30">
        <v>4.28</v>
      </c>
      <c r="E30" s="30">
        <v>162.0</v>
      </c>
      <c r="F30" s="30">
        <v>6154.0</v>
      </c>
      <c r="G30" s="30">
        <v>5499.0</v>
      </c>
      <c r="H30" s="30">
        <v>693.0</v>
      </c>
      <c r="I30" s="30">
        <v>1320.0</v>
      </c>
      <c r="J30" s="29">
        <v>269.0</v>
      </c>
      <c r="K30" s="29">
        <v>5.0</v>
      </c>
      <c r="L30" s="30">
        <v>222.0</v>
      </c>
      <c r="M30" s="30">
        <v>661.0</v>
      </c>
      <c r="N30" s="30">
        <v>53.0</v>
      </c>
      <c r="O30" s="30">
        <v>24.0</v>
      </c>
      <c r="P30" s="30">
        <v>542.0</v>
      </c>
      <c r="Q30" s="30">
        <v>1327.0</v>
      </c>
      <c r="R30" s="30">
        <v>0.24</v>
      </c>
      <c r="S30" s="30">
        <v>0.312</v>
      </c>
      <c r="T30" s="30">
        <v>0.412</v>
      </c>
      <c r="U30" s="30">
        <v>0.724</v>
      </c>
      <c r="V30" s="30">
        <v>91.0</v>
      </c>
      <c r="W30" s="30">
        <v>2265.0</v>
      </c>
      <c r="X30" s="30">
        <v>153.0</v>
      </c>
      <c r="Y30" s="30">
        <v>51.0</v>
      </c>
      <c r="Z30" s="30">
        <v>25.0</v>
      </c>
      <c r="AA30" s="30">
        <v>35.0</v>
      </c>
      <c r="AB30" s="30">
        <v>12.0</v>
      </c>
      <c r="AC30" s="24">
        <v>1064.0</v>
      </c>
    </row>
    <row r="31">
      <c r="A31" s="25" t="s">
        <v>166</v>
      </c>
      <c r="B31" s="30">
        <v>49.0</v>
      </c>
      <c r="C31" s="30">
        <v>29.2</v>
      </c>
      <c r="D31" s="30">
        <v>5.06</v>
      </c>
      <c r="E31" s="30">
        <v>162.0</v>
      </c>
      <c r="F31" s="30">
        <v>6214.0</v>
      </c>
      <c r="G31" s="30">
        <v>5553.0</v>
      </c>
      <c r="H31" s="30">
        <v>819.0</v>
      </c>
      <c r="I31" s="30">
        <v>1477.0</v>
      </c>
      <c r="J31" s="29">
        <v>311.0</v>
      </c>
      <c r="K31" s="29">
        <v>31.0</v>
      </c>
      <c r="L31" s="30">
        <v>215.0</v>
      </c>
      <c r="M31" s="30">
        <v>796.0</v>
      </c>
      <c r="N31" s="30">
        <v>108.0</v>
      </c>
      <c r="O31" s="30">
        <v>30.0</v>
      </c>
      <c r="P31" s="30">
        <v>542.0</v>
      </c>
      <c r="Q31" s="30">
        <v>1327.0</v>
      </c>
      <c r="R31" s="30">
        <v>0.266</v>
      </c>
      <c r="S31" s="30">
        <v>0.332</v>
      </c>
      <c r="T31" s="30">
        <v>0.449</v>
      </c>
      <c r="U31" s="30">
        <v>0.782</v>
      </c>
      <c r="V31" s="30">
        <v>99.0</v>
      </c>
      <c r="W31" s="30">
        <v>2495.0</v>
      </c>
      <c r="X31" s="30">
        <v>116.0</v>
      </c>
      <c r="Y31" s="30">
        <v>31.0</v>
      </c>
      <c r="Z31" s="30">
        <v>43.0</v>
      </c>
      <c r="AA31" s="30">
        <v>45.0</v>
      </c>
      <c r="AB31" s="30">
        <v>56.0</v>
      </c>
      <c r="AC31" s="24">
        <v>1101.0</v>
      </c>
    </row>
    <row r="32">
      <c r="A32" s="26" t="s">
        <v>924</v>
      </c>
      <c r="B32" s="24">
        <v>45.0</v>
      </c>
      <c r="C32" s="24">
        <v>28.3</v>
      </c>
      <c r="D32" s="24">
        <v>4.65</v>
      </c>
      <c r="E32" s="24">
        <v>162.0</v>
      </c>
      <c r="F32" s="24">
        <v>6177.0</v>
      </c>
      <c r="G32" s="24">
        <v>5519.0</v>
      </c>
      <c r="H32" s="24">
        <v>753.0</v>
      </c>
      <c r="I32" s="24">
        <v>1407.0</v>
      </c>
      <c r="J32" s="26">
        <v>280.0</v>
      </c>
      <c r="K32" s="26">
        <v>27.0</v>
      </c>
      <c r="L32" s="24">
        <v>204.0</v>
      </c>
      <c r="M32" s="24">
        <v>719.0</v>
      </c>
      <c r="N32" s="24">
        <v>84.0</v>
      </c>
      <c r="O32" s="24">
        <v>31.0</v>
      </c>
      <c r="P32" s="24">
        <v>528.0</v>
      </c>
      <c r="Q32" s="24">
        <v>1337.0</v>
      </c>
      <c r="R32" s="24">
        <v>0.255</v>
      </c>
      <c r="S32" s="24">
        <v>0.324</v>
      </c>
      <c r="T32" s="24">
        <v>0.426</v>
      </c>
      <c r="U32" s="24">
        <v>0.75</v>
      </c>
      <c r="V32" s="24">
        <v>97.0</v>
      </c>
      <c r="W32" s="24">
        <v>2351.0</v>
      </c>
      <c r="X32" s="24">
        <v>127.0</v>
      </c>
      <c r="Y32" s="24">
        <v>59.0</v>
      </c>
      <c r="Z32" s="24">
        <v>31.0</v>
      </c>
      <c r="AA32" s="24">
        <v>39.0</v>
      </c>
      <c r="AB32" s="24">
        <v>32.0</v>
      </c>
      <c r="AC32" s="24">
        <v>1098.0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</v>
      </c>
      <c r="B1" s="40" t="s">
        <v>876</v>
      </c>
      <c r="C1" s="40" t="s">
        <v>877</v>
      </c>
      <c r="D1" s="40" t="s">
        <v>424</v>
      </c>
      <c r="E1" s="40" t="s">
        <v>4</v>
      </c>
      <c r="F1" s="40" t="s">
        <v>5</v>
      </c>
      <c r="G1" s="40" t="s">
        <v>6</v>
      </c>
      <c r="H1" s="40" t="s">
        <v>878</v>
      </c>
      <c r="I1" s="40" t="s">
        <v>3</v>
      </c>
      <c r="J1" s="40" t="s">
        <v>879</v>
      </c>
      <c r="K1" s="40" t="s">
        <v>880</v>
      </c>
      <c r="L1" s="40" t="s">
        <v>881</v>
      </c>
      <c r="M1" s="40" t="s">
        <v>882</v>
      </c>
      <c r="N1" s="40" t="s">
        <v>883</v>
      </c>
      <c r="O1" s="40" t="s">
        <v>884</v>
      </c>
      <c r="P1" s="40" t="s">
        <v>885</v>
      </c>
      <c r="Q1" s="40" t="s">
        <v>886</v>
      </c>
      <c r="R1" s="40" t="s">
        <v>9</v>
      </c>
      <c r="S1" s="40" t="s">
        <v>888</v>
      </c>
      <c r="T1" s="40" t="s">
        <v>889</v>
      </c>
      <c r="U1" s="40" t="s">
        <v>890</v>
      </c>
      <c r="V1" s="40" t="s">
        <v>891</v>
      </c>
      <c r="W1" s="40" t="s">
        <v>892</v>
      </c>
      <c r="X1" s="40" t="s">
        <v>893</v>
      </c>
      <c r="Y1" s="40" t="s">
        <v>894</v>
      </c>
      <c r="Z1" s="40" t="s">
        <v>895</v>
      </c>
      <c r="AA1" s="40" t="s">
        <v>896</v>
      </c>
      <c r="AB1" s="40" t="s">
        <v>897</v>
      </c>
      <c r="AC1" s="40" t="s">
        <v>898</v>
      </c>
      <c r="AD1" s="40" t="s">
        <v>899</v>
      </c>
      <c r="AE1" s="40" t="s">
        <v>900</v>
      </c>
      <c r="AF1" s="40" t="s">
        <v>901</v>
      </c>
      <c r="AG1" s="40" t="s">
        <v>902</v>
      </c>
      <c r="AH1" s="40" t="s">
        <v>903</v>
      </c>
      <c r="AI1" s="40" t="s">
        <v>904</v>
      </c>
      <c r="AJ1" s="40" t="s">
        <v>905</v>
      </c>
    </row>
    <row r="2">
      <c r="A2" s="25" t="s">
        <v>173</v>
      </c>
      <c r="B2" s="24">
        <v>23.0</v>
      </c>
      <c r="C2" s="24">
        <v>28.7</v>
      </c>
      <c r="D2" s="24">
        <v>4.07</v>
      </c>
      <c r="E2" s="24">
        <v>93.0</v>
      </c>
      <c r="F2" s="24">
        <v>69.0</v>
      </c>
      <c r="G2" s="24">
        <v>0.574</v>
      </c>
      <c r="H2" s="24">
        <v>3.66</v>
      </c>
      <c r="I2" s="24">
        <v>162.0</v>
      </c>
      <c r="J2" s="24">
        <v>162.0</v>
      </c>
      <c r="K2" s="24">
        <v>160.0</v>
      </c>
      <c r="L2" s="24">
        <v>2.0</v>
      </c>
      <c r="M2" s="24">
        <v>11.0</v>
      </c>
      <c r="N2" s="24">
        <v>1.0</v>
      </c>
      <c r="O2" s="24">
        <v>43.0</v>
      </c>
      <c r="P2" s="24">
        <v>1441.0</v>
      </c>
      <c r="Q2" s="24">
        <v>1309.0</v>
      </c>
      <c r="R2" s="24">
        <v>659.0</v>
      </c>
      <c r="S2" s="24">
        <v>586.0</v>
      </c>
      <c r="T2" s="24">
        <v>171.0</v>
      </c>
      <c r="U2" s="24">
        <v>516.0</v>
      </c>
      <c r="V2" s="24">
        <v>45.0</v>
      </c>
      <c r="W2" s="24">
        <v>1482.0</v>
      </c>
      <c r="X2" s="24">
        <v>38.0</v>
      </c>
      <c r="Y2" s="24">
        <v>5.0</v>
      </c>
      <c r="Z2" s="24">
        <v>82.0</v>
      </c>
      <c r="AA2" s="24">
        <v>6072.0</v>
      </c>
      <c r="AB2" s="24">
        <v>128.0</v>
      </c>
      <c r="AC2" s="24">
        <v>3.8</v>
      </c>
      <c r="AD2" s="24">
        <v>1.266</v>
      </c>
      <c r="AE2" s="24">
        <v>8.2</v>
      </c>
      <c r="AF2" s="24">
        <v>1.1</v>
      </c>
      <c r="AG2" s="24">
        <v>3.2</v>
      </c>
      <c r="AH2" s="24">
        <v>9.3</v>
      </c>
      <c r="AI2" s="24">
        <v>2.87</v>
      </c>
      <c r="AJ2" s="24">
        <v>1090.0</v>
      </c>
    </row>
    <row r="3">
      <c r="A3" s="25" t="s">
        <v>75</v>
      </c>
      <c r="B3" s="30">
        <v>26.0</v>
      </c>
      <c r="C3" s="30">
        <v>29.4</v>
      </c>
      <c r="D3" s="30">
        <v>5.07</v>
      </c>
      <c r="E3" s="30">
        <v>72.0</v>
      </c>
      <c r="F3" s="30">
        <v>90.0</v>
      </c>
      <c r="G3" s="30">
        <v>0.444</v>
      </c>
      <c r="H3" s="30">
        <v>4.72</v>
      </c>
      <c r="I3" s="30">
        <v>162.0</v>
      </c>
      <c r="J3" s="30">
        <v>162.0</v>
      </c>
      <c r="K3" s="30">
        <v>162.0</v>
      </c>
      <c r="L3" s="30">
        <v>0.0</v>
      </c>
      <c r="M3" s="30">
        <v>6.0</v>
      </c>
      <c r="N3" s="30">
        <v>0.0</v>
      </c>
      <c r="O3" s="30">
        <v>36.0</v>
      </c>
      <c r="P3" s="30">
        <v>1441.1</v>
      </c>
      <c r="Q3" s="30">
        <v>1463.0</v>
      </c>
      <c r="R3" s="30">
        <v>821.0</v>
      </c>
      <c r="S3" s="30">
        <v>756.0</v>
      </c>
      <c r="T3" s="30">
        <v>192.0</v>
      </c>
      <c r="U3" s="30">
        <v>584.0</v>
      </c>
      <c r="V3" s="30">
        <v>39.0</v>
      </c>
      <c r="W3" s="30">
        <v>1258.0</v>
      </c>
      <c r="X3" s="30">
        <v>70.0</v>
      </c>
      <c r="Y3" s="30">
        <v>5.0</v>
      </c>
      <c r="Z3" s="30">
        <v>58.0</v>
      </c>
      <c r="AA3" s="30">
        <v>6306.0</v>
      </c>
      <c r="AB3" s="30">
        <v>93.0</v>
      </c>
      <c r="AC3" s="30">
        <v>4.51</v>
      </c>
      <c r="AD3" s="30">
        <v>1.42</v>
      </c>
      <c r="AE3" s="30">
        <v>9.1</v>
      </c>
      <c r="AF3" s="30">
        <v>1.2</v>
      </c>
      <c r="AG3" s="30">
        <v>3.6</v>
      </c>
      <c r="AH3" s="30">
        <v>7.9</v>
      </c>
      <c r="AI3" s="30">
        <v>2.15</v>
      </c>
      <c r="AJ3" s="24">
        <v>1161.0</v>
      </c>
    </row>
    <row r="4">
      <c r="A4" s="25" t="s">
        <v>169</v>
      </c>
      <c r="B4" s="30">
        <v>26.0</v>
      </c>
      <c r="C4" s="30">
        <v>28.2</v>
      </c>
      <c r="D4" s="30">
        <v>5.19</v>
      </c>
      <c r="E4" s="30">
        <v>75.0</v>
      </c>
      <c r="F4" s="30">
        <v>87.0</v>
      </c>
      <c r="G4" s="30">
        <v>0.463</v>
      </c>
      <c r="H4" s="30">
        <v>4.97</v>
      </c>
      <c r="I4" s="30">
        <v>162.0</v>
      </c>
      <c r="J4" s="30">
        <v>162.0</v>
      </c>
      <c r="K4" s="30">
        <v>161.0</v>
      </c>
      <c r="L4" s="30">
        <v>1.0</v>
      </c>
      <c r="M4" s="30">
        <v>10.0</v>
      </c>
      <c r="N4" s="30">
        <v>1.0</v>
      </c>
      <c r="O4" s="30">
        <v>35.0</v>
      </c>
      <c r="P4" s="30">
        <v>1441.0</v>
      </c>
      <c r="Q4" s="30">
        <v>1505.0</v>
      </c>
      <c r="R4" s="30">
        <v>841.0</v>
      </c>
      <c r="S4" s="30">
        <v>795.0</v>
      </c>
      <c r="T4" s="30">
        <v>242.0</v>
      </c>
      <c r="U4" s="30">
        <v>579.0</v>
      </c>
      <c r="V4" s="30">
        <v>21.0</v>
      </c>
      <c r="W4" s="30">
        <v>1233.0</v>
      </c>
      <c r="X4" s="30">
        <v>60.0</v>
      </c>
      <c r="Y4" s="30">
        <v>6.0</v>
      </c>
      <c r="Z4" s="30">
        <v>53.0</v>
      </c>
      <c r="AA4" s="30">
        <v>6293.0</v>
      </c>
      <c r="AB4" s="30">
        <v>88.0</v>
      </c>
      <c r="AC4" s="30">
        <v>4.96</v>
      </c>
      <c r="AD4" s="30">
        <v>1.446</v>
      </c>
      <c r="AE4" s="30">
        <v>9.4</v>
      </c>
      <c r="AF4" s="30">
        <v>1.5</v>
      </c>
      <c r="AG4" s="30">
        <v>3.6</v>
      </c>
      <c r="AH4" s="30">
        <v>7.7</v>
      </c>
      <c r="AI4" s="30">
        <v>2.13</v>
      </c>
      <c r="AJ4" s="24">
        <v>1129.0</v>
      </c>
    </row>
    <row r="5">
      <c r="A5" s="25" t="s">
        <v>177</v>
      </c>
      <c r="B5" s="30">
        <v>27.0</v>
      </c>
      <c r="C5" s="30">
        <v>28.4</v>
      </c>
      <c r="D5" s="30">
        <v>4.12</v>
      </c>
      <c r="E5" s="30">
        <v>93.0</v>
      </c>
      <c r="F5" s="30">
        <v>69.0</v>
      </c>
      <c r="G5" s="30">
        <v>0.574</v>
      </c>
      <c r="H5" s="30">
        <v>3.7</v>
      </c>
      <c r="I5" s="30">
        <v>162.0</v>
      </c>
      <c r="J5" s="30">
        <v>162.0</v>
      </c>
      <c r="K5" s="30">
        <v>157.0</v>
      </c>
      <c r="L5" s="30">
        <v>5.0</v>
      </c>
      <c r="M5" s="30">
        <v>11.0</v>
      </c>
      <c r="N5" s="30">
        <v>1.0</v>
      </c>
      <c r="O5" s="30">
        <v>39.0</v>
      </c>
      <c r="P5" s="30">
        <v>1482.1</v>
      </c>
      <c r="Q5" s="30">
        <v>1384.0</v>
      </c>
      <c r="R5" s="30">
        <v>668.0</v>
      </c>
      <c r="S5" s="30">
        <v>610.0</v>
      </c>
      <c r="T5" s="30">
        <v>195.0</v>
      </c>
      <c r="U5" s="30">
        <v>465.0</v>
      </c>
      <c r="V5" s="30">
        <v>18.0</v>
      </c>
      <c r="W5" s="30">
        <v>1580.0</v>
      </c>
      <c r="X5" s="30">
        <v>49.0</v>
      </c>
      <c r="Y5" s="30">
        <v>3.0</v>
      </c>
      <c r="Z5" s="30">
        <v>43.0</v>
      </c>
      <c r="AA5" s="30">
        <v>6217.0</v>
      </c>
      <c r="AB5" s="30">
        <v>123.0</v>
      </c>
      <c r="AC5" s="30">
        <v>3.78</v>
      </c>
      <c r="AD5" s="30">
        <v>1.247</v>
      </c>
      <c r="AE5" s="30">
        <v>8.4</v>
      </c>
      <c r="AF5" s="30">
        <v>1.2</v>
      </c>
      <c r="AG5" s="30">
        <v>2.8</v>
      </c>
      <c r="AH5" s="30">
        <v>9.6</v>
      </c>
      <c r="AI5" s="30">
        <v>3.4</v>
      </c>
      <c r="AJ5" s="24">
        <v>1102.0</v>
      </c>
    </row>
    <row r="6">
      <c r="A6" s="25" t="s">
        <v>89</v>
      </c>
      <c r="B6" s="30">
        <v>28.0</v>
      </c>
      <c r="C6" s="30">
        <v>30.8</v>
      </c>
      <c r="D6" s="30">
        <v>4.29</v>
      </c>
      <c r="E6" s="30">
        <v>92.0</v>
      </c>
      <c r="F6" s="30">
        <v>70.0</v>
      </c>
      <c r="G6" s="30">
        <v>0.568</v>
      </c>
      <c r="H6" s="30">
        <v>3.95</v>
      </c>
      <c r="I6" s="30">
        <v>162.0</v>
      </c>
      <c r="J6" s="30">
        <v>162.0</v>
      </c>
      <c r="K6" s="30">
        <v>160.0</v>
      </c>
      <c r="L6" s="30">
        <v>2.0</v>
      </c>
      <c r="M6" s="30">
        <v>8.0</v>
      </c>
      <c r="N6" s="30">
        <v>1.0</v>
      </c>
      <c r="O6" s="30">
        <v>38.0</v>
      </c>
      <c r="P6" s="30">
        <v>1447.1</v>
      </c>
      <c r="Q6" s="30">
        <v>1294.0</v>
      </c>
      <c r="R6" s="30">
        <v>695.0</v>
      </c>
      <c r="S6" s="30">
        <v>636.0</v>
      </c>
      <c r="T6" s="30">
        <v>194.0</v>
      </c>
      <c r="U6" s="30">
        <v>554.0</v>
      </c>
      <c r="V6" s="30">
        <v>29.0</v>
      </c>
      <c r="W6" s="30">
        <v>1439.0</v>
      </c>
      <c r="X6" s="30">
        <v>66.0</v>
      </c>
      <c r="Y6" s="30">
        <v>4.0</v>
      </c>
      <c r="Z6" s="30">
        <v>73.0</v>
      </c>
      <c r="AA6" s="30">
        <v>6108.0</v>
      </c>
      <c r="AB6" s="30">
        <v>112.0</v>
      </c>
      <c r="AC6" s="30">
        <v>4.2</v>
      </c>
      <c r="AD6" s="30">
        <v>1.277</v>
      </c>
      <c r="AE6" s="30">
        <v>8.0</v>
      </c>
      <c r="AF6" s="30">
        <v>1.2</v>
      </c>
      <c r="AG6" s="30">
        <v>3.4</v>
      </c>
      <c r="AH6" s="30">
        <v>8.9</v>
      </c>
      <c r="AI6" s="30">
        <v>2.6</v>
      </c>
      <c r="AJ6" s="24">
        <v>1071.0</v>
      </c>
    </row>
    <row r="7">
      <c r="A7" s="25" t="s">
        <v>80</v>
      </c>
      <c r="B7" s="30">
        <v>31.0</v>
      </c>
      <c r="C7" s="30">
        <v>28.7</v>
      </c>
      <c r="D7" s="30">
        <v>5.06</v>
      </c>
      <c r="E7" s="30">
        <v>67.0</v>
      </c>
      <c r="F7" s="30">
        <v>95.0</v>
      </c>
      <c r="G7" s="30">
        <v>0.414</v>
      </c>
      <c r="H7" s="30">
        <v>4.78</v>
      </c>
      <c r="I7" s="30">
        <v>162.0</v>
      </c>
      <c r="J7" s="30">
        <v>162.0</v>
      </c>
      <c r="K7" s="30">
        <v>162.0</v>
      </c>
      <c r="L7" s="30">
        <v>0.0</v>
      </c>
      <c r="M7" s="30">
        <v>3.0</v>
      </c>
      <c r="N7" s="30">
        <v>0.0</v>
      </c>
      <c r="O7" s="30">
        <v>25.0</v>
      </c>
      <c r="P7" s="30">
        <v>1421.2</v>
      </c>
      <c r="Q7" s="30">
        <v>1384.0</v>
      </c>
      <c r="R7" s="30">
        <v>820.0</v>
      </c>
      <c r="S7" s="30">
        <v>755.0</v>
      </c>
      <c r="T7" s="30">
        <v>242.0</v>
      </c>
      <c r="U7" s="30">
        <v>632.0</v>
      </c>
      <c r="V7" s="30">
        <v>36.0</v>
      </c>
      <c r="W7" s="30">
        <v>1193.0</v>
      </c>
      <c r="X7" s="30">
        <v>68.0</v>
      </c>
      <c r="Y7" s="30">
        <v>5.0</v>
      </c>
      <c r="Z7" s="30">
        <v>67.0</v>
      </c>
      <c r="AA7" s="30">
        <v>6200.0</v>
      </c>
      <c r="AB7" s="30">
        <v>90.0</v>
      </c>
      <c r="AC7" s="30">
        <v>5.17</v>
      </c>
      <c r="AD7" s="30">
        <v>1.418</v>
      </c>
      <c r="AE7" s="30">
        <v>8.8</v>
      </c>
      <c r="AF7" s="30">
        <v>1.5</v>
      </c>
      <c r="AG7" s="30">
        <v>4.0</v>
      </c>
      <c r="AH7" s="30">
        <v>7.6</v>
      </c>
      <c r="AI7" s="30">
        <v>1.89</v>
      </c>
      <c r="AJ7" s="24">
        <v>1115.0</v>
      </c>
    </row>
    <row r="8">
      <c r="A8" s="25" t="s">
        <v>119</v>
      </c>
      <c r="B8" s="30">
        <v>31.0</v>
      </c>
      <c r="C8" s="30">
        <v>27.6</v>
      </c>
      <c r="D8" s="30">
        <v>5.36</v>
      </c>
      <c r="E8" s="30">
        <v>68.0</v>
      </c>
      <c r="F8" s="30">
        <v>94.0</v>
      </c>
      <c r="G8" s="30">
        <v>0.42</v>
      </c>
      <c r="H8" s="30">
        <v>5.17</v>
      </c>
      <c r="I8" s="30">
        <v>162.0</v>
      </c>
      <c r="J8" s="30">
        <v>162.0</v>
      </c>
      <c r="K8" s="30">
        <v>160.0</v>
      </c>
      <c r="L8" s="30">
        <v>2.0</v>
      </c>
      <c r="M8" s="30">
        <v>8.0</v>
      </c>
      <c r="N8" s="30">
        <v>1.0</v>
      </c>
      <c r="O8" s="30">
        <v>33.0</v>
      </c>
      <c r="P8" s="30">
        <v>1430.0</v>
      </c>
      <c r="Q8" s="30">
        <v>1442.0</v>
      </c>
      <c r="R8" s="30">
        <v>869.0</v>
      </c>
      <c r="S8" s="30">
        <v>821.0</v>
      </c>
      <c r="T8" s="30">
        <v>248.0</v>
      </c>
      <c r="U8" s="30">
        <v>631.0</v>
      </c>
      <c r="V8" s="30">
        <v>37.0</v>
      </c>
      <c r="W8" s="30">
        <v>1300.0</v>
      </c>
      <c r="X8" s="30">
        <v>77.0</v>
      </c>
      <c r="Y8" s="30">
        <v>7.0</v>
      </c>
      <c r="Z8" s="30">
        <v>62.0</v>
      </c>
      <c r="AA8" s="30">
        <v>6286.0</v>
      </c>
      <c r="AB8" s="30">
        <v>87.0</v>
      </c>
      <c r="AC8" s="30">
        <v>5.08</v>
      </c>
      <c r="AD8" s="30">
        <v>1.45</v>
      </c>
      <c r="AE8" s="30">
        <v>9.1</v>
      </c>
      <c r="AF8" s="30">
        <v>1.6</v>
      </c>
      <c r="AG8" s="30">
        <v>4.0</v>
      </c>
      <c r="AH8" s="30">
        <v>8.2</v>
      </c>
      <c r="AI8" s="30">
        <v>2.06</v>
      </c>
      <c r="AJ8" s="24">
        <v>1127.0</v>
      </c>
    </row>
    <row r="9">
      <c r="A9" s="25" t="s">
        <v>85</v>
      </c>
      <c r="B9" s="30">
        <v>20.0</v>
      </c>
      <c r="C9" s="30">
        <v>28.9</v>
      </c>
      <c r="D9" s="30">
        <v>3.48</v>
      </c>
      <c r="E9" s="30">
        <v>102.0</v>
      </c>
      <c r="F9" s="30">
        <v>60.0</v>
      </c>
      <c r="G9" s="30">
        <v>0.63</v>
      </c>
      <c r="H9" s="30">
        <v>3.3</v>
      </c>
      <c r="I9" s="30">
        <v>162.0</v>
      </c>
      <c r="J9" s="30">
        <v>162.0</v>
      </c>
      <c r="K9" s="30">
        <v>155.0</v>
      </c>
      <c r="L9" s="30">
        <v>7.0</v>
      </c>
      <c r="M9" s="30">
        <v>19.0</v>
      </c>
      <c r="N9" s="30">
        <v>3.0</v>
      </c>
      <c r="O9" s="30">
        <v>37.0</v>
      </c>
      <c r="P9" s="30">
        <v>1440.2</v>
      </c>
      <c r="Q9" s="30">
        <v>1267.0</v>
      </c>
      <c r="R9" s="30">
        <v>564.0</v>
      </c>
      <c r="S9" s="30">
        <v>529.0</v>
      </c>
      <c r="T9" s="30">
        <v>163.0</v>
      </c>
      <c r="U9" s="30">
        <v>406.0</v>
      </c>
      <c r="V9" s="30">
        <v>15.0</v>
      </c>
      <c r="W9" s="30">
        <v>1614.0</v>
      </c>
      <c r="X9" s="30">
        <v>45.0</v>
      </c>
      <c r="Y9" s="30">
        <v>1.0</v>
      </c>
      <c r="Z9" s="30">
        <v>48.0</v>
      </c>
      <c r="AA9" s="30">
        <v>5866.0</v>
      </c>
      <c r="AB9" s="30">
        <v>138.0</v>
      </c>
      <c r="AC9" s="30">
        <v>3.33</v>
      </c>
      <c r="AD9" s="30">
        <v>1.161</v>
      </c>
      <c r="AE9" s="30">
        <v>7.9</v>
      </c>
      <c r="AF9" s="30">
        <v>1.0</v>
      </c>
      <c r="AG9" s="30">
        <v>2.5</v>
      </c>
      <c r="AH9" s="30">
        <v>10.1</v>
      </c>
      <c r="AI9" s="30">
        <v>3.98</v>
      </c>
      <c r="AJ9" s="24">
        <v>980.0</v>
      </c>
    </row>
    <row r="10">
      <c r="A10" s="25" t="s">
        <v>155</v>
      </c>
      <c r="B10" s="30">
        <v>21.0</v>
      </c>
      <c r="C10" s="30">
        <v>27.0</v>
      </c>
      <c r="D10" s="30">
        <v>4.67</v>
      </c>
      <c r="E10" s="30">
        <v>87.0</v>
      </c>
      <c r="F10" s="30">
        <v>75.0</v>
      </c>
      <c r="G10" s="30">
        <v>0.537</v>
      </c>
      <c r="H10" s="30">
        <v>4.51</v>
      </c>
      <c r="I10" s="30">
        <v>162.0</v>
      </c>
      <c r="J10" s="30">
        <v>162.0</v>
      </c>
      <c r="K10" s="30">
        <v>161.0</v>
      </c>
      <c r="L10" s="30">
        <v>1.0</v>
      </c>
      <c r="M10" s="30">
        <v>9.0</v>
      </c>
      <c r="N10" s="30">
        <v>1.0</v>
      </c>
      <c r="O10" s="30">
        <v>47.0</v>
      </c>
      <c r="P10" s="30">
        <v>1437.2</v>
      </c>
      <c r="Q10" s="30">
        <v>1453.0</v>
      </c>
      <c r="R10" s="30">
        <v>757.0</v>
      </c>
      <c r="S10" s="30">
        <v>721.0</v>
      </c>
      <c r="T10" s="30">
        <v>190.0</v>
      </c>
      <c r="U10" s="30">
        <v>532.0</v>
      </c>
      <c r="V10" s="30">
        <v>20.0</v>
      </c>
      <c r="W10" s="30">
        <v>1270.0</v>
      </c>
      <c r="X10" s="30">
        <v>50.0</v>
      </c>
      <c r="Y10" s="30">
        <v>10.0</v>
      </c>
      <c r="Z10" s="30">
        <v>69.0</v>
      </c>
      <c r="AA10" s="30">
        <v>6177.0</v>
      </c>
      <c r="AB10" s="30">
        <v>112.0</v>
      </c>
      <c r="AC10" s="30">
        <v>4.32</v>
      </c>
      <c r="AD10" s="30">
        <v>1.381</v>
      </c>
      <c r="AE10" s="30">
        <v>9.1</v>
      </c>
      <c r="AF10" s="30">
        <v>1.2</v>
      </c>
      <c r="AG10" s="30">
        <v>3.3</v>
      </c>
      <c r="AH10" s="30">
        <v>8.0</v>
      </c>
      <c r="AI10" s="30">
        <v>2.39</v>
      </c>
      <c r="AJ10" s="24">
        <v>1107.0</v>
      </c>
    </row>
    <row r="11">
      <c r="A11" s="25" t="s">
        <v>182</v>
      </c>
      <c r="B11" s="30">
        <v>29.0</v>
      </c>
      <c r="C11" s="30">
        <v>28.3</v>
      </c>
      <c r="D11" s="30">
        <v>5.52</v>
      </c>
      <c r="E11" s="30">
        <v>64.0</v>
      </c>
      <c r="F11" s="30">
        <v>98.0</v>
      </c>
      <c r="G11" s="30">
        <v>0.395</v>
      </c>
      <c r="H11" s="30">
        <v>5.36</v>
      </c>
      <c r="I11" s="30">
        <v>162.0</v>
      </c>
      <c r="J11" s="30">
        <v>162.0</v>
      </c>
      <c r="K11" s="30">
        <v>160.0</v>
      </c>
      <c r="L11" s="30">
        <v>2.0</v>
      </c>
      <c r="M11" s="30">
        <v>4.0</v>
      </c>
      <c r="N11" s="30">
        <v>1.0</v>
      </c>
      <c r="O11" s="30">
        <v>32.0</v>
      </c>
      <c r="P11" s="30">
        <v>1420.1</v>
      </c>
      <c r="Q11" s="30">
        <v>1587.0</v>
      </c>
      <c r="R11" s="30">
        <v>894.0</v>
      </c>
      <c r="S11" s="30">
        <v>846.0</v>
      </c>
      <c r="T11" s="30">
        <v>218.0</v>
      </c>
      <c r="U11" s="30">
        <v>538.0</v>
      </c>
      <c r="V11" s="30">
        <v>42.0</v>
      </c>
      <c r="W11" s="30">
        <v>1202.0</v>
      </c>
      <c r="X11" s="30">
        <v>61.0</v>
      </c>
      <c r="Y11" s="30">
        <v>4.0</v>
      </c>
      <c r="Z11" s="30">
        <v>53.0</v>
      </c>
      <c r="AA11" s="30">
        <v>6298.0</v>
      </c>
      <c r="AB11" s="30">
        <v>84.0</v>
      </c>
      <c r="AC11" s="30">
        <v>4.73</v>
      </c>
      <c r="AD11" s="30">
        <v>1.496</v>
      </c>
      <c r="AE11" s="30">
        <v>10.1</v>
      </c>
      <c r="AF11" s="30">
        <v>1.4</v>
      </c>
      <c r="AG11" s="30">
        <v>3.4</v>
      </c>
      <c r="AH11" s="30">
        <v>7.6</v>
      </c>
      <c r="AI11" s="30">
        <v>2.23</v>
      </c>
      <c r="AJ11" s="24">
        <v>1143.0</v>
      </c>
    </row>
    <row r="12">
      <c r="A12" s="25" t="s">
        <v>126</v>
      </c>
      <c r="B12" s="30">
        <v>27.0</v>
      </c>
      <c r="C12" s="30">
        <v>28.5</v>
      </c>
      <c r="D12" s="30">
        <v>4.32</v>
      </c>
      <c r="E12" s="30">
        <v>101.0</v>
      </c>
      <c r="F12" s="30">
        <v>61.0</v>
      </c>
      <c r="G12" s="30">
        <v>0.623</v>
      </c>
      <c r="H12" s="30">
        <v>4.12</v>
      </c>
      <c r="I12" s="30">
        <v>162.0</v>
      </c>
      <c r="J12" s="30">
        <v>162.0</v>
      </c>
      <c r="K12" s="30">
        <v>161.0</v>
      </c>
      <c r="L12" s="30">
        <v>1.0</v>
      </c>
      <c r="M12" s="30">
        <v>9.0</v>
      </c>
      <c r="N12" s="30">
        <v>0.0</v>
      </c>
      <c r="O12" s="30">
        <v>45.0</v>
      </c>
      <c r="P12" s="30">
        <v>1446.0</v>
      </c>
      <c r="Q12" s="30">
        <v>1314.0</v>
      </c>
      <c r="R12" s="30">
        <v>700.0</v>
      </c>
      <c r="S12" s="30">
        <v>662.0</v>
      </c>
      <c r="T12" s="30">
        <v>192.0</v>
      </c>
      <c r="U12" s="30">
        <v>522.0</v>
      </c>
      <c r="V12" s="30">
        <v>17.0</v>
      </c>
      <c r="W12" s="30">
        <v>1593.0</v>
      </c>
      <c r="X12" s="30">
        <v>70.0</v>
      </c>
      <c r="Y12" s="30">
        <v>4.0</v>
      </c>
      <c r="Z12" s="30">
        <v>86.0</v>
      </c>
      <c r="AA12" s="30">
        <v>6111.0</v>
      </c>
      <c r="AB12" s="30">
        <v>99.0</v>
      </c>
      <c r="AC12" s="30">
        <v>3.91</v>
      </c>
      <c r="AD12" s="30">
        <v>1.27</v>
      </c>
      <c r="AE12" s="30">
        <v>8.2</v>
      </c>
      <c r="AF12" s="30">
        <v>1.2</v>
      </c>
      <c r="AG12" s="30">
        <v>3.2</v>
      </c>
      <c r="AH12" s="30">
        <v>9.9</v>
      </c>
      <c r="AI12" s="30">
        <v>3.05</v>
      </c>
      <c r="AJ12" s="24">
        <v>1073.0</v>
      </c>
    </row>
    <row r="13">
      <c r="A13" s="25" t="s">
        <v>160</v>
      </c>
      <c r="B13" s="30">
        <v>29.0</v>
      </c>
      <c r="C13" s="30">
        <v>30.3</v>
      </c>
      <c r="D13" s="30">
        <v>4.88</v>
      </c>
      <c r="E13" s="30">
        <v>80.0</v>
      </c>
      <c r="F13" s="30">
        <v>82.0</v>
      </c>
      <c r="G13" s="30">
        <v>0.494</v>
      </c>
      <c r="H13" s="30">
        <v>4.61</v>
      </c>
      <c r="I13" s="30">
        <v>162.0</v>
      </c>
      <c r="J13" s="30">
        <v>162.0</v>
      </c>
      <c r="K13" s="30">
        <v>161.0</v>
      </c>
      <c r="L13" s="30">
        <v>1.0</v>
      </c>
      <c r="M13" s="30">
        <v>6.0</v>
      </c>
      <c r="N13" s="30">
        <v>1.0</v>
      </c>
      <c r="O13" s="30">
        <v>39.0</v>
      </c>
      <c r="P13" s="30">
        <v>1437.2</v>
      </c>
      <c r="Q13" s="30">
        <v>1480.0</v>
      </c>
      <c r="R13" s="30">
        <v>791.0</v>
      </c>
      <c r="S13" s="30">
        <v>737.0</v>
      </c>
      <c r="T13" s="30">
        <v>196.0</v>
      </c>
      <c r="U13" s="30">
        <v>519.0</v>
      </c>
      <c r="V13" s="30">
        <v>24.0</v>
      </c>
      <c r="W13" s="30">
        <v>1216.0</v>
      </c>
      <c r="X13" s="30">
        <v>52.0</v>
      </c>
      <c r="Y13" s="30">
        <v>6.0</v>
      </c>
      <c r="Z13" s="30">
        <v>48.0</v>
      </c>
      <c r="AA13" s="30">
        <v>6218.0</v>
      </c>
      <c r="AB13" s="30">
        <v>97.0</v>
      </c>
      <c r="AC13" s="30">
        <v>4.43</v>
      </c>
      <c r="AD13" s="30">
        <v>1.39</v>
      </c>
      <c r="AE13" s="30">
        <v>9.3</v>
      </c>
      <c r="AF13" s="30">
        <v>1.2</v>
      </c>
      <c r="AG13" s="30">
        <v>3.2</v>
      </c>
      <c r="AH13" s="30">
        <v>7.6</v>
      </c>
      <c r="AI13" s="30">
        <v>2.34</v>
      </c>
      <c r="AJ13" s="24">
        <v>1114.0</v>
      </c>
    </row>
    <row r="14">
      <c r="A14" s="25" t="s">
        <v>164</v>
      </c>
      <c r="B14" s="30">
        <v>31.0</v>
      </c>
      <c r="C14" s="30">
        <v>29.1</v>
      </c>
      <c r="D14" s="30">
        <v>4.38</v>
      </c>
      <c r="E14" s="30">
        <v>80.0</v>
      </c>
      <c r="F14" s="30">
        <v>82.0</v>
      </c>
      <c r="G14" s="30">
        <v>0.494</v>
      </c>
      <c r="H14" s="30">
        <v>4.2</v>
      </c>
      <c r="I14" s="30">
        <v>162.0</v>
      </c>
      <c r="J14" s="30">
        <v>162.0</v>
      </c>
      <c r="K14" s="30">
        <v>161.0</v>
      </c>
      <c r="L14" s="30">
        <v>1.0</v>
      </c>
      <c r="M14" s="30">
        <v>10.0</v>
      </c>
      <c r="N14" s="30">
        <v>1.0</v>
      </c>
      <c r="O14" s="30">
        <v>43.0</v>
      </c>
      <c r="P14" s="30">
        <v>1440.2</v>
      </c>
      <c r="Q14" s="30">
        <v>1373.0</v>
      </c>
      <c r="R14" s="30">
        <v>709.0</v>
      </c>
      <c r="S14" s="30">
        <v>672.0</v>
      </c>
      <c r="T14" s="30">
        <v>224.0</v>
      </c>
      <c r="U14" s="30">
        <v>470.0</v>
      </c>
      <c r="V14" s="30">
        <v>25.0</v>
      </c>
      <c r="W14" s="30">
        <v>1312.0</v>
      </c>
      <c r="X14" s="30">
        <v>44.0</v>
      </c>
      <c r="Y14" s="30">
        <v>6.0</v>
      </c>
      <c r="Z14" s="30">
        <v>57.0</v>
      </c>
      <c r="AA14" s="30">
        <v>6030.0</v>
      </c>
      <c r="AB14" s="30">
        <v>102.0</v>
      </c>
      <c r="AC14" s="30">
        <v>4.43</v>
      </c>
      <c r="AD14" s="30">
        <v>1.279</v>
      </c>
      <c r="AE14" s="30">
        <v>8.6</v>
      </c>
      <c r="AF14" s="30">
        <v>1.4</v>
      </c>
      <c r="AG14" s="30">
        <v>2.9</v>
      </c>
      <c r="AH14" s="30">
        <v>8.2</v>
      </c>
      <c r="AI14" s="30">
        <v>2.79</v>
      </c>
      <c r="AJ14" s="24">
        <v>999.0</v>
      </c>
    </row>
    <row r="15">
      <c r="A15" s="25" t="s">
        <v>31</v>
      </c>
      <c r="B15" s="30">
        <v>26.0</v>
      </c>
      <c r="C15" s="30">
        <v>29.7</v>
      </c>
      <c r="D15" s="30">
        <v>3.58</v>
      </c>
      <c r="E15" s="30">
        <v>104.0</v>
      </c>
      <c r="F15" s="30">
        <v>58.0</v>
      </c>
      <c r="G15" s="30">
        <v>0.642</v>
      </c>
      <c r="H15" s="30">
        <v>3.38</v>
      </c>
      <c r="I15" s="30">
        <v>162.0</v>
      </c>
      <c r="J15" s="30">
        <v>162.0</v>
      </c>
      <c r="K15" s="30">
        <v>160.0</v>
      </c>
      <c r="L15" s="30">
        <v>2.0</v>
      </c>
      <c r="M15" s="30">
        <v>16.0</v>
      </c>
      <c r="N15" s="30">
        <v>0.0</v>
      </c>
      <c r="O15" s="30">
        <v>51.0</v>
      </c>
      <c r="P15" s="30">
        <v>1444.2</v>
      </c>
      <c r="Q15" s="30">
        <v>1226.0</v>
      </c>
      <c r="R15" s="30">
        <v>580.0</v>
      </c>
      <c r="S15" s="30">
        <v>543.0</v>
      </c>
      <c r="T15" s="30">
        <v>184.0</v>
      </c>
      <c r="U15" s="30">
        <v>442.0</v>
      </c>
      <c r="V15" s="30">
        <v>33.0</v>
      </c>
      <c r="W15" s="30">
        <v>1549.0</v>
      </c>
      <c r="X15" s="30">
        <v>40.0</v>
      </c>
      <c r="Y15" s="30">
        <v>10.0</v>
      </c>
      <c r="Z15" s="30">
        <v>40.0</v>
      </c>
      <c r="AA15" s="30">
        <v>5925.0</v>
      </c>
      <c r="AB15" s="30">
        <v>123.0</v>
      </c>
      <c r="AC15" s="30">
        <v>3.67</v>
      </c>
      <c r="AD15" s="30">
        <v>1.155</v>
      </c>
      <c r="AE15" s="30">
        <v>7.6</v>
      </c>
      <c r="AF15" s="30">
        <v>1.1</v>
      </c>
      <c r="AG15" s="30">
        <v>2.8</v>
      </c>
      <c r="AH15" s="30">
        <v>9.6</v>
      </c>
      <c r="AI15" s="30">
        <v>3.5</v>
      </c>
      <c r="AJ15" s="24">
        <v>1011.0</v>
      </c>
    </row>
    <row r="16">
      <c r="A16" s="25" t="s">
        <v>113</v>
      </c>
      <c r="B16" s="30">
        <v>24.0</v>
      </c>
      <c r="C16" s="30">
        <v>28.7</v>
      </c>
      <c r="D16" s="30">
        <v>5.07</v>
      </c>
      <c r="E16" s="30">
        <v>77.0</v>
      </c>
      <c r="F16" s="30">
        <v>85.0</v>
      </c>
      <c r="G16" s="30">
        <v>0.475</v>
      </c>
      <c r="H16" s="30">
        <v>4.82</v>
      </c>
      <c r="I16" s="30">
        <v>162.0</v>
      </c>
      <c r="J16" s="30">
        <v>162.0</v>
      </c>
      <c r="K16" s="30">
        <v>161.0</v>
      </c>
      <c r="L16" s="30">
        <v>1.0</v>
      </c>
      <c r="M16" s="30">
        <v>7.0</v>
      </c>
      <c r="N16" s="30">
        <v>1.0</v>
      </c>
      <c r="O16" s="30">
        <v>34.0</v>
      </c>
      <c r="P16" s="30">
        <v>1442.2</v>
      </c>
      <c r="Q16" s="30">
        <v>1450.0</v>
      </c>
      <c r="R16" s="30">
        <v>822.0</v>
      </c>
      <c r="S16" s="30">
        <v>772.0</v>
      </c>
      <c r="T16" s="30">
        <v>193.0</v>
      </c>
      <c r="U16" s="30">
        <v>627.0</v>
      </c>
      <c r="V16" s="30">
        <v>59.0</v>
      </c>
      <c r="W16" s="30">
        <v>1202.0</v>
      </c>
      <c r="X16" s="30">
        <v>75.0</v>
      </c>
      <c r="Y16" s="30">
        <v>3.0</v>
      </c>
      <c r="Z16" s="30">
        <v>57.0</v>
      </c>
      <c r="AA16" s="30">
        <v>6318.0</v>
      </c>
      <c r="AB16" s="30">
        <v>83.0</v>
      </c>
      <c r="AC16" s="30">
        <v>4.69</v>
      </c>
      <c r="AD16" s="30">
        <v>1.44</v>
      </c>
      <c r="AE16" s="30">
        <v>9.0</v>
      </c>
      <c r="AF16" s="30">
        <v>1.2</v>
      </c>
      <c r="AG16" s="30">
        <v>3.9</v>
      </c>
      <c r="AH16" s="30">
        <v>7.5</v>
      </c>
      <c r="AI16" s="30">
        <v>1.92</v>
      </c>
      <c r="AJ16" s="24">
        <v>1168.0</v>
      </c>
    </row>
    <row r="17">
      <c r="A17" s="25" t="s">
        <v>137</v>
      </c>
      <c r="B17" s="30">
        <v>30.0</v>
      </c>
      <c r="C17" s="30">
        <v>28.3</v>
      </c>
      <c r="D17" s="30">
        <v>4.3</v>
      </c>
      <c r="E17" s="30">
        <v>86.0</v>
      </c>
      <c r="F17" s="30">
        <v>76.0</v>
      </c>
      <c r="G17" s="30">
        <v>0.531</v>
      </c>
      <c r="H17" s="30">
        <v>4.0</v>
      </c>
      <c r="I17" s="30">
        <v>162.0</v>
      </c>
      <c r="J17" s="30">
        <v>162.0</v>
      </c>
      <c r="K17" s="30">
        <v>161.0</v>
      </c>
      <c r="L17" s="30">
        <v>1.0</v>
      </c>
      <c r="M17" s="30">
        <v>12.0</v>
      </c>
      <c r="N17" s="30">
        <v>0.0</v>
      </c>
      <c r="O17" s="30">
        <v>54.0</v>
      </c>
      <c r="P17" s="30">
        <v>1445.2</v>
      </c>
      <c r="Q17" s="30">
        <v>1381.0</v>
      </c>
      <c r="R17" s="30">
        <v>697.0</v>
      </c>
      <c r="S17" s="30">
        <v>642.0</v>
      </c>
      <c r="T17" s="30">
        <v>185.0</v>
      </c>
      <c r="U17" s="30">
        <v>553.0</v>
      </c>
      <c r="V17" s="30">
        <v>45.0</v>
      </c>
      <c r="W17" s="30">
        <v>1346.0</v>
      </c>
      <c r="X17" s="30">
        <v>64.0</v>
      </c>
      <c r="Y17" s="30">
        <v>2.0</v>
      </c>
      <c r="Z17" s="30">
        <v>50.0</v>
      </c>
      <c r="AA17" s="30">
        <v>6164.0</v>
      </c>
      <c r="AB17" s="30">
        <v>110.0</v>
      </c>
      <c r="AC17" s="30">
        <v>4.24</v>
      </c>
      <c r="AD17" s="30">
        <v>1.338</v>
      </c>
      <c r="AE17" s="30">
        <v>8.6</v>
      </c>
      <c r="AF17" s="30">
        <v>1.2</v>
      </c>
      <c r="AG17" s="30">
        <v>3.4</v>
      </c>
      <c r="AH17" s="30">
        <v>8.4</v>
      </c>
      <c r="AI17" s="30">
        <v>2.43</v>
      </c>
      <c r="AJ17" s="24">
        <v>1130.0</v>
      </c>
    </row>
    <row r="18">
      <c r="A18" s="25" t="s">
        <v>60</v>
      </c>
      <c r="B18" s="30">
        <v>36.0</v>
      </c>
      <c r="C18" s="30">
        <v>29.6</v>
      </c>
      <c r="D18" s="30">
        <v>4.86</v>
      </c>
      <c r="E18" s="30">
        <v>85.0</v>
      </c>
      <c r="F18" s="30">
        <v>77.0</v>
      </c>
      <c r="G18" s="30">
        <v>0.525</v>
      </c>
      <c r="H18" s="30">
        <v>4.59</v>
      </c>
      <c r="I18" s="30">
        <v>162.0</v>
      </c>
      <c r="J18" s="30">
        <v>162.0</v>
      </c>
      <c r="K18" s="30">
        <v>156.0</v>
      </c>
      <c r="L18" s="30">
        <v>6.0</v>
      </c>
      <c r="M18" s="30">
        <v>11.0</v>
      </c>
      <c r="N18" s="30">
        <v>3.0</v>
      </c>
      <c r="O18" s="30">
        <v>42.0</v>
      </c>
      <c r="P18" s="30">
        <v>1436.0</v>
      </c>
      <c r="Q18" s="30">
        <v>1487.0</v>
      </c>
      <c r="R18" s="30">
        <v>788.0</v>
      </c>
      <c r="S18" s="30">
        <v>732.0</v>
      </c>
      <c r="T18" s="30">
        <v>224.0</v>
      </c>
      <c r="U18" s="30">
        <v>483.0</v>
      </c>
      <c r="V18" s="30">
        <v>37.0</v>
      </c>
      <c r="W18" s="30">
        <v>1166.0</v>
      </c>
      <c r="X18" s="30">
        <v>69.0</v>
      </c>
      <c r="Y18" s="30">
        <v>8.0</v>
      </c>
      <c r="Z18" s="30">
        <v>52.0</v>
      </c>
      <c r="AA18" s="30">
        <v>6205.0</v>
      </c>
      <c r="AB18" s="30">
        <v>97.0</v>
      </c>
      <c r="AC18" s="30">
        <v>4.72</v>
      </c>
      <c r="AD18" s="30">
        <v>1.372</v>
      </c>
      <c r="AE18" s="30">
        <v>9.3</v>
      </c>
      <c r="AF18" s="30">
        <v>1.4</v>
      </c>
      <c r="AG18" s="30">
        <v>3.0</v>
      </c>
      <c r="AH18" s="30">
        <v>7.3</v>
      </c>
      <c r="AI18" s="30">
        <v>2.41</v>
      </c>
      <c r="AJ18" s="24">
        <v>1109.0</v>
      </c>
    </row>
    <row r="19">
      <c r="A19" s="25" t="s">
        <v>151</v>
      </c>
      <c r="B19" s="30">
        <v>29.0</v>
      </c>
      <c r="C19" s="30">
        <v>27.5</v>
      </c>
      <c r="D19" s="30">
        <v>5.33</v>
      </c>
      <c r="E19" s="30">
        <v>70.0</v>
      </c>
      <c r="F19" s="30">
        <v>92.0</v>
      </c>
      <c r="G19" s="30">
        <v>0.432</v>
      </c>
      <c r="H19" s="30">
        <v>5.01</v>
      </c>
      <c r="I19" s="30">
        <v>162.0</v>
      </c>
      <c r="J19" s="30">
        <v>162.0</v>
      </c>
      <c r="K19" s="30">
        <v>160.0</v>
      </c>
      <c r="L19" s="30">
        <v>2.0</v>
      </c>
      <c r="M19" s="30">
        <v>5.0</v>
      </c>
      <c r="N19" s="30">
        <v>0.0</v>
      </c>
      <c r="O19" s="30">
        <v>34.0</v>
      </c>
      <c r="P19" s="30">
        <v>1434.2</v>
      </c>
      <c r="Q19" s="30">
        <v>1538.0</v>
      </c>
      <c r="R19" s="30">
        <v>863.0</v>
      </c>
      <c r="S19" s="30">
        <v>799.0</v>
      </c>
      <c r="T19" s="30">
        <v>220.0</v>
      </c>
      <c r="U19" s="30">
        <v>593.0</v>
      </c>
      <c r="V19" s="30">
        <v>51.0</v>
      </c>
      <c r="W19" s="30">
        <v>1374.0</v>
      </c>
      <c r="X19" s="30">
        <v>55.0</v>
      </c>
      <c r="Y19" s="30">
        <v>5.0</v>
      </c>
      <c r="Z19" s="30">
        <v>55.0</v>
      </c>
      <c r="AA19" s="30">
        <v>6378.0</v>
      </c>
      <c r="AB19" s="30">
        <v>83.0</v>
      </c>
      <c r="AC19" s="30">
        <v>4.59</v>
      </c>
      <c r="AD19" s="30">
        <v>1.485</v>
      </c>
      <c r="AE19" s="30">
        <v>9.6</v>
      </c>
      <c r="AF19" s="30">
        <v>1.4</v>
      </c>
      <c r="AG19" s="30">
        <v>3.7</v>
      </c>
      <c r="AH19" s="30">
        <v>8.6</v>
      </c>
      <c r="AI19" s="30">
        <v>2.32</v>
      </c>
      <c r="AJ19" s="24">
        <v>1211.0</v>
      </c>
    </row>
    <row r="20">
      <c r="A20" s="25" t="s">
        <v>95</v>
      </c>
      <c r="B20" s="30">
        <v>25.0</v>
      </c>
      <c r="C20" s="30">
        <v>27.8</v>
      </c>
      <c r="D20" s="30">
        <v>4.07</v>
      </c>
      <c r="E20" s="30">
        <v>91.0</v>
      </c>
      <c r="F20" s="30">
        <v>71.0</v>
      </c>
      <c r="G20" s="30">
        <v>0.562</v>
      </c>
      <c r="H20" s="30">
        <v>3.72</v>
      </c>
      <c r="I20" s="30">
        <v>162.0</v>
      </c>
      <c r="J20" s="30">
        <v>162.0</v>
      </c>
      <c r="K20" s="30">
        <v>160.0</v>
      </c>
      <c r="L20" s="30">
        <v>2.0</v>
      </c>
      <c r="M20" s="30">
        <v>7.0</v>
      </c>
      <c r="N20" s="30">
        <v>1.0</v>
      </c>
      <c r="O20" s="30">
        <v>36.0</v>
      </c>
      <c r="P20" s="30">
        <v>1448.2</v>
      </c>
      <c r="Q20" s="30">
        <v>1248.0</v>
      </c>
      <c r="R20" s="30">
        <v>660.0</v>
      </c>
      <c r="S20" s="30">
        <v>599.0</v>
      </c>
      <c r="T20" s="30">
        <v>192.0</v>
      </c>
      <c r="U20" s="30">
        <v>504.0</v>
      </c>
      <c r="V20" s="30">
        <v>18.0</v>
      </c>
      <c r="W20" s="30">
        <v>1560.0</v>
      </c>
      <c r="X20" s="30">
        <v>53.0</v>
      </c>
      <c r="Y20" s="30">
        <v>4.0</v>
      </c>
      <c r="Z20" s="30">
        <v>83.0</v>
      </c>
      <c r="AA20" s="30">
        <v>6078.0</v>
      </c>
      <c r="AB20" s="30">
        <v>121.0</v>
      </c>
      <c r="AC20" s="30">
        <v>3.88</v>
      </c>
      <c r="AD20" s="30">
        <v>1.209</v>
      </c>
      <c r="AE20" s="30">
        <v>7.8</v>
      </c>
      <c r="AF20" s="30">
        <v>1.2</v>
      </c>
      <c r="AG20" s="30">
        <v>3.1</v>
      </c>
      <c r="AH20" s="30">
        <v>9.7</v>
      </c>
      <c r="AI20" s="30">
        <v>3.1</v>
      </c>
      <c r="AJ20" s="24">
        <v>1072.0</v>
      </c>
    </row>
    <row r="21">
      <c r="A21" s="25" t="s">
        <v>67</v>
      </c>
      <c r="B21" s="30">
        <v>28.0</v>
      </c>
      <c r="C21" s="30">
        <v>27.9</v>
      </c>
      <c r="D21" s="30">
        <v>5.1</v>
      </c>
      <c r="E21" s="30">
        <v>75.0</v>
      </c>
      <c r="F21" s="30">
        <v>87.0</v>
      </c>
      <c r="G21" s="30">
        <v>0.463</v>
      </c>
      <c r="H21" s="30">
        <v>4.67</v>
      </c>
      <c r="I21" s="30">
        <v>162.0</v>
      </c>
      <c r="J21" s="30">
        <v>162.0</v>
      </c>
      <c r="K21" s="30">
        <v>161.0</v>
      </c>
      <c r="L21" s="30">
        <v>1.0</v>
      </c>
      <c r="M21" s="30">
        <v>6.0</v>
      </c>
      <c r="N21" s="30">
        <v>1.0</v>
      </c>
      <c r="O21" s="30">
        <v>35.0</v>
      </c>
      <c r="P21" s="30">
        <v>1431.0</v>
      </c>
      <c r="Q21" s="30">
        <v>1444.0</v>
      </c>
      <c r="R21" s="30">
        <v>826.0</v>
      </c>
      <c r="S21" s="30">
        <v>743.0</v>
      </c>
      <c r="T21" s="30">
        <v>210.0</v>
      </c>
      <c r="U21" s="30">
        <v>502.0</v>
      </c>
      <c r="V21" s="30">
        <v>17.0</v>
      </c>
      <c r="W21" s="30">
        <v>1202.0</v>
      </c>
      <c r="X21" s="30">
        <v>61.0</v>
      </c>
      <c r="Y21" s="30">
        <v>3.0</v>
      </c>
      <c r="Z21" s="30">
        <v>84.0</v>
      </c>
      <c r="AA21" s="30">
        <v>6167.0</v>
      </c>
      <c r="AB21" s="30">
        <v>90.0</v>
      </c>
      <c r="AC21" s="30">
        <v>4.57</v>
      </c>
      <c r="AD21" s="30">
        <v>1.36</v>
      </c>
      <c r="AE21" s="30">
        <v>9.1</v>
      </c>
      <c r="AF21" s="30">
        <v>1.3</v>
      </c>
      <c r="AG21" s="30">
        <v>3.2</v>
      </c>
      <c r="AH21" s="30">
        <v>7.6</v>
      </c>
      <c r="AI21" s="30">
        <v>2.39</v>
      </c>
      <c r="AJ21" s="24">
        <v>1048.0</v>
      </c>
    </row>
    <row r="22">
      <c r="A22" s="25" t="s">
        <v>143</v>
      </c>
      <c r="B22" s="30">
        <v>31.0</v>
      </c>
      <c r="C22" s="30">
        <v>26.8</v>
      </c>
      <c r="D22" s="30">
        <v>4.83</v>
      </c>
      <c r="E22" s="30">
        <v>66.0</v>
      </c>
      <c r="F22" s="30">
        <v>96.0</v>
      </c>
      <c r="G22" s="30">
        <v>0.407</v>
      </c>
      <c r="H22" s="30">
        <v>4.55</v>
      </c>
      <c r="I22" s="30">
        <v>162.0</v>
      </c>
      <c r="J22" s="30">
        <v>162.0</v>
      </c>
      <c r="K22" s="30">
        <v>161.0</v>
      </c>
      <c r="L22" s="30">
        <v>1.0</v>
      </c>
      <c r="M22" s="30">
        <v>7.0</v>
      </c>
      <c r="N22" s="30">
        <v>0.0</v>
      </c>
      <c r="O22" s="30">
        <v>33.0</v>
      </c>
      <c r="P22" s="30">
        <v>1441.0</v>
      </c>
      <c r="Q22" s="30">
        <v>1471.0</v>
      </c>
      <c r="R22" s="30">
        <v>782.0</v>
      </c>
      <c r="S22" s="30">
        <v>729.0</v>
      </c>
      <c r="T22" s="30">
        <v>221.0</v>
      </c>
      <c r="U22" s="30">
        <v>527.0</v>
      </c>
      <c r="V22" s="30">
        <v>39.0</v>
      </c>
      <c r="W22" s="30">
        <v>1309.0</v>
      </c>
      <c r="X22" s="30">
        <v>63.0</v>
      </c>
      <c r="Y22" s="30">
        <v>11.0</v>
      </c>
      <c r="Z22" s="30">
        <v>50.0</v>
      </c>
      <c r="AA22" s="30">
        <v>6235.0</v>
      </c>
      <c r="AB22" s="30">
        <v>95.0</v>
      </c>
      <c r="AC22" s="30">
        <v>4.56</v>
      </c>
      <c r="AD22" s="30">
        <v>1.387</v>
      </c>
      <c r="AE22" s="30">
        <v>9.2</v>
      </c>
      <c r="AF22" s="30">
        <v>1.4</v>
      </c>
      <c r="AG22" s="30">
        <v>3.3</v>
      </c>
      <c r="AH22" s="30">
        <v>8.2</v>
      </c>
      <c r="AI22" s="30">
        <v>2.48</v>
      </c>
      <c r="AJ22" s="24">
        <v>1130.0</v>
      </c>
    </row>
    <row r="23">
      <c r="A23" s="25" t="s">
        <v>189</v>
      </c>
      <c r="B23" s="30">
        <v>24.0</v>
      </c>
      <c r="C23" s="30">
        <v>27.1</v>
      </c>
      <c r="D23" s="30">
        <v>4.51</v>
      </c>
      <c r="E23" s="30">
        <v>75.0</v>
      </c>
      <c r="F23" s="30">
        <v>87.0</v>
      </c>
      <c r="G23" s="30">
        <v>0.463</v>
      </c>
      <c r="H23" s="30">
        <v>4.22</v>
      </c>
      <c r="I23" s="30">
        <v>162.0</v>
      </c>
      <c r="J23" s="30">
        <v>162.0</v>
      </c>
      <c r="K23" s="30">
        <v>160.0</v>
      </c>
      <c r="L23" s="30">
        <v>2.0</v>
      </c>
      <c r="M23" s="30">
        <v>12.0</v>
      </c>
      <c r="N23" s="30">
        <v>1.0</v>
      </c>
      <c r="O23" s="30">
        <v>36.0</v>
      </c>
      <c r="P23" s="30">
        <v>1440.2</v>
      </c>
      <c r="Q23" s="30">
        <v>1464.0</v>
      </c>
      <c r="R23" s="30">
        <v>731.0</v>
      </c>
      <c r="S23" s="30">
        <v>676.0</v>
      </c>
      <c r="T23" s="30">
        <v>182.0</v>
      </c>
      <c r="U23" s="30">
        <v>511.0</v>
      </c>
      <c r="V23" s="30">
        <v>32.0</v>
      </c>
      <c r="W23" s="30">
        <v>1262.0</v>
      </c>
      <c r="X23" s="30">
        <v>58.0</v>
      </c>
      <c r="Y23" s="30">
        <v>2.0</v>
      </c>
      <c r="Z23" s="30">
        <v>58.0</v>
      </c>
      <c r="AA23" s="30">
        <v>6208.0</v>
      </c>
      <c r="AB23" s="30">
        <v>101.0</v>
      </c>
      <c r="AC23" s="30">
        <v>4.23</v>
      </c>
      <c r="AD23" s="30">
        <v>1.371</v>
      </c>
      <c r="AE23" s="30">
        <v>9.1</v>
      </c>
      <c r="AF23" s="30">
        <v>1.1</v>
      </c>
      <c r="AG23" s="30">
        <v>3.2</v>
      </c>
      <c r="AH23" s="30">
        <v>7.9</v>
      </c>
      <c r="AI23" s="30">
        <v>2.47</v>
      </c>
      <c r="AJ23" s="24">
        <v>1155.0</v>
      </c>
    </row>
    <row r="24">
      <c r="A24" s="25" t="s">
        <v>52</v>
      </c>
      <c r="B24" s="30">
        <v>32.0</v>
      </c>
      <c r="C24" s="30">
        <v>27.7</v>
      </c>
      <c r="D24" s="30">
        <v>5.04</v>
      </c>
      <c r="E24" s="30">
        <v>71.0</v>
      </c>
      <c r="F24" s="30">
        <v>91.0</v>
      </c>
      <c r="G24" s="30">
        <v>0.438</v>
      </c>
      <c r="H24" s="30">
        <v>4.67</v>
      </c>
      <c r="I24" s="30">
        <v>162.0</v>
      </c>
      <c r="J24" s="30">
        <v>162.0</v>
      </c>
      <c r="K24" s="30">
        <v>160.0</v>
      </c>
      <c r="L24" s="30">
        <v>2.0</v>
      </c>
      <c r="M24" s="30">
        <v>12.0</v>
      </c>
      <c r="N24" s="30">
        <v>1.0</v>
      </c>
      <c r="O24" s="30">
        <v>45.0</v>
      </c>
      <c r="P24" s="30">
        <v>1430.2</v>
      </c>
      <c r="Q24" s="30">
        <v>1417.0</v>
      </c>
      <c r="R24" s="30">
        <v>816.0</v>
      </c>
      <c r="S24" s="30">
        <v>742.0</v>
      </c>
      <c r="T24" s="30">
        <v>226.0</v>
      </c>
      <c r="U24" s="30">
        <v>554.0</v>
      </c>
      <c r="V24" s="30">
        <v>28.0</v>
      </c>
      <c r="W24" s="30">
        <v>1325.0</v>
      </c>
      <c r="X24" s="30">
        <v>75.0</v>
      </c>
      <c r="Y24" s="30">
        <v>11.0</v>
      </c>
      <c r="Z24" s="30">
        <v>73.0</v>
      </c>
      <c r="AA24" s="30">
        <v>6169.0</v>
      </c>
      <c r="AB24" s="30">
        <v>90.0</v>
      </c>
      <c r="AC24" s="30">
        <v>4.67</v>
      </c>
      <c r="AD24" s="30">
        <v>1.378</v>
      </c>
      <c r="AE24" s="30">
        <v>8.9</v>
      </c>
      <c r="AF24" s="30">
        <v>1.4</v>
      </c>
      <c r="AG24" s="30">
        <v>3.5</v>
      </c>
      <c r="AH24" s="30">
        <v>8.3</v>
      </c>
      <c r="AI24" s="30">
        <v>2.39</v>
      </c>
      <c r="AJ24" s="24">
        <v>1061.0</v>
      </c>
    </row>
    <row r="25">
      <c r="A25" s="25" t="s">
        <v>148</v>
      </c>
      <c r="B25" s="30">
        <v>40.0</v>
      </c>
      <c r="C25" s="30">
        <v>27.8</v>
      </c>
      <c r="D25" s="30">
        <v>4.77</v>
      </c>
      <c r="E25" s="30">
        <v>78.0</v>
      </c>
      <c r="F25" s="30">
        <v>84.0</v>
      </c>
      <c r="G25" s="30">
        <v>0.481</v>
      </c>
      <c r="H25" s="30">
        <v>4.46</v>
      </c>
      <c r="I25" s="30">
        <v>162.0</v>
      </c>
      <c r="J25" s="30">
        <v>162.0</v>
      </c>
      <c r="K25" s="30">
        <v>161.0</v>
      </c>
      <c r="L25" s="30">
        <v>1.0</v>
      </c>
      <c r="M25" s="30">
        <v>9.0</v>
      </c>
      <c r="N25" s="30">
        <v>0.0</v>
      </c>
      <c r="O25" s="30">
        <v>39.0</v>
      </c>
      <c r="P25" s="30">
        <v>1440.1</v>
      </c>
      <c r="Q25" s="30">
        <v>1399.0</v>
      </c>
      <c r="R25" s="30">
        <v>772.0</v>
      </c>
      <c r="S25" s="30">
        <v>713.0</v>
      </c>
      <c r="T25" s="30">
        <v>237.0</v>
      </c>
      <c r="U25" s="30">
        <v>490.0</v>
      </c>
      <c r="V25" s="30">
        <v>28.0</v>
      </c>
      <c r="W25" s="30">
        <v>1244.0</v>
      </c>
      <c r="X25" s="30">
        <v>53.0</v>
      </c>
      <c r="Y25" s="30">
        <v>7.0</v>
      </c>
      <c r="Z25" s="30">
        <v>73.0</v>
      </c>
      <c r="AA25" s="30">
        <v>6132.0</v>
      </c>
      <c r="AB25" s="30">
        <v>94.0</v>
      </c>
      <c r="AC25" s="30">
        <v>4.7</v>
      </c>
      <c r="AD25" s="30">
        <v>1.312</v>
      </c>
      <c r="AE25" s="30">
        <v>8.7</v>
      </c>
      <c r="AF25" s="30">
        <v>1.5</v>
      </c>
      <c r="AG25" s="30">
        <v>3.1</v>
      </c>
      <c r="AH25" s="30">
        <v>7.8</v>
      </c>
      <c r="AI25" s="30">
        <v>2.54</v>
      </c>
      <c r="AJ25" s="24">
        <v>1039.0</v>
      </c>
    </row>
    <row r="26">
      <c r="A26" s="25" t="s">
        <v>132</v>
      </c>
      <c r="B26" s="30">
        <v>22.0</v>
      </c>
      <c r="C26" s="30">
        <v>28.9</v>
      </c>
      <c r="D26" s="30">
        <v>4.79</v>
      </c>
      <c r="E26" s="30">
        <v>64.0</v>
      </c>
      <c r="F26" s="30">
        <v>98.0</v>
      </c>
      <c r="G26" s="30">
        <v>0.395</v>
      </c>
      <c r="H26" s="30">
        <v>4.5</v>
      </c>
      <c r="I26" s="30">
        <v>162.0</v>
      </c>
      <c r="J26" s="30">
        <v>162.0</v>
      </c>
      <c r="K26" s="30">
        <v>159.0</v>
      </c>
      <c r="L26" s="30">
        <v>3.0</v>
      </c>
      <c r="M26" s="30">
        <v>5.0</v>
      </c>
      <c r="N26" s="30">
        <v>2.0</v>
      </c>
      <c r="O26" s="30">
        <v>32.0</v>
      </c>
      <c r="P26" s="30">
        <v>1452.0</v>
      </c>
      <c r="Q26" s="30">
        <v>1515.0</v>
      </c>
      <c r="R26" s="30">
        <v>776.0</v>
      </c>
      <c r="S26" s="30">
        <v>726.0</v>
      </c>
      <c r="T26" s="30">
        <v>182.0</v>
      </c>
      <c r="U26" s="30">
        <v>496.0</v>
      </c>
      <c r="V26" s="30">
        <v>42.0</v>
      </c>
      <c r="W26" s="30">
        <v>1234.0</v>
      </c>
      <c r="X26" s="30">
        <v>50.0</v>
      </c>
      <c r="Y26" s="30">
        <v>3.0</v>
      </c>
      <c r="Z26" s="30">
        <v>55.0</v>
      </c>
      <c r="AA26" s="30">
        <v>6287.0</v>
      </c>
      <c r="AB26" s="30">
        <v>95.0</v>
      </c>
      <c r="AC26" s="30">
        <v>4.22</v>
      </c>
      <c r="AD26" s="30">
        <v>1.385</v>
      </c>
      <c r="AE26" s="30">
        <v>9.4</v>
      </c>
      <c r="AF26" s="30">
        <v>1.1</v>
      </c>
      <c r="AG26" s="30">
        <v>3.1</v>
      </c>
      <c r="AH26" s="30">
        <v>7.6</v>
      </c>
      <c r="AI26" s="30">
        <v>2.49</v>
      </c>
      <c r="AJ26" s="24">
        <v>1155.0</v>
      </c>
    </row>
    <row r="27">
      <c r="A27" s="25" t="s">
        <v>107</v>
      </c>
      <c r="B27" s="30">
        <v>25.0</v>
      </c>
      <c r="C27" s="30">
        <v>28.3</v>
      </c>
      <c r="D27" s="30">
        <v>4.35</v>
      </c>
      <c r="E27" s="30">
        <v>83.0</v>
      </c>
      <c r="F27" s="30">
        <v>79.0</v>
      </c>
      <c r="G27" s="30">
        <v>0.512</v>
      </c>
      <c r="H27" s="30">
        <v>4.01</v>
      </c>
      <c r="I27" s="30">
        <v>162.0</v>
      </c>
      <c r="J27" s="30">
        <v>162.0</v>
      </c>
      <c r="K27" s="30">
        <v>159.0</v>
      </c>
      <c r="L27" s="30">
        <v>3.0</v>
      </c>
      <c r="M27" s="30">
        <v>12.0</v>
      </c>
      <c r="N27" s="30">
        <v>3.0</v>
      </c>
      <c r="O27" s="30">
        <v>43.0</v>
      </c>
      <c r="P27" s="30">
        <v>1450.1</v>
      </c>
      <c r="Q27" s="30">
        <v>1393.0</v>
      </c>
      <c r="R27" s="30">
        <v>705.0</v>
      </c>
      <c r="S27" s="30">
        <v>646.0</v>
      </c>
      <c r="T27" s="30">
        <v>183.0</v>
      </c>
      <c r="U27" s="30">
        <v>493.0</v>
      </c>
      <c r="V27" s="30">
        <v>50.0</v>
      </c>
      <c r="W27" s="30">
        <v>1351.0</v>
      </c>
      <c r="X27" s="30">
        <v>67.0</v>
      </c>
      <c r="Y27" s="30">
        <v>0.0</v>
      </c>
      <c r="Z27" s="30">
        <v>38.0</v>
      </c>
      <c r="AA27" s="30">
        <v>6153.0</v>
      </c>
      <c r="AB27" s="30">
        <v>106.0</v>
      </c>
      <c r="AC27" s="30">
        <v>4.09</v>
      </c>
      <c r="AD27" s="30">
        <v>1.3</v>
      </c>
      <c r="AE27" s="30">
        <v>8.6</v>
      </c>
      <c r="AF27" s="30">
        <v>1.1</v>
      </c>
      <c r="AG27" s="30">
        <v>3.1</v>
      </c>
      <c r="AH27" s="30">
        <v>8.4</v>
      </c>
      <c r="AI27" s="30">
        <v>2.74</v>
      </c>
      <c r="AJ27" s="24">
        <v>1097.0</v>
      </c>
    </row>
    <row r="28">
      <c r="A28" s="25" t="s">
        <v>44</v>
      </c>
      <c r="B28" s="30">
        <v>31.0</v>
      </c>
      <c r="C28" s="30">
        <v>27.6</v>
      </c>
      <c r="D28" s="30">
        <v>4.35</v>
      </c>
      <c r="E28" s="30">
        <v>80.0</v>
      </c>
      <c r="F28" s="30">
        <v>82.0</v>
      </c>
      <c r="G28" s="30">
        <v>0.494</v>
      </c>
      <c r="H28" s="30">
        <v>3.97</v>
      </c>
      <c r="I28" s="30">
        <v>162.0</v>
      </c>
      <c r="J28" s="30">
        <v>162.0</v>
      </c>
      <c r="K28" s="30">
        <v>162.0</v>
      </c>
      <c r="L28" s="30">
        <v>0.0</v>
      </c>
      <c r="M28" s="30">
        <v>9.0</v>
      </c>
      <c r="N28" s="30">
        <v>0.0</v>
      </c>
      <c r="O28" s="30">
        <v>53.0</v>
      </c>
      <c r="P28" s="30">
        <v>1445.0</v>
      </c>
      <c r="Q28" s="30">
        <v>1324.0</v>
      </c>
      <c r="R28" s="30">
        <v>704.0</v>
      </c>
      <c r="S28" s="30">
        <v>638.0</v>
      </c>
      <c r="T28" s="30">
        <v>193.0</v>
      </c>
      <c r="U28" s="30">
        <v>503.0</v>
      </c>
      <c r="V28" s="30">
        <v>37.0</v>
      </c>
      <c r="W28" s="30">
        <v>1352.0</v>
      </c>
      <c r="X28" s="30">
        <v>48.0</v>
      </c>
      <c r="Y28" s="30">
        <v>4.0</v>
      </c>
      <c r="Z28" s="30">
        <v>83.0</v>
      </c>
      <c r="AA28" s="30">
        <v>6099.0</v>
      </c>
      <c r="AB28" s="30">
        <v>106.0</v>
      </c>
      <c r="AC28" s="30">
        <v>4.17</v>
      </c>
      <c r="AD28" s="30">
        <v>1.264</v>
      </c>
      <c r="AE28" s="30">
        <v>8.2</v>
      </c>
      <c r="AF28" s="30">
        <v>1.2</v>
      </c>
      <c r="AG28" s="30">
        <v>3.1</v>
      </c>
      <c r="AH28" s="30">
        <v>8.4</v>
      </c>
      <c r="AI28" s="30">
        <v>2.69</v>
      </c>
      <c r="AJ28" s="24">
        <v>1060.0</v>
      </c>
    </row>
    <row r="29">
      <c r="A29" s="25" t="s">
        <v>186</v>
      </c>
      <c r="B29" s="30">
        <v>31.0</v>
      </c>
      <c r="C29" s="30">
        <v>28.8</v>
      </c>
      <c r="D29" s="30">
        <v>5.04</v>
      </c>
      <c r="E29" s="30">
        <v>78.0</v>
      </c>
      <c r="F29" s="30">
        <v>84.0</v>
      </c>
      <c r="G29" s="30">
        <v>0.481</v>
      </c>
      <c r="H29" s="30">
        <v>4.66</v>
      </c>
      <c r="I29" s="30">
        <v>162.0</v>
      </c>
      <c r="J29" s="30">
        <v>162.0</v>
      </c>
      <c r="K29" s="30">
        <v>160.0</v>
      </c>
      <c r="L29" s="30">
        <v>2.0</v>
      </c>
      <c r="M29" s="30">
        <v>6.0</v>
      </c>
      <c r="N29" s="30">
        <v>1.0</v>
      </c>
      <c r="O29" s="30">
        <v>29.0</v>
      </c>
      <c r="P29" s="30">
        <v>1434.1</v>
      </c>
      <c r="Q29" s="30">
        <v>1443.0</v>
      </c>
      <c r="R29" s="30">
        <v>816.0</v>
      </c>
      <c r="S29" s="30">
        <v>742.0</v>
      </c>
      <c r="T29" s="30">
        <v>214.0</v>
      </c>
      <c r="U29" s="30">
        <v>559.0</v>
      </c>
      <c r="V29" s="30">
        <v>22.0</v>
      </c>
      <c r="W29" s="30">
        <v>1107.0</v>
      </c>
      <c r="X29" s="30">
        <v>74.0</v>
      </c>
      <c r="Y29" s="30">
        <v>7.0</v>
      </c>
      <c r="Z29" s="30">
        <v>63.0</v>
      </c>
      <c r="AA29" s="30">
        <v>6211.0</v>
      </c>
      <c r="AB29" s="30">
        <v>103.0</v>
      </c>
      <c r="AC29" s="30">
        <v>4.88</v>
      </c>
      <c r="AD29" s="30">
        <v>1.396</v>
      </c>
      <c r="AE29" s="30">
        <v>9.1</v>
      </c>
      <c r="AF29" s="30">
        <v>1.3</v>
      </c>
      <c r="AG29" s="30">
        <v>3.5</v>
      </c>
      <c r="AH29" s="30">
        <v>6.9</v>
      </c>
      <c r="AI29" s="30">
        <v>1.98</v>
      </c>
      <c r="AJ29" s="24">
        <v>1092.0</v>
      </c>
    </row>
    <row r="30">
      <c r="A30" s="25" t="s">
        <v>100</v>
      </c>
      <c r="B30" s="30">
        <v>34.0</v>
      </c>
      <c r="C30" s="30">
        <v>28.8</v>
      </c>
      <c r="D30" s="30">
        <v>4.84</v>
      </c>
      <c r="E30" s="30">
        <v>76.0</v>
      </c>
      <c r="F30" s="30">
        <v>86.0</v>
      </c>
      <c r="G30" s="30">
        <v>0.469</v>
      </c>
      <c r="H30" s="30">
        <v>4.42</v>
      </c>
      <c r="I30" s="30">
        <v>162.0</v>
      </c>
      <c r="J30" s="30">
        <v>162.0</v>
      </c>
      <c r="K30" s="30">
        <v>160.0</v>
      </c>
      <c r="L30" s="30">
        <v>2.0</v>
      </c>
      <c r="M30" s="30">
        <v>6.0</v>
      </c>
      <c r="N30" s="30">
        <v>0.0</v>
      </c>
      <c r="O30" s="30">
        <v>45.0</v>
      </c>
      <c r="P30" s="30">
        <v>1465.0</v>
      </c>
      <c r="Q30" s="30">
        <v>1460.0</v>
      </c>
      <c r="R30" s="30">
        <v>784.0</v>
      </c>
      <c r="S30" s="30">
        <v>720.0</v>
      </c>
      <c r="T30" s="30">
        <v>203.0</v>
      </c>
      <c r="U30" s="30">
        <v>549.0</v>
      </c>
      <c r="V30" s="30">
        <v>25.0</v>
      </c>
      <c r="W30" s="30">
        <v>1372.0</v>
      </c>
      <c r="X30" s="30">
        <v>48.0</v>
      </c>
      <c r="Y30" s="30">
        <v>4.0</v>
      </c>
      <c r="Z30" s="30">
        <v>53.0</v>
      </c>
      <c r="AA30" s="30">
        <v>6316.0</v>
      </c>
      <c r="AB30" s="30">
        <v>102.0</v>
      </c>
      <c r="AC30" s="30">
        <v>4.31</v>
      </c>
      <c r="AD30" s="30">
        <v>1.371</v>
      </c>
      <c r="AE30" s="30">
        <v>9.0</v>
      </c>
      <c r="AF30" s="30">
        <v>1.2</v>
      </c>
      <c r="AG30" s="30">
        <v>3.4</v>
      </c>
      <c r="AH30" s="30">
        <v>8.4</v>
      </c>
      <c r="AI30" s="30">
        <v>2.5</v>
      </c>
      <c r="AJ30" s="24">
        <v>1137.0</v>
      </c>
    </row>
    <row r="31">
      <c r="A31" s="25" t="s">
        <v>166</v>
      </c>
      <c r="B31" s="30">
        <v>24.0</v>
      </c>
      <c r="C31" s="30">
        <v>30.1</v>
      </c>
      <c r="D31" s="30">
        <v>4.15</v>
      </c>
      <c r="E31" s="30">
        <v>97.0</v>
      </c>
      <c r="F31" s="30">
        <v>65.0</v>
      </c>
      <c r="G31" s="30">
        <v>0.599</v>
      </c>
      <c r="H31" s="30">
        <v>3.88</v>
      </c>
      <c r="I31" s="30">
        <v>162.0</v>
      </c>
      <c r="J31" s="30">
        <v>162.0</v>
      </c>
      <c r="K31" s="30">
        <v>159.0</v>
      </c>
      <c r="L31" s="30">
        <v>3.0</v>
      </c>
      <c r="M31" s="30">
        <v>5.0</v>
      </c>
      <c r="N31" s="30">
        <v>1.0</v>
      </c>
      <c r="O31" s="30">
        <v>46.0</v>
      </c>
      <c r="P31" s="30">
        <v>1446.2</v>
      </c>
      <c r="Q31" s="30">
        <v>1300.0</v>
      </c>
      <c r="R31" s="30">
        <v>672.0</v>
      </c>
      <c r="S31" s="30">
        <v>623.0</v>
      </c>
      <c r="T31" s="30">
        <v>189.0</v>
      </c>
      <c r="U31" s="30">
        <v>495.0</v>
      </c>
      <c r="V31" s="30">
        <v>39.0</v>
      </c>
      <c r="W31" s="30">
        <v>1457.0</v>
      </c>
      <c r="X31" s="30">
        <v>60.0</v>
      </c>
      <c r="Y31" s="30">
        <v>5.0</v>
      </c>
      <c r="Z31" s="30">
        <v>44.0</v>
      </c>
      <c r="AA31" s="30">
        <v>6068.0</v>
      </c>
      <c r="AB31" s="30">
        <v>116.0</v>
      </c>
      <c r="AC31" s="30">
        <v>3.99</v>
      </c>
      <c r="AD31" s="30">
        <v>1.241</v>
      </c>
      <c r="AE31" s="30">
        <v>8.1</v>
      </c>
      <c r="AF31" s="30">
        <v>1.2</v>
      </c>
      <c r="AG31" s="30">
        <v>3.1</v>
      </c>
      <c r="AH31" s="30">
        <v>9.1</v>
      </c>
      <c r="AI31" s="30">
        <v>2.94</v>
      </c>
      <c r="AJ31" s="24">
        <v>1056.0</v>
      </c>
    </row>
    <row r="32">
      <c r="A32" s="26" t="s">
        <v>924</v>
      </c>
      <c r="B32" s="24">
        <v>25.0</v>
      </c>
      <c r="C32" s="24">
        <v>28.5</v>
      </c>
      <c r="D32" s="24">
        <v>4.65</v>
      </c>
      <c r="E32" s="24">
        <v>81.0</v>
      </c>
      <c r="F32" s="24">
        <v>81.0</v>
      </c>
      <c r="G32" s="24">
        <v>0.5</v>
      </c>
      <c r="H32" s="24">
        <v>4.35</v>
      </c>
      <c r="I32" s="24">
        <v>162.0</v>
      </c>
      <c r="J32" s="24">
        <v>162.0</v>
      </c>
      <c r="K32" s="24">
        <v>160.0</v>
      </c>
      <c r="L32" s="24">
        <v>2.0</v>
      </c>
      <c r="M32" s="104"/>
      <c r="N32" s="104"/>
      <c r="O32" s="24">
        <v>39.0</v>
      </c>
      <c r="P32" s="24">
        <v>1442.0</v>
      </c>
      <c r="Q32" s="24">
        <v>1407.0</v>
      </c>
      <c r="R32" s="24">
        <v>753.0</v>
      </c>
      <c r="S32" s="24">
        <v>697.0</v>
      </c>
      <c r="T32" s="24">
        <v>204.0</v>
      </c>
      <c r="U32" s="24">
        <v>528.0</v>
      </c>
      <c r="V32" s="24">
        <v>32.0</v>
      </c>
      <c r="W32" s="24">
        <v>1337.0</v>
      </c>
      <c r="X32" s="24">
        <v>59.0</v>
      </c>
      <c r="Y32" s="24">
        <v>5.0</v>
      </c>
      <c r="Z32" s="24">
        <v>60.0</v>
      </c>
      <c r="AA32" s="24">
        <v>6177.0</v>
      </c>
      <c r="AB32" s="24">
        <v>101.0</v>
      </c>
      <c r="AC32" s="24">
        <v>4.36</v>
      </c>
      <c r="AD32" s="24">
        <v>1.342</v>
      </c>
      <c r="AE32" s="24">
        <v>8.8</v>
      </c>
      <c r="AF32" s="24">
        <v>1.3</v>
      </c>
      <c r="AG32" s="24">
        <v>3.3</v>
      </c>
      <c r="AH32" s="24">
        <v>8.3</v>
      </c>
      <c r="AI32" s="24">
        <v>2.53</v>
      </c>
      <c r="AJ32" s="24">
        <v>1098.0</v>
      </c>
    </row>
    <row r="33">
      <c r="A33" s="105" t="s">
        <v>1</v>
      </c>
      <c r="B33" s="105" t="s">
        <v>876</v>
      </c>
      <c r="C33" s="105" t="s">
        <v>877</v>
      </c>
      <c r="D33" s="105" t="s">
        <v>424</v>
      </c>
      <c r="E33" s="105" t="s">
        <v>4</v>
      </c>
      <c r="F33" s="105" t="s">
        <v>5</v>
      </c>
      <c r="G33" s="105" t="s">
        <v>6</v>
      </c>
      <c r="H33" s="105" t="s">
        <v>878</v>
      </c>
      <c r="I33" s="105" t="s">
        <v>3</v>
      </c>
      <c r="J33" s="105" t="s">
        <v>879</v>
      </c>
      <c r="K33" s="105" t="s">
        <v>880</v>
      </c>
      <c r="L33" s="105" t="s">
        <v>881</v>
      </c>
      <c r="M33" s="105" t="s">
        <v>882</v>
      </c>
      <c r="N33" s="105" t="s">
        <v>883</v>
      </c>
      <c r="O33" s="105" t="s">
        <v>884</v>
      </c>
      <c r="P33" s="105" t="s">
        <v>885</v>
      </c>
      <c r="Q33" s="105" t="s">
        <v>886</v>
      </c>
      <c r="R33" s="105" t="s">
        <v>9</v>
      </c>
      <c r="S33" s="105" t="s">
        <v>888</v>
      </c>
      <c r="T33" s="105" t="s">
        <v>889</v>
      </c>
      <c r="U33" s="105" t="s">
        <v>890</v>
      </c>
      <c r="V33" s="105" t="s">
        <v>891</v>
      </c>
      <c r="W33" s="105" t="s">
        <v>892</v>
      </c>
      <c r="X33" s="105" t="s">
        <v>893</v>
      </c>
      <c r="Y33" s="105" t="s">
        <v>894</v>
      </c>
      <c r="Z33" s="105" t="s">
        <v>895</v>
      </c>
      <c r="AA33" s="105" t="s">
        <v>896</v>
      </c>
      <c r="AB33" s="105" t="s">
        <v>897</v>
      </c>
      <c r="AC33" s="105" t="s">
        <v>898</v>
      </c>
      <c r="AD33" s="105" t="s">
        <v>899</v>
      </c>
      <c r="AE33" s="105" t="s">
        <v>900</v>
      </c>
      <c r="AF33" s="105" t="s">
        <v>901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</v>
      </c>
      <c r="B1" s="40" t="s">
        <v>906</v>
      </c>
      <c r="C1" s="40" t="s">
        <v>907</v>
      </c>
      <c r="D1" s="40" t="s">
        <v>423</v>
      </c>
      <c r="E1" s="40" t="s">
        <v>3</v>
      </c>
      <c r="F1" s="40" t="s">
        <v>908</v>
      </c>
      <c r="G1" s="40" t="s">
        <v>909</v>
      </c>
      <c r="H1" s="40" t="s">
        <v>9</v>
      </c>
      <c r="I1" s="40" t="s">
        <v>886</v>
      </c>
      <c r="J1" s="40" t="s">
        <v>910</v>
      </c>
      <c r="K1" s="40" t="s">
        <v>911</v>
      </c>
      <c r="L1" s="40" t="s">
        <v>889</v>
      </c>
      <c r="M1" s="40" t="s">
        <v>912</v>
      </c>
      <c r="N1" s="40" t="s">
        <v>913</v>
      </c>
      <c r="O1" s="40" t="s">
        <v>914</v>
      </c>
      <c r="P1" s="40" t="s">
        <v>890</v>
      </c>
      <c r="Q1" s="40" t="s">
        <v>892</v>
      </c>
      <c r="R1" s="40" t="s">
        <v>915</v>
      </c>
      <c r="S1" s="40" t="s">
        <v>916</v>
      </c>
      <c r="T1" s="40" t="s">
        <v>917</v>
      </c>
      <c r="U1" s="40" t="s">
        <v>918</v>
      </c>
      <c r="V1" s="40" t="s">
        <v>919</v>
      </c>
      <c r="W1" s="40" t="s">
        <v>920</v>
      </c>
      <c r="X1" s="40" t="s">
        <v>921</v>
      </c>
      <c r="Y1" s="40" t="s">
        <v>893</v>
      </c>
      <c r="Z1" s="40" t="s">
        <v>922</v>
      </c>
      <c r="AA1" s="40" t="s">
        <v>923</v>
      </c>
      <c r="AB1" s="40" t="s">
        <v>891</v>
      </c>
      <c r="AC1" s="40" t="s">
        <v>905</v>
      </c>
    </row>
    <row r="2">
      <c r="A2" s="25" t="s">
        <v>173</v>
      </c>
      <c r="B2" s="24">
        <v>50.0</v>
      </c>
      <c r="C2" s="24">
        <v>26.7</v>
      </c>
      <c r="D2" s="24">
        <v>4.64</v>
      </c>
      <c r="E2" s="24">
        <v>162.0</v>
      </c>
      <c r="F2" s="24">
        <v>6260.0</v>
      </c>
      <c r="G2" s="24">
        <v>5665.0</v>
      </c>
      <c r="H2" s="24">
        <v>752.0</v>
      </c>
      <c r="I2" s="24">
        <v>1479.0</v>
      </c>
      <c r="J2" s="26">
        <v>285.0</v>
      </c>
      <c r="K2" s="26">
        <v>56.0</v>
      </c>
      <c r="L2" s="24">
        <v>190.0</v>
      </c>
      <c r="M2" s="24">
        <v>709.0</v>
      </c>
      <c r="N2" s="24">
        <v>137.0</v>
      </c>
      <c r="O2" s="24">
        <v>31.0</v>
      </c>
      <c r="P2" s="24">
        <v>463.0</v>
      </c>
      <c r="Q2" s="24">
        <v>1427.0</v>
      </c>
      <c r="R2" s="24">
        <v>0.261</v>
      </c>
      <c r="S2" s="24">
        <v>0.32</v>
      </c>
      <c r="T2" s="24">
        <v>0.432</v>
      </c>
      <c r="U2" s="24">
        <v>0.752</v>
      </c>
      <c r="V2" s="24">
        <v>93.0</v>
      </c>
      <c r="W2" s="24">
        <v>2446.0</v>
      </c>
      <c r="X2" s="24">
        <v>117.0</v>
      </c>
      <c r="Y2" s="24">
        <v>50.0</v>
      </c>
      <c r="Z2" s="24">
        <v>43.0</v>
      </c>
      <c r="AA2" s="24">
        <v>38.0</v>
      </c>
      <c r="AB2" s="24">
        <v>43.0</v>
      </c>
      <c r="AC2" s="24">
        <v>1113.0</v>
      </c>
    </row>
    <row r="3">
      <c r="A3" s="25" t="s">
        <v>75</v>
      </c>
      <c r="B3" s="30">
        <v>60.0</v>
      </c>
      <c r="C3" s="30">
        <v>28.9</v>
      </c>
      <c r="D3" s="30">
        <v>4.03</v>
      </c>
      <c r="E3" s="30">
        <v>161.0</v>
      </c>
      <c r="F3" s="30">
        <v>6192.0</v>
      </c>
      <c r="G3" s="30">
        <v>5514.0</v>
      </c>
      <c r="H3" s="30">
        <v>649.0</v>
      </c>
      <c r="I3" s="30">
        <v>1404.0</v>
      </c>
      <c r="J3" s="29">
        <v>295.0</v>
      </c>
      <c r="K3" s="29">
        <v>27.0</v>
      </c>
      <c r="L3" s="30">
        <v>122.0</v>
      </c>
      <c r="M3" s="30">
        <v>615.0</v>
      </c>
      <c r="N3" s="30">
        <v>75.0</v>
      </c>
      <c r="O3" s="30">
        <v>34.0</v>
      </c>
      <c r="P3" s="30">
        <v>502.0</v>
      </c>
      <c r="Q3" s="30">
        <v>1240.0</v>
      </c>
      <c r="R3" s="30">
        <v>0.255</v>
      </c>
      <c r="S3" s="30">
        <v>0.321</v>
      </c>
      <c r="T3" s="30">
        <v>0.384</v>
      </c>
      <c r="U3" s="30">
        <v>0.705</v>
      </c>
      <c r="V3" s="30">
        <v>89.0</v>
      </c>
      <c r="W3" s="30">
        <v>2119.0</v>
      </c>
      <c r="X3" s="30">
        <v>145.0</v>
      </c>
      <c r="Y3" s="30">
        <v>59.0</v>
      </c>
      <c r="Z3" s="30">
        <v>64.0</v>
      </c>
      <c r="AA3" s="30">
        <v>52.0</v>
      </c>
      <c r="AB3" s="30">
        <v>60.0</v>
      </c>
      <c r="AC3" s="24">
        <v>1160.0</v>
      </c>
    </row>
    <row r="4">
      <c r="A4" s="25" t="s">
        <v>169</v>
      </c>
      <c r="B4" s="30">
        <v>47.0</v>
      </c>
      <c r="C4" s="30">
        <v>28.5</v>
      </c>
      <c r="D4" s="30">
        <v>4.59</v>
      </c>
      <c r="E4" s="30">
        <v>162.0</v>
      </c>
      <c r="F4" s="30">
        <v>6089.0</v>
      </c>
      <c r="G4" s="30">
        <v>5524.0</v>
      </c>
      <c r="H4" s="30">
        <v>744.0</v>
      </c>
      <c r="I4" s="30">
        <v>1413.0</v>
      </c>
      <c r="J4" s="29">
        <v>265.0</v>
      </c>
      <c r="K4" s="29">
        <v>6.0</v>
      </c>
      <c r="L4" s="30">
        <v>253.0</v>
      </c>
      <c r="M4" s="30">
        <v>710.0</v>
      </c>
      <c r="N4" s="30">
        <v>19.0</v>
      </c>
      <c r="O4" s="30">
        <v>13.0</v>
      </c>
      <c r="P4" s="30">
        <v>468.0</v>
      </c>
      <c r="Q4" s="30">
        <v>1324.0</v>
      </c>
      <c r="R4" s="30">
        <v>0.256</v>
      </c>
      <c r="S4" s="30">
        <v>0.317</v>
      </c>
      <c r="T4" s="30">
        <v>0.443</v>
      </c>
      <c r="U4" s="30">
        <v>0.76</v>
      </c>
      <c r="V4" s="30">
        <v>101.0</v>
      </c>
      <c r="W4" s="30">
        <v>2449.0</v>
      </c>
      <c r="X4" s="30">
        <v>119.0</v>
      </c>
      <c r="Y4" s="30">
        <v>44.0</v>
      </c>
      <c r="Z4" s="30">
        <v>17.0</v>
      </c>
      <c r="AA4" s="30">
        <v>36.0</v>
      </c>
      <c r="AB4" s="30">
        <v>19.0</v>
      </c>
      <c r="AC4" s="24">
        <v>1065.0</v>
      </c>
    </row>
    <row r="5">
      <c r="A5" s="25" t="s">
        <v>177</v>
      </c>
      <c r="B5" s="30">
        <v>50.0</v>
      </c>
      <c r="C5" s="30">
        <v>28.5</v>
      </c>
      <c r="D5" s="30">
        <v>5.42</v>
      </c>
      <c r="E5" s="30">
        <v>162.0</v>
      </c>
      <c r="F5" s="30">
        <v>6320.0</v>
      </c>
      <c r="G5" s="30">
        <v>5670.0</v>
      </c>
      <c r="H5" s="30">
        <v>878.0</v>
      </c>
      <c r="I5" s="30">
        <v>1598.0</v>
      </c>
      <c r="J5" s="29">
        <v>343.0</v>
      </c>
      <c r="K5" s="29">
        <v>25.0</v>
      </c>
      <c r="L5" s="30">
        <v>208.0</v>
      </c>
      <c r="M5" s="30">
        <v>836.0</v>
      </c>
      <c r="N5" s="30">
        <v>83.0</v>
      </c>
      <c r="O5" s="30">
        <v>24.0</v>
      </c>
      <c r="P5" s="30">
        <v>558.0</v>
      </c>
      <c r="Q5" s="30">
        <v>1160.0</v>
      </c>
      <c r="R5" s="30">
        <v>0.282</v>
      </c>
      <c r="S5" s="30">
        <v>0.348</v>
      </c>
      <c r="T5" s="30">
        <v>0.461</v>
      </c>
      <c r="U5" s="30">
        <v>0.81</v>
      </c>
      <c r="V5" s="30">
        <v>112.0</v>
      </c>
      <c r="W5" s="30">
        <v>2615.0</v>
      </c>
      <c r="X5" s="30">
        <v>137.0</v>
      </c>
      <c r="Y5" s="30">
        <v>43.0</v>
      </c>
      <c r="Z5" s="30">
        <v>8.0</v>
      </c>
      <c r="AA5" s="30">
        <v>40.0</v>
      </c>
      <c r="AB5" s="30">
        <v>34.0</v>
      </c>
      <c r="AC5" s="24">
        <v>1162.0</v>
      </c>
    </row>
    <row r="6">
      <c r="A6" s="25" t="s">
        <v>89</v>
      </c>
      <c r="B6" s="30">
        <v>45.0</v>
      </c>
      <c r="C6" s="30">
        <v>27.4</v>
      </c>
      <c r="D6" s="30">
        <v>4.99</v>
      </c>
      <c r="E6" s="30">
        <v>162.0</v>
      </c>
      <c r="F6" s="30">
        <v>6335.0</v>
      </c>
      <c r="G6" s="30">
        <v>5503.0</v>
      </c>
      <c r="H6" s="30">
        <v>808.0</v>
      </c>
      <c r="I6" s="30">
        <v>1409.0</v>
      </c>
      <c r="J6" s="29">
        <v>293.0</v>
      </c>
      <c r="K6" s="29">
        <v>30.0</v>
      </c>
      <c r="L6" s="30">
        <v>199.0</v>
      </c>
      <c r="M6" s="30">
        <v>767.0</v>
      </c>
      <c r="N6" s="30">
        <v>66.0</v>
      </c>
      <c r="O6" s="30">
        <v>34.0</v>
      </c>
      <c r="P6" s="30">
        <v>656.0</v>
      </c>
      <c r="Q6" s="30">
        <v>1339.0</v>
      </c>
      <c r="R6" s="30">
        <v>0.256</v>
      </c>
      <c r="S6" s="30">
        <v>0.343</v>
      </c>
      <c r="T6" s="30">
        <v>0.429</v>
      </c>
      <c r="U6" s="30">
        <v>0.772</v>
      </c>
      <c r="V6" s="30">
        <v>104.0</v>
      </c>
      <c r="W6" s="30">
        <v>2359.0</v>
      </c>
      <c r="X6" s="30">
        <v>107.0</v>
      </c>
      <c r="Y6" s="30">
        <v>96.0</v>
      </c>
      <c r="Z6" s="30">
        <v>42.0</v>
      </c>
      <c r="AA6" s="30">
        <v>37.0</v>
      </c>
      <c r="AB6" s="30">
        <v>45.0</v>
      </c>
      <c r="AC6" s="24">
        <v>1217.0</v>
      </c>
    </row>
    <row r="7">
      <c r="A7" s="25" t="s">
        <v>80</v>
      </c>
      <c r="B7" s="30">
        <v>50.0</v>
      </c>
      <c r="C7" s="30">
        <v>28.3</v>
      </c>
      <c r="D7" s="30">
        <v>4.23</v>
      </c>
      <c r="E7" s="30">
        <v>162.0</v>
      </c>
      <c r="F7" s="30">
        <v>6131.0</v>
      </c>
      <c r="G7" s="30">
        <v>5550.0</v>
      </c>
      <c r="H7" s="30">
        <v>686.0</v>
      </c>
      <c r="I7" s="30">
        <v>1428.0</v>
      </c>
      <c r="J7" s="29">
        <v>277.0</v>
      </c>
      <c r="K7" s="29">
        <v>33.0</v>
      </c>
      <c r="L7" s="30">
        <v>168.0</v>
      </c>
      <c r="M7" s="30">
        <v>656.0</v>
      </c>
      <c r="N7" s="30">
        <v>77.0</v>
      </c>
      <c r="O7" s="30">
        <v>36.0</v>
      </c>
      <c r="P7" s="30">
        <v>455.0</v>
      </c>
      <c r="Q7" s="30">
        <v>1285.0</v>
      </c>
      <c r="R7" s="30">
        <v>0.257</v>
      </c>
      <c r="S7" s="30">
        <v>0.317</v>
      </c>
      <c r="T7" s="30">
        <v>0.41</v>
      </c>
      <c r="U7" s="30">
        <v>0.727</v>
      </c>
      <c r="V7" s="30">
        <v>99.0</v>
      </c>
      <c r="W7" s="30">
        <v>2275.0</v>
      </c>
      <c r="X7" s="30">
        <v>122.0</v>
      </c>
      <c r="Y7" s="30">
        <v>53.0</v>
      </c>
      <c r="Z7" s="30">
        <v>29.0</v>
      </c>
      <c r="AA7" s="30">
        <v>44.0</v>
      </c>
      <c r="AB7" s="30">
        <v>16.0</v>
      </c>
      <c r="AC7" s="24">
        <v>1105.0</v>
      </c>
    </row>
    <row r="8">
      <c r="A8" s="25" t="s">
        <v>119</v>
      </c>
      <c r="B8" s="30">
        <v>52.0</v>
      </c>
      <c r="C8" s="30">
        <v>27.8</v>
      </c>
      <c r="D8" s="30">
        <v>4.42</v>
      </c>
      <c r="E8" s="30">
        <v>162.0</v>
      </c>
      <c r="F8" s="30">
        <v>6094.0</v>
      </c>
      <c r="G8" s="30">
        <v>5487.0</v>
      </c>
      <c r="H8" s="30">
        <v>716.0</v>
      </c>
      <c r="I8" s="30">
        <v>1403.0</v>
      </c>
      <c r="J8" s="29">
        <v>277.0</v>
      </c>
      <c r="K8" s="29">
        <v>33.0</v>
      </c>
      <c r="L8" s="30">
        <v>164.0</v>
      </c>
      <c r="M8" s="30">
        <v>678.0</v>
      </c>
      <c r="N8" s="30">
        <v>139.0</v>
      </c>
      <c r="O8" s="30">
        <v>51.0</v>
      </c>
      <c r="P8" s="30">
        <v>452.0</v>
      </c>
      <c r="Q8" s="30">
        <v>1284.0</v>
      </c>
      <c r="R8" s="30">
        <v>0.256</v>
      </c>
      <c r="S8" s="30">
        <v>0.316</v>
      </c>
      <c r="T8" s="30">
        <v>0.408</v>
      </c>
      <c r="U8" s="30">
        <v>0.724</v>
      </c>
      <c r="V8" s="30">
        <v>91.0</v>
      </c>
      <c r="W8" s="30">
        <v>2238.0</v>
      </c>
      <c r="X8" s="30">
        <v>129.0</v>
      </c>
      <c r="Y8" s="30">
        <v>52.0</v>
      </c>
      <c r="Z8" s="30">
        <v>58.0</v>
      </c>
      <c r="AA8" s="30">
        <v>44.0</v>
      </c>
      <c r="AB8" s="30">
        <v>37.0</v>
      </c>
      <c r="AC8" s="24">
        <v>1014.0</v>
      </c>
    </row>
    <row r="9">
      <c r="A9" s="25" t="s">
        <v>85</v>
      </c>
      <c r="B9" s="30">
        <v>48.0</v>
      </c>
      <c r="C9" s="30">
        <v>29.0</v>
      </c>
      <c r="D9" s="30">
        <v>4.83</v>
      </c>
      <c r="E9" s="30">
        <v>161.0</v>
      </c>
      <c r="F9" s="30">
        <v>6155.0</v>
      </c>
      <c r="G9" s="30">
        <v>5484.0</v>
      </c>
      <c r="H9" s="30">
        <v>777.0</v>
      </c>
      <c r="I9" s="30">
        <v>1435.0</v>
      </c>
      <c r="J9" s="29">
        <v>308.0</v>
      </c>
      <c r="K9" s="29">
        <v>29.0</v>
      </c>
      <c r="L9" s="30">
        <v>185.0</v>
      </c>
      <c r="M9" s="30">
        <v>733.0</v>
      </c>
      <c r="N9" s="30">
        <v>134.0</v>
      </c>
      <c r="O9" s="30">
        <v>31.0</v>
      </c>
      <c r="P9" s="30">
        <v>531.0</v>
      </c>
      <c r="Q9" s="30">
        <v>1246.0</v>
      </c>
      <c r="R9" s="30">
        <v>0.262</v>
      </c>
      <c r="S9" s="30">
        <v>0.329</v>
      </c>
      <c r="T9" s="30">
        <v>0.43</v>
      </c>
      <c r="U9" s="30">
        <v>0.759</v>
      </c>
      <c r="V9" s="30">
        <v>96.0</v>
      </c>
      <c r="W9" s="30">
        <v>2356.0</v>
      </c>
      <c r="X9" s="30">
        <v>137.0</v>
      </c>
      <c r="Y9" s="30">
        <v>49.0</v>
      </c>
      <c r="Z9" s="30">
        <v>31.0</v>
      </c>
      <c r="AA9" s="30">
        <v>60.0</v>
      </c>
      <c r="AB9" s="30">
        <v>16.0</v>
      </c>
      <c r="AC9" s="24">
        <v>1084.0</v>
      </c>
    </row>
    <row r="10">
      <c r="A10" s="25" t="s">
        <v>155</v>
      </c>
      <c r="B10" s="30">
        <v>47.0</v>
      </c>
      <c r="C10" s="30">
        <v>27.8</v>
      </c>
      <c r="D10" s="30">
        <v>5.22</v>
      </c>
      <c r="E10" s="30">
        <v>162.0</v>
      </c>
      <c r="F10" s="30">
        <v>6236.0</v>
      </c>
      <c r="G10" s="30">
        <v>5614.0</v>
      </c>
      <c r="H10" s="30">
        <v>845.0</v>
      </c>
      <c r="I10" s="30">
        <v>1544.0</v>
      </c>
      <c r="J10" s="29">
        <v>318.0</v>
      </c>
      <c r="K10" s="29">
        <v>47.0</v>
      </c>
      <c r="L10" s="30">
        <v>204.0</v>
      </c>
      <c r="M10" s="30">
        <v>805.0</v>
      </c>
      <c r="N10" s="30">
        <v>66.0</v>
      </c>
      <c r="O10" s="30">
        <v>39.0</v>
      </c>
      <c r="P10" s="30">
        <v>494.0</v>
      </c>
      <c r="Q10" s="30">
        <v>1330.0</v>
      </c>
      <c r="R10" s="30">
        <v>0.275</v>
      </c>
      <c r="S10" s="30">
        <v>0.336</v>
      </c>
      <c r="T10" s="30">
        <v>0.457</v>
      </c>
      <c r="U10" s="30">
        <v>0.794</v>
      </c>
      <c r="V10" s="30">
        <v>97.0</v>
      </c>
      <c r="W10" s="30">
        <v>2568.0</v>
      </c>
      <c r="X10" s="30">
        <v>113.0</v>
      </c>
      <c r="Y10" s="30">
        <v>40.0</v>
      </c>
      <c r="Z10" s="30">
        <v>54.0</v>
      </c>
      <c r="AA10" s="30">
        <v>34.0</v>
      </c>
      <c r="AB10" s="30">
        <v>35.0</v>
      </c>
      <c r="AC10" s="24">
        <v>1089.0</v>
      </c>
    </row>
    <row r="11">
      <c r="A11" s="25" t="s">
        <v>182</v>
      </c>
      <c r="B11" s="30">
        <v>44.0</v>
      </c>
      <c r="C11" s="30">
        <v>29.9</v>
      </c>
      <c r="D11" s="30">
        <v>4.66</v>
      </c>
      <c r="E11" s="30">
        <v>161.0</v>
      </c>
      <c r="F11" s="30">
        <v>6127.0</v>
      </c>
      <c r="G11" s="30">
        <v>5526.0</v>
      </c>
      <c r="H11" s="30">
        <v>750.0</v>
      </c>
      <c r="I11" s="30">
        <v>1476.0</v>
      </c>
      <c r="J11" s="29">
        <v>252.0</v>
      </c>
      <c r="K11" s="29">
        <v>30.0</v>
      </c>
      <c r="L11" s="30">
        <v>211.0</v>
      </c>
      <c r="M11" s="30">
        <v>719.0</v>
      </c>
      <c r="N11" s="30">
        <v>58.0</v>
      </c>
      <c r="O11" s="30">
        <v>29.0</v>
      </c>
      <c r="P11" s="30">
        <v>493.0</v>
      </c>
      <c r="Q11" s="30">
        <v>1303.0</v>
      </c>
      <c r="R11" s="30">
        <v>0.267</v>
      </c>
      <c r="S11" s="30">
        <v>0.331</v>
      </c>
      <c r="T11" s="30">
        <v>0.438</v>
      </c>
      <c r="U11" s="30">
        <v>0.769</v>
      </c>
      <c r="V11" s="30">
        <v>106.0</v>
      </c>
      <c r="W11" s="30">
        <v>2421.0</v>
      </c>
      <c r="X11" s="30">
        <v>135.0</v>
      </c>
      <c r="Y11" s="30">
        <v>53.0</v>
      </c>
      <c r="Z11" s="30">
        <v>17.0</v>
      </c>
      <c r="AA11" s="30">
        <v>38.0</v>
      </c>
      <c r="AB11" s="30">
        <v>32.0</v>
      </c>
      <c r="AC11" s="24">
        <v>1105.0</v>
      </c>
    </row>
    <row r="12">
      <c r="A12" s="25" t="s">
        <v>126</v>
      </c>
      <c r="B12" s="30">
        <v>43.0</v>
      </c>
      <c r="C12" s="30">
        <v>26.4</v>
      </c>
      <c r="D12" s="30">
        <v>4.47</v>
      </c>
      <c r="E12" s="30">
        <v>162.0</v>
      </c>
      <c r="F12" s="30">
        <v>6204.0</v>
      </c>
      <c r="G12" s="30">
        <v>5545.0</v>
      </c>
      <c r="H12" s="30">
        <v>724.0</v>
      </c>
      <c r="I12" s="30">
        <v>1367.0</v>
      </c>
      <c r="J12" s="29">
        <v>291.0</v>
      </c>
      <c r="K12" s="29">
        <v>29.0</v>
      </c>
      <c r="L12" s="30">
        <v>198.0</v>
      </c>
      <c r="M12" s="30">
        <v>689.0</v>
      </c>
      <c r="N12" s="30">
        <v>102.0</v>
      </c>
      <c r="O12" s="30">
        <v>44.0</v>
      </c>
      <c r="P12" s="30">
        <v>554.0</v>
      </c>
      <c r="Q12" s="30">
        <v>1452.0</v>
      </c>
      <c r="R12" s="30">
        <v>0.247</v>
      </c>
      <c r="S12" s="30">
        <v>0.319</v>
      </c>
      <c r="T12" s="30">
        <v>0.417</v>
      </c>
      <c r="U12" s="30">
        <v>0.735</v>
      </c>
      <c r="V12" s="30">
        <v>102.0</v>
      </c>
      <c r="W12" s="30">
        <v>2310.0</v>
      </c>
      <c r="X12" s="30">
        <v>134.0</v>
      </c>
      <c r="Y12" s="30">
        <v>47.0</v>
      </c>
      <c r="Z12" s="30">
        <v>27.0</v>
      </c>
      <c r="AA12" s="30">
        <v>31.0</v>
      </c>
      <c r="AB12" s="30">
        <v>31.0</v>
      </c>
      <c r="AC12" s="24">
        <v>1086.0</v>
      </c>
    </row>
    <row r="13">
      <c r="A13" s="25" t="s">
        <v>160</v>
      </c>
      <c r="B13" s="30">
        <v>42.0</v>
      </c>
      <c r="C13" s="30">
        <v>28.5</v>
      </c>
      <c r="D13" s="30">
        <v>4.17</v>
      </c>
      <c r="E13" s="30">
        <v>162.0</v>
      </c>
      <c r="F13" s="30">
        <v>6052.0</v>
      </c>
      <c r="G13" s="30">
        <v>5552.0</v>
      </c>
      <c r="H13" s="30">
        <v>675.0</v>
      </c>
      <c r="I13" s="30">
        <v>1450.0</v>
      </c>
      <c r="J13" s="29">
        <v>264.0</v>
      </c>
      <c r="K13" s="29">
        <v>33.0</v>
      </c>
      <c r="L13" s="30">
        <v>147.0</v>
      </c>
      <c r="M13" s="30">
        <v>640.0</v>
      </c>
      <c r="N13" s="30">
        <v>121.0</v>
      </c>
      <c r="O13" s="30">
        <v>35.0</v>
      </c>
      <c r="P13" s="30">
        <v>382.0</v>
      </c>
      <c r="Q13" s="30">
        <v>1224.0</v>
      </c>
      <c r="R13" s="30">
        <v>0.261</v>
      </c>
      <c r="S13" s="30">
        <v>0.312</v>
      </c>
      <c r="T13" s="30">
        <v>0.4</v>
      </c>
      <c r="U13" s="30">
        <v>0.712</v>
      </c>
      <c r="V13" s="30">
        <v>90.0</v>
      </c>
      <c r="W13" s="30">
        <v>2221.0</v>
      </c>
      <c r="X13" s="30">
        <v>134.0</v>
      </c>
      <c r="Y13" s="30">
        <v>45.0</v>
      </c>
      <c r="Z13" s="30">
        <v>38.0</v>
      </c>
      <c r="AA13" s="30">
        <v>34.0</v>
      </c>
      <c r="AB13" s="30">
        <v>23.0</v>
      </c>
      <c r="AC13" s="24">
        <v>1049.0</v>
      </c>
    </row>
    <row r="14">
      <c r="A14" s="25" t="s">
        <v>164</v>
      </c>
      <c r="B14" s="30">
        <v>53.0</v>
      </c>
      <c r="C14" s="30">
        <v>28.5</v>
      </c>
      <c r="D14" s="30">
        <v>4.43</v>
      </c>
      <c r="E14" s="30">
        <v>162.0</v>
      </c>
      <c r="F14" s="30">
        <v>6041.0</v>
      </c>
      <c r="G14" s="30">
        <v>5431.0</v>
      </c>
      <c r="H14" s="30">
        <v>717.0</v>
      </c>
      <c r="I14" s="30">
        <v>1410.0</v>
      </c>
      <c r="J14" s="29">
        <v>279.0</v>
      </c>
      <c r="K14" s="29">
        <v>20.0</v>
      </c>
      <c r="L14" s="30">
        <v>156.0</v>
      </c>
      <c r="M14" s="30">
        <v>686.0</v>
      </c>
      <c r="N14" s="30">
        <v>73.0</v>
      </c>
      <c r="O14" s="30">
        <v>34.0</v>
      </c>
      <c r="P14" s="30">
        <v>471.0</v>
      </c>
      <c r="Q14" s="30">
        <v>991.0</v>
      </c>
      <c r="R14" s="30">
        <v>0.26</v>
      </c>
      <c r="S14" s="30">
        <v>0.322</v>
      </c>
      <c r="T14" s="30">
        <v>0.405</v>
      </c>
      <c r="U14" s="30">
        <v>0.726</v>
      </c>
      <c r="V14" s="30">
        <v>100.0</v>
      </c>
      <c r="W14" s="30">
        <v>2197.0</v>
      </c>
      <c r="X14" s="30">
        <v>147.0</v>
      </c>
      <c r="Y14" s="30">
        <v>51.0</v>
      </c>
      <c r="Z14" s="30">
        <v>36.0</v>
      </c>
      <c r="AA14" s="30">
        <v>49.0</v>
      </c>
      <c r="AB14" s="30">
        <v>21.0</v>
      </c>
      <c r="AC14" s="24">
        <v>1037.0</v>
      </c>
    </row>
    <row r="15">
      <c r="A15" s="25" t="s">
        <v>31</v>
      </c>
      <c r="B15" s="30">
        <v>55.0</v>
      </c>
      <c r="C15" s="30">
        <v>28.9</v>
      </c>
      <c r="D15" s="30">
        <v>4.48</v>
      </c>
      <c r="E15" s="30">
        <v>162.0</v>
      </c>
      <c r="F15" s="30">
        <v>6164.0</v>
      </c>
      <c r="G15" s="30">
        <v>5518.0</v>
      </c>
      <c r="H15" s="30">
        <v>725.0</v>
      </c>
      <c r="I15" s="30">
        <v>1376.0</v>
      </c>
      <c r="J15" s="29">
        <v>272.0</v>
      </c>
      <c r="K15" s="29">
        <v>21.0</v>
      </c>
      <c r="L15" s="30">
        <v>189.0</v>
      </c>
      <c r="M15" s="30">
        <v>680.0</v>
      </c>
      <c r="N15" s="30">
        <v>45.0</v>
      </c>
      <c r="O15" s="30">
        <v>26.0</v>
      </c>
      <c r="P15" s="30">
        <v>525.0</v>
      </c>
      <c r="Q15" s="30">
        <v>1321.0</v>
      </c>
      <c r="R15" s="30">
        <v>0.249</v>
      </c>
      <c r="S15" s="30">
        <v>0.319</v>
      </c>
      <c r="T15" s="30">
        <v>0.409</v>
      </c>
      <c r="U15" s="30">
        <v>0.728</v>
      </c>
      <c r="V15" s="30">
        <v>95.0</v>
      </c>
      <c r="W15" s="30">
        <v>2257.0</v>
      </c>
      <c r="X15" s="30">
        <v>120.0</v>
      </c>
      <c r="Y15" s="30">
        <v>58.0</v>
      </c>
      <c r="Z15" s="30">
        <v>30.0</v>
      </c>
      <c r="AA15" s="30">
        <v>32.0</v>
      </c>
      <c r="AB15" s="30">
        <v>31.0</v>
      </c>
      <c r="AC15" s="24">
        <v>1106.0</v>
      </c>
    </row>
    <row r="16">
      <c r="A16" s="25" t="s">
        <v>113</v>
      </c>
      <c r="B16" s="30">
        <v>53.0</v>
      </c>
      <c r="C16" s="30">
        <v>28.3</v>
      </c>
      <c r="D16" s="30">
        <v>4.07</v>
      </c>
      <c r="E16" s="30">
        <v>161.0</v>
      </c>
      <c r="F16" s="30">
        <v>6134.0</v>
      </c>
      <c r="G16" s="30">
        <v>5547.0</v>
      </c>
      <c r="H16" s="30">
        <v>655.0</v>
      </c>
      <c r="I16" s="30">
        <v>1460.0</v>
      </c>
      <c r="J16" s="29">
        <v>259.0</v>
      </c>
      <c r="K16" s="29">
        <v>42.0</v>
      </c>
      <c r="L16" s="30">
        <v>128.0</v>
      </c>
      <c r="M16" s="30">
        <v>626.0</v>
      </c>
      <c r="N16" s="30">
        <v>71.0</v>
      </c>
      <c r="O16" s="30">
        <v>28.0</v>
      </c>
      <c r="P16" s="30">
        <v>447.0</v>
      </c>
      <c r="Q16" s="30">
        <v>1213.0</v>
      </c>
      <c r="R16" s="30">
        <v>0.263</v>
      </c>
      <c r="S16" s="30">
        <v>0.322</v>
      </c>
      <c r="T16" s="30">
        <v>0.394</v>
      </c>
      <c r="U16" s="30">
        <v>0.716</v>
      </c>
      <c r="V16" s="30">
        <v>96.0</v>
      </c>
      <c r="W16" s="30">
        <v>2187.0</v>
      </c>
      <c r="X16" s="30">
        <v>140.0</v>
      </c>
      <c r="Y16" s="30">
        <v>54.0</v>
      </c>
      <c r="Z16" s="30">
        <v>46.0</v>
      </c>
      <c r="AA16" s="30">
        <v>38.0</v>
      </c>
      <c r="AB16" s="30">
        <v>40.0</v>
      </c>
      <c r="AC16" s="24">
        <v>1171.0</v>
      </c>
    </row>
    <row r="17">
      <c r="A17" s="25" t="s">
        <v>137</v>
      </c>
      <c r="B17" s="30">
        <v>50.0</v>
      </c>
      <c r="C17" s="30">
        <v>27.5</v>
      </c>
      <c r="D17" s="30">
        <v>4.14</v>
      </c>
      <c r="E17" s="30">
        <v>162.0</v>
      </c>
      <c r="F17" s="30">
        <v>6061.0</v>
      </c>
      <c r="G17" s="30">
        <v>5330.0</v>
      </c>
      <c r="H17" s="30">
        <v>671.0</v>
      </c>
      <c r="I17" s="30">
        <v>1299.0</v>
      </c>
      <c r="J17" s="29">
        <v>249.0</v>
      </c>
      <c r="K17" s="29">
        <v>19.0</v>
      </c>
      <c r="L17" s="30">
        <v>194.0</v>
      </c>
      <c r="M17" s="30">
        <v>641.0</v>
      </c>
      <c r="N17" s="30">
        <v>181.0</v>
      </c>
      <c r="O17" s="30">
        <v>56.0</v>
      </c>
      <c r="P17" s="30">
        <v>599.0</v>
      </c>
      <c r="Q17" s="30">
        <v>1543.0</v>
      </c>
      <c r="R17" s="30">
        <v>0.244</v>
      </c>
      <c r="S17" s="30">
        <v>0.322</v>
      </c>
      <c r="T17" s="30">
        <v>0.407</v>
      </c>
      <c r="U17" s="30">
        <v>0.729</v>
      </c>
      <c r="V17" s="30">
        <v>92.0</v>
      </c>
      <c r="W17" s="30">
        <v>2168.0</v>
      </c>
      <c r="X17" s="30">
        <v>131.0</v>
      </c>
      <c r="Y17" s="30">
        <v>37.0</v>
      </c>
      <c r="Z17" s="30">
        <v>53.0</v>
      </c>
      <c r="AA17" s="30">
        <v>39.0</v>
      </c>
      <c r="AB17" s="30">
        <v>34.0</v>
      </c>
      <c r="AC17" s="24">
        <v>1071.0</v>
      </c>
    </row>
    <row r="18">
      <c r="A18" s="25" t="s">
        <v>60</v>
      </c>
      <c r="B18" s="30">
        <v>49.0</v>
      </c>
      <c r="C18" s="30">
        <v>26.9</v>
      </c>
      <c r="D18" s="30">
        <v>4.46</v>
      </c>
      <c r="E18" s="30">
        <v>162.0</v>
      </c>
      <c r="F18" s="30">
        <v>6245.0</v>
      </c>
      <c r="G18" s="30">
        <v>5618.0</v>
      </c>
      <c r="H18" s="30">
        <v>722.0</v>
      </c>
      <c r="I18" s="30">
        <v>1409.0</v>
      </c>
      <c r="J18" s="29">
        <v>288.0</v>
      </c>
      <c r="K18" s="29">
        <v>35.0</v>
      </c>
      <c r="L18" s="30">
        <v>200.0</v>
      </c>
      <c r="M18" s="30">
        <v>690.0</v>
      </c>
      <c r="N18" s="30">
        <v>91.0</v>
      </c>
      <c r="O18" s="30">
        <v>32.0</v>
      </c>
      <c r="P18" s="30">
        <v>513.0</v>
      </c>
      <c r="Q18" s="30">
        <v>1426.0</v>
      </c>
      <c r="R18" s="30">
        <v>0.251</v>
      </c>
      <c r="S18" s="30">
        <v>0.316</v>
      </c>
      <c r="T18" s="30">
        <v>0.421</v>
      </c>
      <c r="U18" s="30">
        <v>0.738</v>
      </c>
      <c r="V18" s="30">
        <v>98.0</v>
      </c>
      <c r="W18" s="30">
        <v>2367.0</v>
      </c>
      <c r="X18" s="30">
        <v>96.0</v>
      </c>
      <c r="Y18" s="30">
        <v>44.0</v>
      </c>
      <c r="Z18" s="30">
        <v>27.0</v>
      </c>
      <c r="AA18" s="30">
        <v>43.0</v>
      </c>
      <c r="AB18" s="30">
        <v>24.0</v>
      </c>
      <c r="AC18" s="24">
        <v>1124.0</v>
      </c>
    </row>
    <row r="19">
      <c r="A19" s="25" t="s">
        <v>151</v>
      </c>
      <c r="B19" s="30">
        <v>46.0</v>
      </c>
      <c r="C19" s="30">
        <v>29.5</v>
      </c>
      <c r="D19" s="30">
        <v>4.14</v>
      </c>
      <c r="E19" s="30">
        <v>162.0</v>
      </c>
      <c r="F19" s="30">
        <v>6115.0</v>
      </c>
      <c r="G19" s="30">
        <v>5459.0</v>
      </c>
      <c r="H19" s="30">
        <v>671.0</v>
      </c>
      <c r="I19" s="30">
        <v>1342.0</v>
      </c>
      <c r="J19" s="29">
        <v>240.0</v>
      </c>
      <c r="K19" s="29">
        <v>19.0</v>
      </c>
      <c r="L19" s="30">
        <v>218.0</v>
      </c>
      <c r="M19" s="30">
        <v>649.0</v>
      </c>
      <c r="N19" s="30">
        <v>42.0</v>
      </c>
      <c r="O19" s="30">
        <v>18.0</v>
      </c>
      <c r="P19" s="30">
        <v>517.0</v>
      </c>
      <c r="Q19" s="30">
        <v>1302.0</v>
      </c>
      <c r="R19" s="30">
        <v>0.246</v>
      </c>
      <c r="S19" s="30">
        <v>0.316</v>
      </c>
      <c r="T19" s="30">
        <v>0.417</v>
      </c>
      <c r="U19" s="30">
        <v>0.733</v>
      </c>
      <c r="V19" s="30">
        <v>97.0</v>
      </c>
      <c r="W19" s="30">
        <v>2274.0</v>
      </c>
      <c r="X19" s="30">
        <v>123.0</v>
      </c>
      <c r="Y19" s="30">
        <v>62.0</v>
      </c>
      <c r="Z19" s="30">
        <v>35.0</v>
      </c>
      <c r="AA19" s="30">
        <v>41.0</v>
      </c>
      <c r="AB19" s="30">
        <v>43.0</v>
      </c>
      <c r="AC19" s="24">
        <v>1120.0</v>
      </c>
    </row>
    <row r="20">
      <c r="A20" s="25" t="s">
        <v>95</v>
      </c>
      <c r="B20" s="30">
        <v>53.0</v>
      </c>
      <c r="C20" s="30">
        <v>30.1</v>
      </c>
      <c r="D20" s="30">
        <v>4.2</v>
      </c>
      <c r="E20" s="30">
        <v>162.0</v>
      </c>
      <c r="F20" s="30">
        <v>6059.0</v>
      </c>
      <c r="G20" s="30">
        <v>5458.0</v>
      </c>
      <c r="H20" s="30">
        <v>680.0</v>
      </c>
      <c r="I20" s="30">
        <v>1378.0</v>
      </c>
      <c r="J20" s="29">
        <v>245.0</v>
      </c>
      <c r="K20" s="29">
        <v>20.0</v>
      </c>
      <c r="L20" s="30">
        <v>183.0</v>
      </c>
      <c r="M20" s="30">
        <v>647.0</v>
      </c>
      <c r="N20" s="30">
        <v>72.0</v>
      </c>
      <c r="O20" s="30">
        <v>22.0</v>
      </c>
      <c r="P20" s="30">
        <v>475.0</v>
      </c>
      <c r="Q20" s="30">
        <v>1188.0</v>
      </c>
      <c r="R20" s="30">
        <v>0.252</v>
      </c>
      <c r="S20" s="30">
        <v>0.315</v>
      </c>
      <c r="T20" s="30">
        <v>0.405</v>
      </c>
      <c r="U20" s="30">
        <v>0.72</v>
      </c>
      <c r="V20" s="30">
        <v>91.0</v>
      </c>
      <c r="W20" s="30">
        <v>2212.0</v>
      </c>
      <c r="X20" s="30">
        <v>121.0</v>
      </c>
      <c r="Y20" s="30">
        <v>42.0</v>
      </c>
      <c r="Z20" s="30">
        <v>21.0</v>
      </c>
      <c r="AA20" s="30">
        <v>49.0</v>
      </c>
      <c r="AB20" s="30">
        <v>19.0</v>
      </c>
      <c r="AC20" s="24">
        <v>1098.0</v>
      </c>
    </row>
    <row r="21">
      <c r="A21" s="25" t="s">
        <v>67</v>
      </c>
      <c r="B21" s="30">
        <v>51.0</v>
      </c>
      <c r="C21" s="30">
        <v>28.7</v>
      </c>
      <c r="D21" s="30">
        <v>4.03</v>
      </c>
      <c r="E21" s="30">
        <v>162.0</v>
      </c>
      <c r="F21" s="30">
        <v>6022.0</v>
      </c>
      <c r="G21" s="30">
        <v>5500.0</v>
      </c>
      <c r="H21" s="30">
        <v>653.0</v>
      </c>
      <c r="I21" s="30">
        <v>1352.0</v>
      </c>
      <c r="J21" s="29">
        <v>270.0</v>
      </c>
      <c r="K21" s="29">
        <v>21.0</v>
      </c>
      <c r="L21" s="30">
        <v>169.0</v>
      </c>
      <c r="M21" s="30">
        <v>634.0</v>
      </c>
      <c r="N21" s="30">
        <v>50.0</v>
      </c>
      <c r="O21" s="30">
        <v>23.0</v>
      </c>
      <c r="P21" s="30">
        <v>442.0</v>
      </c>
      <c r="Q21" s="30">
        <v>1145.0</v>
      </c>
      <c r="R21" s="30">
        <v>0.246</v>
      </c>
      <c r="S21" s="30">
        <v>0.304</v>
      </c>
      <c r="T21" s="30">
        <v>0.395</v>
      </c>
      <c r="U21" s="30">
        <v>0.699</v>
      </c>
      <c r="V21" s="30">
        <v>91.0</v>
      </c>
      <c r="W21" s="30">
        <v>2171.0</v>
      </c>
      <c r="X21" s="30">
        <v>142.0</v>
      </c>
      <c r="Y21" s="30">
        <v>33.0</v>
      </c>
      <c r="Z21" s="30">
        <v>13.0</v>
      </c>
      <c r="AA21" s="30">
        <v>34.0</v>
      </c>
      <c r="AB21" s="30">
        <v>19.0</v>
      </c>
      <c r="AC21" s="24">
        <v>1036.0</v>
      </c>
    </row>
    <row r="22">
      <c r="A22" s="25" t="s">
        <v>143</v>
      </c>
      <c r="B22" s="30">
        <v>49.0</v>
      </c>
      <c r="C22" s="30">
        <v>26.9</v>
      </c>
      <c r="D22" s="30">
        <v>3.77</v>
      </c>
      <c r="E22" s="30">
        <v>162.0</v>
      </c>
      <c r="F22" s="30">
        <v>5992.0</v>
      </c>
      <c r="G22" s="30">
        <v>5434.0</v>
      </c>
      <c r="H22" s="30">
        <v>610.0</v>
      </c>
      <c r="I22" s="30">
        <v>1305.0</v>
      </c>
      <c r="J22" s="29">
        <v>231.0</v>
      </c>
      <c r="K22" s="29">
        <v>35.0</v>
      </c>
      <c r="L22" s="30">
        <v>161.0</v>
      </c>
      <c r="M22" s="30">
        <v>574.0</v>
      </c>
      <c r="N22" s="30">
        <v>96.0</v>
      </c>
      <c r="O22" s="30">
        <v>45.0</v>
      </c>
      <c r="P22" s="30">
        <v>424.0</v>
      </c>
      <c r="Q22" s="30">
        <v>1376.0</v>
      </c>
      <c r="R22" s="30">
        <v>0.24</v>
      </c>
      <c r="S22" s="30">
        <v>0.301</v>
      </c>
      <c r="T22" s="30">
        <v>0.384</v>
      </c>
      <c r="U22" s="30">
        <v>0.685</v>
      </c>
      <c r="V22" s="30">
        <v>82.0</v>
      </c>
      <c r="W22" s="30">
        <v>2089.0</v>
      </c>
      <c r="X22" s="30">
        <v>112.0</v>
      </c>
      <c r="Y22" s="30">
        <v>58.0</v>
      </c>
      <c r="Z22" s="30">
        <v>46.0</v>
      </c>
      <c r="AA22" s="30">
        <v>30.0</v>
      </c>
      <c r="AB22" s="30">
        <v>33.0</v>
      </c>
      <c r="AC22" s="24">
        <v>1043.0</v>
      </c>
    </row>
    <row r="23">
      <c r="A23" s="25" t="s">
        <v>189</v>
      </c>
      <c r="B23" s="30">
        <v>55.0</v>
      </c>
      <c r="C23" s="30">
        <v>28.9</v>
      </c>
      <c r="D23" s="30">
        <v>4.5</v>
      </c>
      <c r="E23" s="30">
        <v>162.0</v>
      </c>
      <c r="F23" s="30">
        <v>6261.0</v>
      </c>
      <c r="G23" s="30">
        <v>5542.0</v>
      </c>
      <c r="H23" s="30">
        <v>729.0</v>
      </c>
      <c r="I23" s="30">
        <v>1426.0</v>
      </c>
      <c r="J23" s="29">
        <v>277.0</v>
      </c>
      <c r="K23" s="29">
        <v>32.0</v>
      </c>
      <c r="L23" s="30">
        <v>153.0</v>
      </c>
      <c r="M23" s="30">
        <v>696.0</v>
      </c>
      <c r="N23" s="30">
        <v>110.0</v>
      </c>
      <c r="O23" s="30">
        <v>45.0</v>
      </c>
      <c r="P23" s="30">
        <v>561.0</v>
      </c>
      <c r="Q23" s="30">
        <v>1334.0</v>
      </c>
      <c r="R23" s="30">
        <v>0.257</v>
      </c>
      <c r="S23" s="30">
        <v>0.332</v>
      </c>
      <c r="T23" s="30">
        <v>0.402</v>
      </c>
      <c r="U23" s="30">
        <v>0.734</v>
      </c>
      <c r="V23" s="30">
        <v>96.0</v>
      </c>
      <c r="W23" s="30">
        <v>2226.0</v>
      </c>
      <c r="X23" s="30">
        <v>133.0</v>
      </c>
      <c r="Y23" s="30">
        <v>81.0</v>
      </c>
      <c r="Z23" s="30">
        <v>41.0</v>
      </c>
      <c r="AA23" s="30">
        <v>36.0</v>
      </c>
      <c r="AB23" s="30">
        <v>39.0</v>
      </c>
      <c r="AC23" s="24">
        <v>1173.0</v>
      </c>
    </row>
    <row r="24">
      <c r="A24" s="25" t="s">
        <v>52</v>
      </c>
      <c r="B24" s="30">
        <v>58.0</v>
      </c>
      <c r="C24" s="30">
        <v>28.1</v>
      </c>
      <c r="D24" s="30">
        <v>4.23</v>
      </c>
      <c r="E24" s="30">
        <v>162.0</v>
      </c>
      <c r="F24" s="30">
        <v>6001.0</v>
      </c>
      <c r="G24" s="30">
        <v>5419.0</v>
      </c>
      <c r="H24" s="30">
        <v>686.0</v>
      </c>
      <c r="I24" s="30">
        <v>1275.0</v>
      </c>
      <c r="J24" s="29">
        <v>257.0</v>
      </c>
      <c r="K24" s="29">
        <v>26.0</v>
      </c>
      <c r="L24" s="30">
        <v>177.0</v>
      </c>
      <c r="M24" s="30">
        <v>654.0</v>
      </c>
      <c r="N24" s="30">
        <v>125.0</v>
      </c>
      <c r="O24" s="30">
        <v>45.0</v>
      </c>
      <c r="P24" s="30">
        <v>449.0</v>
      </c>
      <c r="Q24" s="30">
        <v>1500.0</v>
      </c>
      <c r="R24" s="30">
        <v>0.235</v>
      </c>
      <c r="S24" s="30">
        <v>0.299</v>
      </c>
      <c r="T24" s="30">
        <v>0.39</v>
      </c>
      <c r="U24" s="30">
        <v>0.689</v>
      </c>
      <c r="V24" s="30">
        <v>86.0</v>
      </c>
      <c r="W24" s="30">
        <v>2115.0</v>
      </c>
      <c r="X24" s="30">
        <v>93.0</v>
      </c>
      <c r="Y24" s="30">
        <v>58.0</v>
      </c>
      <c r="Z24" s="30">
        <v>36.0</v>
      </c>
      <c r="AA24" s="30">
        <v>36.0</v>
      </c>
      <c r="AB24" s="30">
        <v>30.0</v>
      </c>
      <c r="AC24" s="24">
        <v>965.0</v>
      </c>
    </row>
    <row r="25">
      <c r="A25" s="25" t="s">
        <v>148</v>
      </c>
      <c r="B25" s="30">
        <v>54.0</v>
      </c>
      <c r="C25" s="30">
        <v>30.5</v>
      </c>
      <c r="D25" s="30">
        <v>4.74</v>
      </c>
      <c r="E25" s="30">
        <v>162.0</v>
      </c>
      <c r="F25" s="30">
        <v>6227.0</v>
      </c>
      <c r="G25" s="30">
        <v>5583.0</v>
      </c>
      <c r="H25" s="30">
        <v>768.0</v>
      </c>
      <c r="I25" s="30">
        <v>1446.0</v>
      </c>
      <c r="J25" s="29">
        <v>251.0</v>
      </c>
      <c r="K25" s="29">
        <v>17.0</v>
      </c>
      <c r="L25" s="30">
        <v>223.0</v>
      </c>
      <c r="M25" s="30">
        <v>735.0</v>
      </c>
      <c r="N25" s="30">
        <v>56.0</v>
      </c>
      <c r="O25" s="30">
        <v>28.0</v>
      </c>
      <c r="P25" s="30">
        <v>506.0</v>
      </c>
      <c r="Q25" s="30">
        <v>1288.0</v>
      </c>
      <c r="R25" s="30">
        <v>0.259</v>
      </c>
      <c r="S25" s="30">
        <v>0.326</v>
      </c>
      <c r="T25" s="30">
        <v>0.43</v>
      </c>
      <c r="U25" s="30">
        <v>0.756</v>
      </c>
      <c r="V25" s="30">
        <v>106.0</v>
      </c>
      <c r="W25" s="30">
        <v>2400.0</v>
      </c>
      <c r="X25" s="30">
        <v>138.0</v>
      </c>
      <c r="Y25" s="30">
        <v>72.0</v>
      </c>
      <c r="Z25" s="30">
        <v>24.0</v>
      </c>
      <c r="AA25" s="30">
        <v>41.0</v>
      </c>
      <c r="AB25" s="30">
        <v>29.0</v>
      </c>
      <c r="AC25" s="24">
        <v>1099.0</v>
      </c>
    </row>
    <row r="26">
      <c r="A26" s="25" t="s">
        <v>132</v>
      </c>
      <c r="B26" s="30">
        <v>45.0</v>
      </c>
      <c r="C26" s="30">
        <v>29.2</v>
      </c>
      <c r="D26" s="30">
        <v>4.41</v>
      </c>
      <c r="E26" s="30">
        <v>162.0</v>
      </c>
      <c r="F26" s="30">
        <v>6271.0</v>
      </c>
      <c r="G26" s="30">
        <v>5565.0</v>
      </c>
      <c r="H26" s="30">
        <v>715.0</v>
      </c>
      <c r="I26" s="30">
        <v>1437.0</v>
      </c>
      <c r="J26" s="29">
        <v>280.0</v>
      </c>
      <c r="K26" s="29">
        <v>54.0</v>
      </c>
      <c r="L26" s="30">
        <v>130.0</v>
      </c>
      <c r="M26" s="30">
        <v>675.0</v>
      </c>
      <c r="N26" s="30">
        <v>79.0</v>
      </c>
      <c r="O26" s="30">
        <v>36.0</v>
      </c>
      <c r="P26" s="30">
        <v>572.0</v>
      </c>
      <c r="Q26" s="30">
        <v>1107.0</v>
      </c>
      <c r="R26" s="30">
        <v>0.258</v>
      </c>
      <c r="S26" s="30">
        <v>0.329</v>
      </c>
      <c r="T26" s="30">
        <v>0.398</v>
      </c>
      <c r="U26" s="30">
        <v>0.728</v>
      </c>
      <c r="V26" s="30">
        <v>97.0</v>
      </c>
      <c r="W26" s="30">
        <v>2215.0</v>
      </c>
      <c r="X26" s="30">
        <v>120.0</v>
      </c>
      <c r="Y26" s="30">
        <v>42.0</v>
      </c>
      <c r="Z26" s="30">
        <v>42.0</v>
      </c>
      <c r="AA26" s="30">
        <v>46.0</v>
      </c>
      <c r="AB26" s="30">
        <v>43.0</v>
      </c>
      <c r="AC26" s="24">
        <v>1188.0</v>
      </c>
    </row>
    <row r="27">
      <c r="A27" s="25" t="s">
        <v>107</v>
      </c>
      <c r="B27" s="30">
        <v>41.0</v>
      </c>
      <c r="C27" s="30">
        <v>28.5</v>
      </c>
      <c r="D27" s="30">
        <v>4.81</v>
      </c>
      <c r="E27" s="30">
        <v>162.0</v>
      </c>
      <c r="F27" s="30">
        <v>6223.0</v>
      </c>
      <c r="G27" s="30">
        <v>5548.0</v>
      </c>
      <c r="H27" s="30">
        <v>779.0</v>
      </c>
      <c r="I27" s="30">
        <v>1415.0</v>
      </c>
      <c r="J27" s="29">
        <v>299.0</v>
      </c>
      <c r="K27" s="29">
        <v>32.0</v>
      </c>
      <c r="L27" s="30">
        <v>225.0</v>
      </c>
      <c r="M27" s="30">
        <v>745.0</v>
      </c>
      <c r="N27" s="30">
        <v>35.0</v>
      </c>
      <c r="O27" s="30">
        <v>26.0</v>
      </c>
      <c r="P27" s="30">
        <v>526.0</v>
      </c>
      <c r="Q27" s="30">
        <v>1318.0</v>
      </c>
      <c r="R27" s="30">
        <v>0.255</v>
      </c>
      <c r="S27" s="30">
        <v>0.325</v>
      </c>
      <c r="T27" s="30">
        <v>0.442</v>
      </c>
      <c r="U27" s="30">
        <v>0.767</v>
      </c>
      <c r="V27" s="30">
        <v>104.0</v>
      </c>
      <c r="W27" s="30">
        <v>2453.0</v>
      </c>
      <c r="X27" s="30">
        <v>117.0</v>
      </c>
      <c r="Y27" s="30">
        <v>70.0</v>
      </c>
      <c r="Z27" s="30">
        <v>37.0</v>
      </c>
      <c r="AA27" s="30">
        <v>41.0</v>
      </c>
      <c r="AB27" s="30">
        <v>28.0</v>
      </c>
      <c r="AC27" s="24">
        <v>1113.0</v>
      </c>
    </row>
    <row r="28">
      <c r="A28" s="25" t="s">
        <v>44</v>
      </c>
      <c r="B28" s="30">
        <v>48.0</v>
      </c>
      <c r="C28" s="30">
        <v>27.7</v>
      </c>
      <c r="D28" s="30">
        <v>4.15</v>
      </c>
      <c r="E28" s="30">
        <v>162.0</v>
      </c>
      <c r="F28" s="30">
        <v>6046.0</v>
      </c>
      <c r="G28" s="30">
        <v>5481.0</v>
      </c>
      <c r="H28" s="30">
        <v>672.0</v>
      </c>
      <c r="I28" s="30">
        <v>1333.0</v>
      </c>
      <c r="J28" s="29">
        <v>288.0</v>
      </c>
      <c r="K28" s="29">
        <v>32.0</v>
      </c>
      <c r="L28" s="30">
        <v>216.0</v>
      </c>
      <c r="M28" s="30">
        <v>647.0</v>
      </c>
      <c r="N28" s="30">
        <v>60.0</v>
      </c>
      <c r="O28" s="30">
        <v>37.0</v>
      </c>
      <c r="P28" s="30">
        <v>449.0</v>
      </c>
      <c r="Q28" s="30">
        <v>1482.0</v>
      </c>
      <c r="R28" s="30">
        <v>0.243</v>
      </c>
      <c r="S28" s="30">
        <v>0.307</v>
      </c>
      <c r="T28" s="30">
        <v>0.426</v>
      </c>
      <c r="U28" s="30">
        <v>0.733</v>
      </c>
      <c r="V28" s="30">
        <v>100.0</v>
      </c>
      <c r="W28" s="30">
        <v>2333.0</v>
      </c>
      <c r="X28" s="30">
        <v>88.0</v>
      </c>
      <c r="Y28" s="30">
        <v>69.0</v>
      </c>
      <c r="Z28" s="30">
        <v>18.0</v>
      </c>
      <c r="AA28" s="30">
        <v>28.0</v>
      </c>
      <c r="AB28" s="30">
        <v>20.0</v>
      </c>
      <c r="AC28" s="24">
        <v>1060.0</v>
      </c>
    </row>
    <row r="29">
      <c r="A29" s="25" t="s">
        <v>186</v>
      </c>
      <c r="B29" s="30">
        <v>52.0</v>
      </c>
      <c r="C29" s="30">
        <v>28.4</v>
      </c>
      <c r="D29" s="30">
        <v>4.72</v>
      </c>
      <c r="E29" s="30">
        <v>162.0</v>
      </c>
      <c r="F29" s="30">
        <v>6089.0</v>
      </c>
      <c r="G29" s="30">
        <v>5525.0</v>
      </c>
      <c r="H29" s="30">
        <v>765.0</v>
      </c>
      <c r="I29" s="30">
        <v>1446.0</v>
      </c>
      <c r="J29" s="29">
        <v>257.0</v>
      </c>
      <c r="K29" s="29">
        <v>23.0</v>
      </c>
      <c r="L29" s="30">
        <v>215.0</v>
      </c>
      <c r="M29" s="30">
        <v>746.0</v>
      </c>
      <c r="N29" s="30">
        <v>99.0</v>
      </c>
      <c r="O29" s="30">
        <v>36.0</v>
      </c>
      <c r="P29" s="30">
        <v>436.0</v>
      </c>
      <c r="Q29" s="30">
        <v>1220.0</v>
      </c>
      <c r="R29" s="30">
        <v>0.262</v>
      </c>
      <c r="S29" s="30">
        <v>0.322</v>
      </c>
      <c r="T29" s="30">
        <v>0.433</v>
      </c>
      <c r="U29" s="30">
        <v>0.755</v>
      </c>
      <c r="V29" s="30">
        <v>96.0</v>
      </c>
      <c r="W29" s="30">
        <v>2394.0</v>
      </c>
      <c r="X29" s="30">
        <v>114.0</v>
      </c>
      <c r="Y29" s="30">
        <v>70.0</v>
      </c>
      <c r="Z29" s="30">
        <v>18.0</v>
      </c>
      <c r="AA29" s="30">
        <v>40.0</v>
      </c>
      <c r="AB29" s="30">
        <v>23.0</v>
      </c>
      <c r="AC29" s="24">
        <v>1038.0</v>
      </c>
    </row>
    <row r="30">
      <c r="A30" s="25" t="s">
        <v>100</v>
      </c>
      <c r="B30" s="30">
        <v>49.0</v>
      </c>
      <c r="C30" s="30">
        <v>30.0</v>
      </c>
      <c r="D30" s="30">
        <v>4.69</v>
      </c>
      <c r="E30" s="30">
        <v>162.0</v>
      </c>
      <c r="F30" s="30">
        <v>6233.0</v>
      </c>
      <c r="G30" s="30">
        <v>5479.0</v>
      </c>
      <c r="H30" s="30">
        <v>759.0</v>
      </c>
      <c r="I30" s="30">
        <v>1358.0</v>
      </c>
      <c r="J30" s="29">
        <v>276.0</v>
      </c>
      <c r="K30" s="29">
        <v>18.0</v>
      </c>
      <c r="L30" s="30">
        <v>221.0</v>
      </c>
      <c r="M30" s="30">
        <v>728.0</v>
      </c>
      <c r="N30" s="30">
        <v>54.0</v>
      </c>
      <c r="O30" s="30">
        <v>24.0</v>
      </c>
      <c r="P30" s="30">
        <v>632.0</v>
      </c>
      <c r="Q30" s="30">
        <v>1362.0</v>
      </c>
      <c r="R30" s="30">
        <v>0.248</v>
      </c>
      <c r="S30" s="30">
        <v>0.33</v>
      </c>
      <c r="T30" s="30">
        <v>0.426</v>
      </c>
      <c r="U30" s="30">
        <v>0.755</v>
      </c>
      <c r="V30" s="30">
        <v>101.0</v>
      </c>
      <c r="W30" s="30">
        <v>2333.0</v>
      </c>
      <c r="X30" s="30">
        <v>153.0</v>
      </c>
      <c r="Y30" s="30">
        <v>55.0</v>
      </c>
      <c r="Z30" s="30">
        <v>26.0</v>
      </c>
      <c r="AA30" s="30">
        <v>40.0</v>
      </c>
      <c r="AB30" s="30">
        <v>16.0</v>
      </c>
      <c r="AC30" s="24">
        <v>1120.0</v>
      </c>
    </row>
    <row r="31">
      <c r="A31" s="25" t="s">
        <v>166</v>
      </c>
      <c r="B31" s="30">
        <v>43.0</v>
      </c>
      <c r="C31" s="30">
        <v>28.8</v>
      </c>
      <c r="D31" s="30">
        <v>4.71</v>
      </c>
      <c r="E31" s="30">
        <v>162.0</v>
      </c>
      <c r="F31" s="30">
        <v>6201.0</v>
      </c>
      <c r="G31" s="30">
        <v>5490.0</v>
      </c>
      <c r="H31" s="30">
        <v>763.0</v>
      </c>
      <c r="I31" s="30">
        <v>1403.0</v>
      </c>
      <c r="J31" s="29">
        <v>268.0</v>
      </c>
      <c r="K31" s="29">
        <v>29.0</v>
      </c>
      <c r="L31" s="30">
        <v>203.0</v>
      </c>
      <c r="M31" s="30">
        <v>735.0</v>
      </c>
      <c r="N31" s="30">
        <v>121.0</v>
      </c>
      <c r="O31" s="30">
        <v>39.0</v>
      </c>
      <c r="P31" s="30">
        <v>536.0</v>
      </c>
      <c r="Q31" s="30">
        <v>1252.0</v>
      </c>
      <c r="R31" s="30">
        <v>0.256</v>
      </c>
      <c r="S31" s="30">
        <v>0.326</v>
      </c>
      <c r="T31" s="30">
        <v>0.426</v>
      </c>
      <c r="U31" s="30">
        <v>0.751</v>
      </c>
      <c r="V31" s="30">
        <v>96.0</v>
      </c>
      <c r="W31" s="30">
        <v>2338.0</v>
      </c>
      <c r="X31" s="30">
        <v>102.0</v>
      </c>
      <c r="Y31" s="30">
        <v>64.0</v>
      </c>
      <c r="Z31" s="30">
        <v>48.0</v>
      </c>
      <c r="AA31" s="30">
        <v>63.0</v>
      </c>
      <c r="AB31" s="30">
        <v>49.0</v>
      </c>
      <c r="AC31" s="24">
        <v>1105.0</v>
      </c>
    </row>
    <row r="32">
      <c r="A32" s="42" t="s">
        <v>924</v>
      </c>
      <c r="B32" s="32">
        <v>45.0</v>
      </c>
      <c r="C32" s="32">
        <v>28.4</v>
      </c>
      <c r="D32" s="32">
        <v>4.48</v>
      </c>
      <c r="E32" s="32">
        <v>162.0</v>
      </c>
      <c r="F32" s="32">
        <v>6153.0</v>
      </c>
      <c r="G32" s="32">
        <v>5519.0</v>
      </c>
      <c r="H32" s="32">
        <v>725.0</v>
      </c>
      <c r="I32" s="32">
        <v>1409.0</v>
      </c>
      <c r="J32" s="42">
        <v>275.0</v>
      </c>
      <c r="K32" s="42">
        <v>29.0</v>
      </c>
      <c r="L32" s="32">
        <v>187.0</v>
      </c>
      <c r="M32" s="32">
        <v>692.0</v>
      </c>
      <c r="N32" s="32">
        <v>85.0</v>
      </c>
      <c r="O32" s="32">
        <v>33.0</v>
      </c>
      <c r="P32" s="32">
        <v>503.0</v>
      </c>
      <c r="Q32" s="32">
        <v>1299.0</v>
      </c>
      <c r="R32" s="32">
        <v>0.255</v>
      </c>
      <c r="S32" s="32">
        <v>0.322</v>
      </c>
      <c r="T32" s="32">
        <v>0.417</v>
      </c>
      <c r="U32" s="32">
        <v>0.739</v>
      </c>
      <c r="V32" s="32">
        <v>97.0</v>
      </c>
      <c r="W32" s="32">
        <v>2304.0</v>
      </c>
      <c r="X32" s="32">
        <v>124.0</v>
      </c>
      <c r="Y32" s="32">
        <v>55.0</v>
      </c>
      <c r="Z32" s="32">
        <v>34.0</v>
      </c>
      <c r="AA32" s="32">
        <v>40.0</v>
      </c>
      <c r="AB32" s="32">
        <v>31.0</v>
      </c>
      <c r="AC32" s="32">
        <v>1097.0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</v>
      </c>
      <c r="B1" s="40" t="s">
        <v>876</v>
      </c>
      <c r="C1" s="40" t="s">
        <v>877</v>
      </c>
      <c r="D1" s="40" t="s">
        <v>424</v>
      </c>
      <c r="E1" s="40" t="s">
        <v>4</v>
      </c>
      <c r="F1" s="40" t="s">
        <v>5</v>
      </c>
      <c r="G1" s="40" t="s">
        <v>6</v>
      </c>
      <c r="H1" s="40" t="s">
        <v>878</v>
      </c>
      <c r="I1" s="40" t="s">
        <v>3</v>
      </c>
      <c r="J1" s="40" t="s">
        <v>879</v>
      </c>
      <c r="K1" s="40" t="s">
        <v>880</v>
      </c>
      <c r="L1" s="40" t="s">
        <v>881</v>
      </c>
      <c r="M1" s="40" t="s">
        <v>882</v>
      </c>
      <c r="N1" s="40" t="s">
        <v>883</v>
      </c>
      <c r="O1" s="40" t="s">
        <v>884</v>
      </c>
      <c r="P1" s="40" t="s">
        <v>885</v>
      </c>
      <c r="Q1" s="40" t="s">
        <v>886</v>
      </c>
      <c r="R1" s="40" t="s">
        <v>9</v>
      </c>
      <c r="S1" s="40" t="s">
        <v>888</v>
      </c>
      <c r="T1" s="40" t="s">
        <v>889</v>
      </c>
      <c r="U1" s="40" t="s">
        <v>890</v>
      </c>
      <c r="V1" s="40" t="s">
        <v>891</v>
      </c>
      <c r="W1" s="40" t="s">
        <v>892</v>
      </c>
      <c r="X1" s="40" t="s">
        <v>893</v>
      </c>
      <c r="Y1" s="40" t="s">
        <v>894</v>
      </c>
      <c r="Z1" s="40" t="s">
        <v>895</v>
      </c>
      <c r="AA1" s="40" t="s">
        <v>896</v>
      </c>
      <c r="AB1" s="40" t="s">
        <v>897</v>
      </c>
      <c r="AC1" s="40" t="s">
        <v>898</v>
      </c>
      <c r="AD1" s="40" t="s">
        <v>899</v>
      </c>
      <c r="AE1" s="40" t="s">
        <v>900</v>
      </c>
      <c r="AF1" s="40" t="s">
        <v>901</v>
      </c>
      <c r="AG1" s="40" t="s">
        <v>902</v>
      </c>
      <c r="AH1" s="40" t="s">
        <v>903</v>
      </c>
      <c r="AI1" s="40" t="s">
        <v>904</v>
      </c>
      <c r="AJ1" s="40" t="s">
        <v>905</v>
      </c>
    </row>
    <row r="2">
      <c r="A2" s="25" t="s">
        <v>173</v>
      </c>
      <c r="B2" s="24">
        <v>29.0</v>
      </c>
      <c r="C2" s="24">
        <v>26.4</v>
      </c>
      <c r="D2" s="24">
        <v>5.49</v>
      </c>
      <c r="E2" s="24">
        <v>69.0</v>
      </c>
      <c r="F2" s="24">
        <v>93.0</v>
      </c>
      <c r="G2" s="24">
        <v>0.426</v>
      </c>
      <c r="H2" s="24">
        <v>5.09</v>
      </c>
      <c r="I2" s="24">
        <v>162.0</v>
      </c>
      <c r="J2" s="24">
        <v>162.0</v>
      </c>
      <c r="K2" s="24">
        <v>160.0</v>
      </c>
      <c r="L2" s="24">
        <v>2.0</v>
      </c>
      <c r="M2" s="24">
        <v>7.0</v>
      </c>
      <c r="N2" s="24">
        <v>2.0</v>
      </c>
      <c r="O2" s="24">
        <v>31.0</v>
      </c>
      <c r="P2" s="24">
        <v>1451.1</v>
      </c>
      <c r="Q2" s="24">
        <v>1563.0</v>
      </c>
      <c r="R2" s="24">
        <v>890.0</v>
      </c>
      <c r="S2" s="24">
        <v>821.0</v>
      </c>
      <c r="T2" s="24">
        <v>202.0</v>
      </c>
      <c r="U2" s="24">
        <v>603.0</v>
      </c>
      <c r="V2" s="24">
        <v>57.0</v>
      </c>
      <c r="W2" s="24">
        <v>1318.0</v>
      </c>
      <c r="X2" s="24">
        <v>57.0</v>
      </c>
      <c r="Y2" s="24">
        <v>7.0</v>
      </c>
      <c r="Z2" s="24">
        <v>69.0</v>
      </c>
      <c r="AA2" s="24">
        <v>6437.0</v>
      </c>
      <c r="AB2" s="24">
        <v>88.0</v>
      </c>
      <c r="AC2" s="24">
        <v>4.5</v>
      </c>
      <c r="AD2" s="24">
        <v>1.492</v>
      </c>
      <c r="AE2" s="24">
        <v>9.7</v>
      </c>
      <c r="AF2" s="24">
        <v>1.3</v>
      </c>
      <c r="AG2" s="24">
        <v>3.7</v>
      </c>
      <c r="AH2" s="24">
        <v>8.2</v>
      </c>
      <c r="AI2" s="24">
        <v>2.19</v>
      </c>
      <c r="AJ2" s="24">
        <v>1193.0</v>
      </c>
    </row>
    <row r="3">
      <c r="A3" s="25" t="s">
        <v>75</v>
      </c>
      <c r="B3" s="30">
        <v>35.0</v>
      </c>
      <c r="C3" s="30">
        <v>26.4</v>
      </c>
      <c r="D3" s="30">
        <v>4.84</v>
      </c>
      <c r="E3" s="30">
        <v>68.0</v>
      </c>
      <c r="F3" s="30">
        <v>93.0</v>
      </c>
      <c r="G3" s="30">
        <v>0.422</v>
      </c>
      <c r="H3" s="30">
        <v>4.51</v>
      </c>
      <c r="I3" s="30">
        <v>161.0</v>
      </c>
      <c r="J3" s="30">
        <v>161.0</v>
      </c>
      <c r="K3" s="30">
        <v>160.0</v>
      </c>
      <c r="L3" s="30">
        <v>1.0</v>
      </c>
      <c r="M3" s="30">
        <v>9.0</v>
      </c>
      <c r="N3" s="30">
        <v>1.0</v>
      </c>
      <c r="O3" s="30">
        <v>39.0</v>
      </c>
      <c r="P3" s="30">
        <v>1447.2</v>
      </c>
      <c r="Q3" s="30">
        <v>1414.0</v>
      </c>
      <c r="R3" s="30">
        <v>779.0</v>
      </c>
      <c r="S3" s="30">
        <v>725.0</v>
      </c>
      <c r="T3" s="30">
        <v>177.0</v>
      </c>
      <c r="U3" s="30">
        <v>547.0</v>
      </c>
      <c r="V3" s="30">
        <v>55.0</v>
      </c>
      <c r="W3" s="30">
        <v>1227.0</v>
      </c>
      <c r="X3" s="30">
        <v>70.0</v>
      </c>
      <c r="Y3" s="30">
        <v>4.0</v>
      </c>
      <c r="Z3" s="30">
        <v>83.0</v>
      </c>
      <c r="AA3" s="30">
        <v>6250.0</v>
      </c>
      <c r="AB3" s="30">
        <v>92.0</v>
      </c>
      <c r="AC3" s="30">
        <v>4.32</v>
      </c>
      <c r="AD3" s="30">
        <v>1.355</v>
      </c>
      <c r="AE3" s="30">
        <v>8.8</v>
      </c>
      <c r="AF3" s="30">
        <v>1.1</v>
      </c>
      <c r="AG3" s="30">
        <v>3.4</v>
      </c>
      <c r="AH3" s="30">
        <v>7.6</v>
      </c>
      <c r="AI3" s="30">
        <v>2.24</v>
      </c>
      <c r="AJ3" s="24">
        <v>1128.0</v>
      </c>
    </row>
    <row r="4">
      <c r="A4" s="25" t="s">
        <v>169</v>
      </c>
      <c r="B4" s="30">
        <v>27.0</v>
      </c>
      <c r="C4" s="30">
        <v>27.9</v>
      </c>
      <c r="D4" s="30">
        <v>4.41</v>
      </c>
      <c r="E4" s="30">
        <v>89.0</v>
      </c>
      <c r="F4" s="30">
        <v>73.0</v>
      </c>
      <c r="G4" s="30">
        <v>0.549</v>
      </c>
      <c r="H4" s="30">
        <v>4.22</v>
      </c>
      <c r="I4" s="30">
        <v>162.0</v>
      </c>
      <c r="J4" s="30">
        <v>162.0</v>
      </c>
      <c r="K4" s="30">
        <v>161.0</v>
      </c>
      <c r="L4" s="30">
        <v>1.0</v>
      </c>
      <c r="M4" s="30">
        <v>9.0</v>
      </c>
      <c r="N4" s="30">
        <v>0.0</v>
      </c>
      <c r="O4" s="30">
        <v>54.0</v>
      </c>
      <c r="P4" s="30">
        <v>1432.0</v>
      </c>
      <c r="Q4" s="30">
        <v>1408.0</v>
      </c>
      <c r="R4" s="30">
        <v>715.0</v>
      </c>
      <c r="S4" s="30">
        <v>671.0</v>
      </c>
      <c r="T4" s="30">
        <v>183.0</v>
      </c>
      <c r="U4" s="30">
        <v>545.0</v>
      </c>
      <c r="V4" s="30">
        <v>23.0</v>
      </c>
      <c r="W4" s="30">
        <v>1248.0</v>
      </c>
      <c r="X4" s="30">
        <v>51.0</v>
      </c>
      <c r="Y4" s="30">
        <v>3.0</v>
      </c>
      <c r="Z4" s="30">
        <v>59.0</v>
      </c>
      <c r="AA4" s="30">
        <v>6122.0</v>
      </c>
      <c r="AB4" s="30">
        <v>102.0</v>
      </c>
      <c r="AC4" s="30">
        <v>4.31</v>
      </c>
      <c r="AD4" s="30">
        <v>1.364</v>
      </c>
      <c r="AE4" s="30">
        <v>8.8</v>
      </c>
      <c r="AF4" s="30">
        <v>1.2</v>
      </c>
      <c r="AG4" s="30">
        <v>3.4</v>
      </c>
      <c r="AH4" s="30">
        <v>7.8</v>
      </c>
      <c r="AI4" s="30">
        <v>2.29</v>
      </c>
      <c r="AJ4" s="24">
        <v>1111.0</v>
      </c>
    </row>
    <row r="5">
      <c r="A5" s="25" t="s">
        <v>177</v>
      </c>
      <c r="B5" s="30">
        <v>26.0</v>
      </c>
      <c r="C5" s="30">
        <v>29.0</v>
      </c>
      <c r="D5" s="30">
        <v>4.28</v>
      </c>
      <c r="E5" s="30">
        <v>93.0</v>
      </c>
      <c r="F5" s="30">
        <v>69.0</v>
      </c>
      <c r="G5" s="30">
        <v>0.574</v>
      </c>
      <c r="H5" s="30">
        <v>4.0</v>
      </c>
      <c r="I5" s="30">
        <v>162.0</v>
      </c>
      <c r="J5" s="30">
        <v>162.0</v>
      </c>
      <c r="K5" s="30">
        <v>153.0</v>
      </c>
      <c r="L5" s="30">
        <v>9.0</v>
      </c>
      <c r="M5" s="30">
        <v>5.0</v>
      </c>
      <c r="N5" s="30">
        <v>1.0</v>
      </c>
      <c r="O5" s="30">
        <v>43.0</v>
      </c>
      <c r="P5" s="30">
        <v>1439.2</v>
      </c>
      <c r="Q5" s="30">
        <v>1342.0</v>
      </c>
      <c r="R5" s="30">
        <v>694.0</v>
      </c>
      <c r="S5" s="30">
        <v>640.0</v>
      </c>
      <c r="T5" s="30">
        <v>176.0</v>
      </c>
      <c r="U5" s="30">
        <v>490.0</v>
      </c>
      <c r="V5" s="30">
        <v>16.0</v>
      </c>
      <c r="W5" s="30">
        <v>1362.0</v>
      </c>
      <c r="X5" s="30">
        <v>65.0</v>
      </c>
      <c r="Y5" s="30">
        <v>0.0</v>
      </c>
      <c r="Z5" s="30">
        <v>52.0</v>
      </c>
      <c r="AA5" s="30">
        <v>6073.0</v>
      </c>
      <c r="AB5" s="30">
        <v>112.0</v>
      </c>
      <c r="AC5" s="30">
        <v>4.0</v>
      </c>
      <c r="AD5" s="30">
        <v>1.273</v>
      </c>
      <c r="AE5" s="30">
        <v>8.4</v>
      </c>
      <c r="AF5" s="30">
        <v>1.1</v>
      </c>
      <c r="AG5" s="30">
        <v>3.1</v>
      </c>
      <c r="AH5" s="30">
        <v>8.5</v>
      </c>
      <c r="AI5" s="30">
        <v>2.78</v>
      </c>
      <c r="AJ5" s="24">
        <v>1060.0</v>
      </c>
    </row>
    <row r="6">
      <c r="A6" s="25" t="s">
        <v>89</v>
      </c>
      <c r="B6" s="30">
        <v>26.0</v>
      </c>
      <c r="C6" s="30">
        <v>29.9</v>
      </c>
      <c r="D6" s="30">
        <v>3.43</v>
      </c>
      <c r="E6" s="30">
        <v>103.0</v>
      </c>
      <c r="F6" s="30">
        <v>58.0</v>
      </c>
      <c r="G6" s="30">
        <v>0.64</v>
      </c>
      <c r="H6" s="30">
        <v>3.15</v>
      </c>
      <c r="I6" s="30">
        <v>162.0</v>
      </c>
      <c r="J6" s="30">
        <v>162.0</v>
      </c>
      <c r="K6" s="30">
        <v>157.0</v>
      </c>
      <c r="L6" s="30">
        <v>5.0</v>
      </c>
      <c r="M6" s="30">
        <v>15.0</v>
      </c>
      <c r="N6" s="30">
        <v>2.0</v>
      </c>
      <c r="O6" s="30">
        <v>38.0</v>
      </c>
      <c r="P6" s="30">
        <v>1459.2</v>
      </c>
      <c r="Q6" s="30">
        <v>1125.0</v>
      </c>
      <c r="R6" s="30">
        <v>556.0</v>
      </c>
      <c r="S6" s="30">
        <v>511.0</v>
      </c>
      <c r="T6" s="30">
        <v>163.0</v>
      </c>
      <c r="U6" s="30">
        <v>495.0</v>
      </c>
      <c r="V6" s="30">
        <v>24.0</v>
      </c>
      <c r="W6" s="30">
        <v>1441.0</v>
      </c>
      <c r="X6" s="30">
        <v>63.0</v>
      </c>
      <c r="Y6" s="30">
        <v>0.0</v>
      </c>
      <c r="Z6" s="30">
        <v>80.0</v>
      </c>
      <c r="AA6" s="30">
        <v>5933.0</v>
      </c>
      <c r="AB6" s="30">
        <v>133.0</v>
      </c>
      <c r="AC6" s="30">
        <v>3.77</v>
      </c>
      <c r="AD6" s="30">
        <v>1.11</v>
      </c>
      <c r="AE6" s="30">
        <v>6.9</v>
      </c>
      <c r="AF6" s="30">
        <v>1.0</v>
      </c>
      <c r="AG6" s="30">
        <v>3.1</v>
      </c>
      <c r="AH6" s="30">
        <v>8.9</v>
      </c>
      <c r="AI6" s="30">
        <v>2.91</v>
      </c>
      <c r="AJ6" s="24">
        <v>998.0</v>
      </c>
    </row>
    <row r="7">
      <c r="A7" s="25" t="s">
        <v>80</v>
      </c>
      <c r="B7" s="30">
        <v>28.0</v>
      </c>
      <c r="C7" s="30">
        <v>28.6</v>
      </c>
      <c r="D7" s="30">
        <v>4.41</v>
      </c>
      <c r="E7" s="30">
        <v>78.0</v>
      </c>
      <c r="F7" s="30">
        <v>84.0</v>
      </c>
      <c r="G7" s="30">
        <v>0.481</v>
      </c>
      <c r="H7" s="30">
        <v>4.1</v>
      </c>
      <c r="I7" s="30">
        <v>162.0</v>
      </c>
      <c r="J7" s="30">
        <v>162.0</v>
      </c>
      <c r="K7" s="30">
        <v>155.0</v>
      </c>
      <c r="L7" s="30">
        <v>7.0</v>
      </c>
      <c r="M7" s="30">
        <v>10.0</v>
      </c>
      <c r="N7" s="30">
        <v>1.0</v>
      </c>
      <c r="O7" s="30">
        <v>43.0</v>
      </c>
      <c r="P7" s="30">
        <v>1446.2</v>
      </c>
      <c r="Q7" s="30">
        <v>1422.0</v>
      </c>
      <c r="R7" s="30">
        <v>715.0</v>
      </c>
      <c r="S7" s="30">
        <v>659.0</v>
      </c>
      <c r="T7" s="30">
        <v>185.0</v>
      </c>
      <c r="U7" s="30">
        <v>521.0</v>
      </c>
      <c r="V7" s="30">
        <v>30.0</v>
      </c>
      <c r="W7" s="30">
        <v>1270.0</v>
      </c>
      <c r="X7" s="30">
        <v>68.0</v>
      </c>
      <c r="Y7" s="30">
        <v>2.0</v>
      </c>
      <c r="Z7" s="30">
        <v>72.0</v>
      </c>
      <c r="AA7" s="30">
        <v>6196.0</v>
      </c>
      <c r="AB7" s="30">
        <v>99.0</v>
      </c>
      <c r="AC7" s="30">
        <v>4.27</v>
      </c>
      <c r="AD7" s="30">
        <v>1.343</v>
      </c>
      <c r="AE7" s="30">
        <v>8.8</v>
      </c>
      <c r="AF7" s="30">
        <v>1.2</v>
      </c>
      <c r="AG7" s="30">
        <v>3.2</v>
      </c>
      <c r="AH7" s="30">
        <v>7.9</v>
      </c>
      <c r="AI7" s="30">
        <v>2.44</v>
      </c>
      <c r="AJ7" s="24">
        <v>1141.0</v>
      </c>
    </row>
    <row r="8">
      <c r="A8" s="25" t="s">
        <v>119</v>
      </c>
      <c r="B8" s="30">
        <v>32.0</v>
      </c>
      <c r="C8" s="30">
        <v>27.1</v>
      </c>
      <c r="D8" s="30">
        <v>5.27</v>
      </c>
      <c r="E8" s="30">
        <v>68.0</v>
      </c>
      <c r="F8" s="30">
        <v>94.0</v>
      </c>
      <c r="G8" s="30">
        <v>0.42</v>
      </c>
      <c r="H8" s="30">
        <v>4.91</v>
      </c>
      <c r="I8" s="30">
        <v>162.0</v>
      </c>
      <c r="J8" s="30">
        <v>162.0</v>
      </c>
      <c r="K8" s="30">
        <v>160.0</v>
      </c>
      <c r="L8" s="30">
        <v>2.0</v>
      </c>
      <c r="M8" s="30">
        <v>8.0</v>
      </c>
      <c r="N8" s="30">
        <v>1.0</v>
      </c>
      <c r="O8" s="30">
        <v>28.0</v>
      </c>
      <c r="P8" s="30">
        <v>1442.0</v>
      </c>
      <c r="Q8" s="30">
        <v>1457.0</v>
      </c>
      <c r="R8" s="30">
        <v>854.0</v>
      </c>
      <c r="S8" s="30">
        <v>786.0</v>
      </c>
      <c r="T8" s="30">
        <v>258.0</v>
      </c>
      <c r="U8" s="30">
        <v>636.0</v>
      </c>
      <c r="V8" s="30">
        <v>31.0</v>
      </c>
      <c r="W8" s="30">
        <v>1241.0</v>
      </c>
      <c r="X8" s="30">
        <v>78.0</v>
      </c>
      <c r="Y8" s="30">
        <v>12.0</v>
      </c>
      <c r="Z8" s="30">
        <v>61.0</v>
      </c>
      <c r="AA8" s="30">
        <v>6348.0</v>
      </c>
      <c r="AB8" s="30">
        <v>87.0</v>
      </c>
      <c r="AC8" s="30">
        <v>5.24</v>
      </c>
      <c r="AD8" s="30">
        <v>1.451</v>
      </c>
      <c r="AE8" s="30">
        <v>9.1</v>
      </c>
      <c r="AF8" s="30">
        <v>1.6</v>
      </c>
      <c r="AG8" s="30">
        <v>4.0</v>
      </c>
      <c r="AH8" s="30">
        <v>7.7</v>
      </c>
      <c r="AI8" s="30">
        <v>1.95</v>
      </c>
      <c r="AJ8" s="24">
        <v>1168.0</v>
      </c>
    </row>
    <row r="9">
      <c r="A9" s="25" t="s">
        <v>85</v>
      </c>
      <c r="B9" s="30">
        <v>27.0</v>
      </c>
      <c r="C9" s="30">
        <v>28.1</v>
      </c>
      <c r="D9" s="30">
        <v>4.2</v>
      </c>
      <c r="E9" s="30">
        <v>94.0</v>
      </c>
      <c r="F9" s="30">
        <v>67.0</v>
      </c>
      <c r="G9" s="30">
        <v>0.584</v>
      </c>
      <c r="H9" s="30">
        <v>3.84</v>
      </c>
      <c r="I9" s="30">
        <v>161.0</v>
      </c>
      <c r="J9" s="30">
        <v>161.0</v>
      </c>
      <c r="K9" s="30">
        <v>156.0</v>
      </c>
      <c r="L9" s="30">
        <v>5.0</v>
      </c>
      <c r="M9" s="30">
        <v>11.0</v>
      </c>
      <c r="N9" s="30">
        <v>3.0</v>
      </c>
      <c r="O9" s="30">
        <v>37.0</v>
      </c>
      <c r="P9" s="30">
        <v>1445.0</v>
      </c>
      <c r="Q9" s="30">
        <v>1330.0</v>
      </c>
      <c r="R9" s="30">
        <v>676.0</v>
      </c>
      <c r="S9" s="30">
        <v>617.0</v>
      </c>
      <c r="T9" s="30">
        <v>186.0</v>
      </c>
      <c r="U9" s="30">
        <v>461.0</v>
      </c>
      <c r="V9" s="30">
        <v>34.0</v>
      </c>
      <c r="W9" s="30">
        <v>1398.0</v>
      </c>
      <c r="X9" s="30">
        <v>34.0</v>
      </c>
      <c r="Y9" s="30">
        <v>7.0</v>
      </c>
      <c r="Z9" s="30">
        <v>49.0</v>
      </c>
      <c r="AA9" s="30">
        <v>6033.0</v>
      </c>
      <c r="AB9" s="30">
        <v>118.0</v>
      </c>
      <c r="AC9" s="30">
        <v>3.91</v>
      </c>
      <c r="AD9" s="30">
        <v>1.239</v>
      </c>
      <c r="AE9" s="30">
        <v>8.3</v>
      </c>
      <c r="AF9" s="30">
        <v>1.2</v>
      </c>
      <c r="AG9" s="30">
        <v>2.9</v>
      </c>
      <c r="AH9" s="30">
        <v>8.7</v>
      </c>
      <c r="AI9" s="30">
        <v>3.03</v>
      </c>
      <c r="AJ9" s="24">
        <v>1022.0</v>
      </c>
    </row>
    <row r="10">
      <c r="A10" s="25" t="s">
        <v>155</v>
      </c>
      <c r="B10" s="30">
        <v>25.0</v>
      </c>
      <c r="C10" s="30">
        <v>27.7</v>
      </c>
      <c r="D10" s="30">
        <v>5.31</v>
      </c>
      <c r="E10" s="30">
        <v>75.0</v>
      </c>
      <c r="F10" s="30">
        <v>87.0</v>
      </c>
      <c r="G10" s="30">
        <v>0.463</v>
      </c>
      <c r="H10" s="30">
        <v>4.91</v>
      </c>
      <c r="I10" s="30">
        <v>162.0</v>
      </c>
      <c r="J10" s="30">
        <v>162.0</v>
      </c>
      <c r="K10" s="30">
        <v>160.0</v>
      </c>
      <c r="L10" s="30">
        <v>2.0</v>
      </c>
      <c r="M10" s="30">
        <v>9.0</v>
      </c>
      <c r="N10" s="30">
        <v>2.0</v>
      </c>
      <c r="O10" s="30">
        <v>37.0</v>
      </c>
      <c r="P10" s="30">
        <v>1429.1</v>
      </c>
      <c r="Q10" s="30">
        <v>1532.0</v>
      </c>
      <c r="R10" s="30">
        <v>860.0</v>
      </c>
      <c r="S10" s="30">
        <v>779.0</v>
      </c>
      <c r="T10" s="30">
        <v>181.0</v>
      </c>
      <c r="U10" s="30">
        <v>547.0</v>
      </c>
      <c r="V10" s="30">
        <v>38.0</v>
      </c>
      <c r="W10" s="30">
        <v>1223.0</v>
      </c>
      <c r="X10" s="30">
        <v>70.0</v>
      </c>
      <c r="Y10" s="30">
        <v>5.0</v>
      </c>
      <c r="Z10" s="30">
        <v>72.0</v>
      </c>
      <c r="AA10" s="30">
        <v>6289.0</v>
      </c>
      <c r="AB10" s="30">
        <v>99.0</v>
      </c>
      <c r="AC10" s="30">
        <v>4.38</v>
      </c>
      <c r="AD10" s="30">
        <v>1.455</v>
      </c>
      <c r="AE10" s="30">
        <v>9.6</v>
      </c>
      <c r="AF10" s="30">
        <v>1.1</v>
      </c>
      <c r="AG10" s="30">
        <v>3.4</v>
      </c>
      <c r="AH10" s="30">
        <v>7.7</v>
      </c>
      <c r="AI10" s="30">
        <v>2.24</v>
      </c>
      <c r="AJ10" s="24">
        <v>1141.0</v>
      </c>
    </row>
    <row r="11">
      <c r="A11" s="25" t="s">
        <v>182</v>
      </c>
      <c r="B11" s="30">
        <v>23.0</v>
      </c>
      <c r="C11" s="30">
        <v>29.0</v>
      </c>
      <c r="D11" s="30">
        <v>4.48</v>
      </c>
      <c r="E11" s="30">
        <v>86.0</v>
      </c>
      <c r="F11" s="30">
        <v>75.0</v>
      </c>
      <c r="G11" s="30">
        <v>0.534</v>
      </c>
      <c r="H11" s="30">
        <v>4.24</v>
      </c>
      <c r="I11" s="30">
        <v>161.0</v>
      </c>
      <c r="J11" s="30">
        <v>161.0</v>
      </c>
      <c r="K11" s="30">
        <v>158.0</v>
      </c>
      <c r="L11" s="30">
        <v>3.0</v>
      </c>
      <c r="M11" s="30">
        <v>8.0</v>
      </c>
      <c r="N11" s="30">
        <v>1.0</v>
      </c>
      <c r="O11" s="30">
        <v>47.0</v>
      </c>
      <c r="P11" s="30">
        <v>1428.0</v>
      </c>
      <c r="Q11" s="30">
        <v>1417.0</v>
      </c>
      <c r="R11" s="30">
        <v>721.0</v>
      </c>
      <c r="S11" s="30">
        <v>672.0</v>
      </c>
      <c r="T11" s="30">
        <v>182.0</v>
      </c>
      <c r="U11" s="30">
        <v>462.0</v>
      </c>
      <c r="V11" s="30">
        <v>25.0</v>
      </c>
      <c r="W11" s="30">
        <v>1232.0</v>
      </c>
      <c r="X11" s="30">
        <v>51.0</v>
      </c>
      <c r="Y11" s="30">
        <v>4.0</v>
      </c>
      <c r="Z11" s="30">
        <v>44.0</v>
      </c>
      <c r="AA11" s="30">
        <v>6048.0</v>
      </c>
      <c r="AB11" s="30">
        <v>101.0</v>
      </c>
      <c r="AC11" s="30">
        <v>4.16</v>
      </c>
      <c r="AD11" s="30">
        <v>1.316</v>
      </c>
      <c r="AE11" s="30">
        <v>8.9</v>
      </c>
      <c r="AF11" s="30">
        <v>1.1</v>
      </c>
      <c r="AG11" s="30">
        <v>2.9</v>
      </c>
      <c r="AH11" s="30">
        <v>7.8</v>
      </c>
      <c r="AI11" s="30">
        <v>2.67</v>
      </c>
      <c r="AJ11" s="24">
        <v>1043.0</v>
      </c>
    </row>
    <row r="12">
      <c r="A12" s="25" t="s">
        <v>126</v>
      </c>
      <c r="B12" s="30">
        <v>23.0</v>
      </c>
      <c r="C12" s="30">
        <v>28.9</v>
      </c>
      <c r="D12" s="30">
        <v>4.33</v>
      </c>
      <c r="E12" s="30">
        <v>84.0</v>
      </c>
      <c r="F12" s="30">
        <v>78.0</v>
      </c>
      <c r="G12" s="30">
        <v>0.519</v>
      </c>
      <c r="H12" s="30">
        <v>4.06</v>
      </c>
      <c r="I12" s="30">
        <v>162.0</v>
      </c>
      <c r="J12" s="30">
        <v>162.0</v>
      </c>
      <c r="K12" s="30">
        <v>160.0</v>
      </c>
      <c r="L12" s="30">
        <v>2.0</v>
      </c>
      <c r="M12" s="30">
        <v>8.0</v>
      </c>
      <c r="N12" s="30">
        <v>1.0</v>
      </c>
      <c r="O12" s="30">
        <v>44.0</v>
      </c>
      <c r="P12" s="30">
        <v>1468.0</v>
      </c>
      <c r="Q12" s="30">
        <v>1441.0</v>
      </c>
      <c r="R12" s="30">
        <v>701.0</v>
      </c>
      <c r="S12" s="30">
        <v>663.0</v>
      </c>
      <c r="T12" s="30">
        <v>181.0</v>
      </c>
      <c r="U12" s="30">
        <v>453.0</v>
      </c>
      <c r="V12" s="30">
        <v>19.0</v>
      </c>
      <c r="W12" s="30">
        <v>1396.0</v>
      </c>
      <c r="X12" s="30">
        <v>39.0</v>
      </c>
      <c r="Y12" s="30">
        <v>2.0</v>
      </c>
      <c r="Z12" s="30">
        <v>98.0</v>
      </c>
      <c r="AA12" s="30">
        <v>6180.0</v>
      </c>
      <c r="AB12" s="30">
        <v>97.0</v>
      </c>
      <c r="AC12" s="30">
        <v>3.85</v>
      </c>
      <c r="AD12" s="30">
        <v>1.29</v>
      </c>
      <c r="AE12" s="30">
        <v>8.8</v>
      </c>
      <c r="AF12" s="30">
        <v>1.1</v>
      </c>
      <c r="AG12" s="30">
        <v>2.8</v>
      </c>
      <c r="AH12" s="30">
        <v>8.6</v>
      </c>
      <c r="AI12" s="30">
        <v>3.08</v>
      </c>
      <c r="AJ12" s="24">
        <v>1075.0</v>
      </c>
    </row>
    <row r="13">
      <c r="A13" s="41" t="s">
        <v>160</v>
      </c>
      <c r="B13" s="35">
        <v>21.0</v>
      </c>
      <c r="C13" s="35">
        <v>29.9</v>
      </c>
      <c r="D13" s="35">
        <v>4.4</v>
      </c>
      <c r="E13" s="35">
        <v>81.0</v>
      </c>
      <c r="F13" s="35">
        <v>81.0</v>
      </c>
      <c r="G13" s="35">
        <v>0.5</v>
      </c>
      <c r="H13" s="35">
        <v>4.21</v>
      </c>
      <c r="I13" s="35">
        <v>162.0</v>
      </c>
      <c r="J13" s="35">
        <v>162.0</v>
      </c>
      <c r="K13" s="35">
        <v>159.0</v>
      </c>
      <c r="L13" s="35">
        <v>3.0</v>
      </c>
      <c r="M13" s="35">
        <v>7.0</v>
      </c>
      <c r="N13" s="35">
        <v>0.0</v>
      </c>
      <c r="O13" s="35">
        <v>41.0</v>
      </c>
      <c r="P13" s="35">
        <v>1440.0</v>
      </c>
      <c r="Q13" s="35">
        <v>1433.0</v>
      </c>
      <c r="R13" s="35">
        <v>712.0</v>
      </c>
      <c r="S13" s="35">
        <v>674.0</v>
      </c>
      <c r="T13" s="35">
        <v>206.0</v>
      </c>
      <c r="U13" s="35">
        <v>517.0</v>
      </c>
      <c r="V13" s="35">
        <v>8.0</v>
      </c>
      <c r="W13" s="35">
        <v>1287.0</v>
      </c>
      <c r="X13" s="35">
        <v>60.0</v>
      </c>
      <c r="Y13" s="35">
        <v>7.0</v>
      </c>
      <c r="Z13" s="35">
        <v>55.0</v>
      </c>
      <c r="AA13" s="35">
        <v>6182.0</v>
      </c>
      <c r="AB13" s="35">
        <v>102.0</v>
      </c>
      <c r="AC13" s="35">
        <v>4.42</v>
      </c>
      <c r="AD13" s="35">
        <v>1.354</v>
      </c>
      <c r="AE13" s="35">
        <v>9.0</v>
      </c>
      <c r="AF13" s="35">
        <v>1.3</v>
      </c>
      <c r="AG13" s="35">
        <v>3.2</v>
      </c>
      <c r="AH13" s="35">
        <v>8.0</v>
      </c>
      <c r="AI13" s="35">
        <v>2.49</v>
      </c>
      <c r="AJ13" s="32">
        <v>1150.0</v>
      </c>
    </row>
    <row r="14">
      <c r="A14" s="25" t="s">
        <v>164</v>
      </c>
      <c r="B14" s="30">
        <v>30.0</v>
      </c>
      <c r="C14" s="30">
        <v>28.4</v>
      </c>
      <c r="D14" s="30">
        <v>4.49</v>
      </c>
      <c r="E14" s="30">
        <v>74.0</v>
      </c>
      <c r="F14" s="30">
        <v>88.0</v>
      </c>
      <c r="G14" s="30">
        <v>0.457</v>
      </c>
      <c r="H14" s="30">
        <v>4.28</v>
      </c>
      <c r="I14" s="30">
        <v>162.0</v>
      </c>
      <c r="J14" s="30">
        <v>162.0</v>
      </c>
      <c r="K14" s="30">
        <v>158.0</v>
      </c>
      <c r="L14" s="30">
        <v>4.0</v>
      </c>
      <c r="M14" s="30">
        <v>12.0</v>
      </c>
      <c r="N14" s="30">
        <v>3.0</v>
      </c>
      <c r="O14" s="30">
        <v>29.0</v>
      </c>
      <c r="P14" s="30">
        <v>1421.1</v>
      </c>
      <c r="Q14" s="30">
        <v>1480.0</v>
      </c>
      <c r="R14" s="30">
        <v>727.0</v>
      </c>
      <c r="S14" s="30">
        <v>676.0</v>
      </c>
      <c r="T14" s="30">
        <v>208.0</v>
      </c>
      <c r="U14" s="30">
        <v>498.0</v>
      </c>
      <c r="V14" s="30">
        <v>27.0</v>
      </c>
      <c r="W14" s="30">
        <v>1136.0</v>
      </c>
      <c r="X14" s="30">
        <v>56.0</v>
      </c>
      <c r="Y14" s="30">
        <v>10.0</v>
      </c>
      <c r="Z14" s="30">
        <v>47.0</v>
      </c>
      <c r="AA14" s="30">
        <v>6120.0</v>
      </c>
      <c r="AB14" s="30">
        <v>94.0</v>
      </c>
      <c r="AC14" s="30">
        <v>4.62</v>
      </c>
      <c r="AD14" s="30">
        <v>1.392</v>
      </c>
      <c r="AE14" s="30">
        <v>9.4</v>
      </c>
      <c r="AF14" s="30">
        <v>1.3</v>
      </c>
      <c r="AG14" s="30">
        <v>3.2</v>
      </c>
      <c r="AH14" s="30">
        <v>7.2</v>
      </c>
      <c r="AI14" s="30">
        <v>2.28</v>
      </c>
      <c r="AJ14" s="24">
        <v>1129.0</v>
      </c>
    </row>
    <row r="15">
      <c r="A15" s="25" t="s">
        <v>31</v>
      </c>
      <c r="B15" s="30">
        <v>31.0</v>
      </c>
      <c r="C15" s="30">
        <v>28.9</v>
      </c>
      <c r="D15" s="30">
        <v>3.94</v>
      </c>
      <c r="E15" s="30">
        <v>91.0</v>
      </c>
      <c r="F15" s="30">
        <v>71.0</v>
      </c>
      <c r="G15" s="30">
        <v>0.562</v>
      </c>
      <c r="H15" s="30">
        <v>3.7</v>
      </c>
      <c r="I15" s="30">
        <v>162.0</v>
      </c>
      <c r="J15" s="30">
        <v>162.0</v>
      </c>
      <c r="K15" s="30">
        <v>159.0</v>
      </c>
      <c r="L15" s="30">
        <v>3.0</v>
      </c>
      <c r="M15" s="30">
        <v>15.0</v>
      </c>
      <c r="N15" s="30">
        <v>3.0</v>
      </c>
      <c r="O15" s="30">
        <v>47.0</v>
      </c>
      <c r="P15" s="30">
        <v>1453.0</v>
      </c>
      <c r="Q15" s="30">
        <v>1266.0</v>
      </c>
      <c r="R15" s="30">
        <v>638.0</v>
      </c>
      <c r="S15" s="30">
        <v>598.0</v>
      </c>
      <c r="T15" s="30">
        <v>165.0</v>
      </c>
      <c r="U15" s="30">
        <v>464.0</v>
      </c>
      <c r="V15" s="30">
        <v>51.0</v>
      </c>
      <c r="W15" s="30">
        <v>1510.0</v>
      </c>
      <c r="X15" s="30">
        <v>53.0</v>
      </c>
      <c r="Y15" s="30">
        <v>5.0</v>
      </c>
      <c r="Z15" s="30">
        <v>58.0</v>
      </c>
      <c r="AA15" s="30">
        <v>6014.0</v>
      </c>
      <c r="AB15" s="30">
        <v>109.0</v>
      </c>
      <c r="AC15" s="30">
        <v>3.61</v>
      </c>
      <c r="AD15" s="30">
        <v>1.191</v>
      </c>
      <c r="AE15" s="30">
        <v>7.8</v>
      </c>
      <c r="AF15" s="30">
        <v>1.0</v>
      </c>
      <c r="AG15" s="30">
        <v>2.9</v>
      </c>
      <c r="AH15" s="30">
        <v>9.4</v>
      </c>
      <c r="AI15" s="30">
        <v>3.25</v>
      </c>
      <c r="AJ15" s="24">
        <v>1017.0</v>
      </c>
    </row>
    <row r="16">
      <c r="A16" s="25" t="s">
        <v>113</v>
      </c>
      <c r="B16" s="30">
        <v>31.0</v>
      </c>
      <c r="C16" s="30">
        <v>28.0</v>
      </c>
      <c r="D16" s="30">
        <v>4.24</v>
      </c>
      <c r="E16" s="30">
        <v>79.0</v>
      </c>
      <c r="F16" s="30">
        <v>82.0</v>
      </c>
      <c r="G16" s="30">
        <v>0.491</v>
      </c>
      <c r="H16" s="30">
        <v>4.05</v>
      </c>
      <c r="I16" s="30">
        <v>161.0</v>
      </c>
      <c r="J16" s="30">
        <v>161.0</v>
      </c>
      <c r="K16" s="30">
        <v>161.0</v>
      </c>
      <c r="L16" s="30">
        <v>0.0</v>
      </c>
      <c r="M16" s="30">
        <v>12.0</v>
      </c>
      <c r="N16" s="30">
        <v>0.0</v>
      </c>
      <c r="O16" s="30">
        <v>55.0</v>
      </c>
      <c r="P16" s="30">
        <v>1435.0</v>
      </c>
      <c r="Q16" s="30">
        <v>1358.0</v>
      </c>
      <c r="R16" s="30">
        <v>682.0</v>
      </c>
      <c r="S16" s="30">
        <v>646.0</v>
      </c>
      <c r="T16" s="30">
        <v>152.0</v>
      </c>
      <c r="U16" s="30">
        <v>595.0</v>
      </c>
      <c r="V16" s="30">
        <v>62.0</v>
      </c>
      <c r="W16" s="30">
        <v>1379.0</v>
      </c>
      <c r="X16" s="30">
        <v>61.0</v>
      </c>
      <c r="Y16" s="30">
        <v>3.0</v>
      </c>
      <c r="Z16" s="30">
        <v>66.0</v>
      </c>
      <c r="AA16" s="30">
        <v>6164.0</v>
      </c>
      <c r="AB16" s="30">
        <v>98.0</v>
      </c>
      <c r="AC16" s="30">
        <v>3.97</v>
      </c>
      <c r="AD16" s="30">
        <v>1.361</v>
      </c>
      <c r="AE16" s="30">
        <v>8.5</v>
      </c>
      <c r="AF16" s="30">
        <v>1.0</v>
      </c>
      <c r="AG16" s="30">
        <v>3.7</v>
      </c>
      <c r="AH16" s="30">
        <v>8.6</v>
      </c>
      <c r="AI16" s="30">
        <v>2.32</v>
      </c>
      <c r="AJ16" s="24">
        <v>1177.0</v>
      </c>
    </row>
    <row r="17">
      <c r="A17" s="25" t="s">
        <v>137</v>
      </c>
      <c r="B17" s="30">
        <v>27.0</v>
      </c>
      <c r="C17" s="30">
        <v>28.1</v>
      </c>
      <c r="D17" s="30">
        <v>4.52</v>
      </c>
      <c r="E17" s="30">
        <v>73.0</v>
      </c>
      <c r="F17" s="30">
        <v>89.0</v>
      </c>
      <c r="G17" s="30">
        <v>0.451</v>
      </c>
      <c r="H17" s="30">
        <v>4.08</v>
      </c>
      <c r="I17" s="30">
        <v>162.0</v>
      </c>
      <c r="J17" s="30">
        <v>162.0</v>
      </c>
      <c r="K17" s="30">
        <v>162.0</v>
      </c>
      <c r="L17" s="30">
        <v>0.0</v>
      </c>
      <c r="M17" s="30">
        <v>7.0</v>
      </c>
      <c r="N17" s="30">
        <v>0.0</v>
      </c>
      <c r="O17" s="30">
        <v>46.0</v>
      </c>
      <c r="P17" s="30">
        <v>1434.1</v>
      </c>
      <c r="Q17" s="30">
        <v>1450.0</v>
      </c>
      <c r="R17" s="30">
        <v>733.0</v>
      </c>
      <c r="S17" s="30">
        <v>650.0</v>
      </c>
      <c r="T17" s="30">
        <v>178.0</v>
      </c>
      <c r="U17" s="30">
        <v>532.0</v>
      </c>
      <c r="V17" s="30">
        <v>33.0</v>
      </c>
      <c r="W17" s="30">
        <v>1175.0</v>
      </c>
      <c r="X17" s="30">
        <v>66.0</v>
      </c>
      <c r="Y17" s="30">
        <v>2.0</v>
      </c>
      <c r="Z17" s="30">
        <v>48.0</v>
      </c>
      <c r="AA17" s="30">
        <v>6188.0</v>
      </c>
      <c r="AB17" s="30">
        <v>105.0</v>
      </c>
      <c r="AC17" s="30">
        <v>4.37</v>
      </c>
      <c r="AD17" s="30">
        <v>1.382</v>
      </c>
      <c r="AE17" s="30">
        <v>9.1</v>
      </c>
      <c r="AF17" s="30">
        <v>1.1</v>
      </c>
      <c r="AG17" s="30">
        <v>3.3</v>
      </c>
      <c r="AH17" s="30">
        <v>7.4</v>
      </c>
      <c r="AI17" s="30">
        <v>2.21</v>
      </c>
      <c r="AJ17" s="24">
        <v>1152.0</v>
      </c>
    </row>
    <row r="18">
      <c r="A18" s="25" t="s">
        <v>60</v>
      </c>
      <c r="B18" s="30">
        <v>29.0</v>
      </c>
      <c r="C18" s="30">
        <v>28.3</v>
      </c>
      <c r="D18" s="30">
        <v>5.49</v>
      </c>
      <c r="E18" s="30">
        <v>59.0</v>
      </c>
      <c r="F18" s="30">
        <v>103.0</v>
      </c>
      <c r="G18" s="30">
        <v>0.364</v>
      </c>
      <c r="H18" s="30">
        <v>5.08</v>
      </c>
      <c r="I18" s="30">
        <v>162.0</v>
      </c>
      <c r="J18" s="30">
        <v>162.0</v>
      </c>
      <c r="K18" s="30">
        <v>158.0</v>
      </c>
      <c r="L18" s="30">
        <v>4.0</v>
      </c>
      <c r="M18" s="30">
        <v>3.0</v>
      </c>
      <c r="N18" s="30">
        <v>1.0</v>
      </c>
      <c r="O18" s="30">
        <v>26.0</v>
      </c>
      <c r="P18" s="30">
        <v>1443.0</v>
      </c>
      <c r="Q18" s="30">
        <v>1617.0</v>
      </c>
      <c r="R18" s="30">
        <v>889.0</v>
      </c>
      <c r="S18" s="30">
        <v>814.0</v>
      </c>
      <c r="T18" s="30">
        <v>221.0</v>
      </c>
      <c r="U18" s="30">
        <v>479.0</v>
      </c>
      <c r="V18" s="30">
        <v>26.0</v>
      </c>
      <c r="W18" s="30">
        <v>1191.0</v>
      </c>
      <c r="X18" s="30">
        <v>41.0</v>
      </c>
      <c r="Y18" s="30">
        <v>7.0</v>
      </c>
      <c r="Z18" s="30">
        <v>83.0</v>
      </c>
      <c r="AA18" s="30">
        <v>6314.0</v>
      </c>
      <c r="AB18" s="30">
        <v>83.0</v>
      </c>
      <c r="AC18" s="30">
        <v>4.57</v>
      </c>
      <c r="AD18" s="30">
        <v>1.453</v>
      </c>
      <c r="AE18" s="30">
        <v>10.1</v>
      </c>
      <c r="AF18" s="30">
        <v>1.4</v>
      </c>
      <c r="AG18" s="30">
        <v>3.0</v>
      </c>
      <c r="AH18" s="30">
        <v>7.4</v>
      </c>
      <c r="AI18" s="30">
        <v>2.49</v>
      </c>
      <c r="AJ18" s="24">
        <v>1096.0</v>
      </c>
    </row>
    <row r="19">
      <c r="A19" s="25" t="s">
        <v>151</v>
      </c>
      <c r="B19" s="30">
        <v>22.0</v>
      </c>
      <c r="C19" s="30">
        <v>28.4</v>
      </c>
      <c r="D19" s="30">
        <v>3.81</v>
      </c>
      <c r="E19" s="30">
        <v>87.0</v>
      </c>
      <c r="F19" s="30">
        <v>75.0</v>
      </c>
      <c r="G19" s="30">
        <v>0.537</v>
      </c>
      <c r="H19" s="30">
        <v>3.57</v>
      </c>
      <c r="I19" s="30">
        <v>162.0</v>
      </c>
      <c r="J19" s="30">
        <v>162.0</v>
      </c>
      <c r="K19" s="30">
        <v>161.0</v>
      </c>
      <c r="L19" s="30">
        <v>1.0</v>
      </c>
      <c r="M19" s="30">
        <v>13.0</v>
      </c>
      <c r="N19" s="30">
        <v>1.0</v>
      </c>
      <c r="O19" s="30">
        <v>55.0</v>
      </c>
      <c r="P19" s="30">
        <v>1447.0</v>
      </c>
      <c r="Q19" s="30">
        <v>1397.0</v>
      </c>
      <c r="R19" s="30">
        <v>617.0</v>
      </c>
      <c r="S19" s="30">
        <v>574.0</v>
      </c>
      <c r="T19" s="30">
        <v>152.0</v>
      </c>
      <c r="U19" s="30">
        <v>439.0</v>
      </c>
      <c r="V19" s="30">
        <v>39.0</v>
      </c>
      <c r="W19" s="30">
        <v>1396.0</v>
      </c>
      <c r="X19" s="30">
        <v>35.0</v>
      </c>
      <c r="Y19" s="30">
        <v>7.0</v>
      </c>
      <c r="Z19" s="30">
        <v>50.0</v>
      </c>
      <c r="AA19" s="30">
        <v>6067.0</v>
      </c>
      <c r="AB19" s="30">
        <v>113.0</v>
      </c>
      <c r="AC19" s="30">
        <v>3.56</v>
      </c>
      <c r="AD19" s="30">
        <v>1.269</v>
      </c>
      <c r="AE19" s="30">
        <v>8.7</v>
      </c>
      <c r="AF19" s="30">
        <v>0.9</v>
      </c>
      <c r="AG19" s="30">
        <v>2.7</v>
      </c>
      <c r="AH19" s="30">
        <v>8.7</v>
      </c>
      <c r="AI19" s="30">
        <v>3.18</v>
      </c>
      <c r="AJ19" s="24">
        <v>1109.0</v>
      </c>
    </row>
    <row r="20">
      <c r="A20" s="25" t="s">
        <v>95</v>
      </c>
      <c r="B20" s="30">
        <v>29.0</v>
      </c>
      <c r="C20" s="30">
        <v>27.9</v>
      </c>
      <c r="D20" s="30">
        <v>4.33</v>
      </c>
      <c r="E20" s="30">
        <v>84.0</v>
      </c>
      <c r="F20" s="30">
        <v>78.0</v>
      </c>
      <c r="G20" s="30">
        <v>0.519</v>
      </c>
      <c r="H20" s="30">
        <v>4.16</v>
      </c>
      <c r="I20" s="30">
        <v>162.0</v>
      </c>
      <c r="J20" s="30">
        <v>162.0</v>
      </c>
      <c r="K20" s="30">
        <v>162.0</v>
      </c>
      <c r="L20" s="30">
        <v>0.0</v>
      </c>
      <c r="M20" s="30">
        <v>10.0</v>
      </c>
      <c r="N20" s="30">
        <v>0.0</v>
      </c>
      <c r="O20" s="30">
        <v>48.0</v>
      </c>
      <c r="P20" s="30">
        <v>1428.1</v>
      </c>
      <c r="Q20" s="30">
        <v>1358.0</v>
      </c>
      <c r="R20" s="30">
        <v>702.0</v>
      </c>
      <c r="S20" s="30">
        <v>660.0</v>
      </c>
      <c r="T20" s="30">
        <v>214.0</v>
      </c>
      <c r="U20" s="30">
        <v>444.0</v>
      </c>
      <c r="V20" s="30">
        <v>15.0</v>
      </c>
      <c r="W20" s="30">
        <v>1393.0</v>
      </c>
      <c r="X20" s="30">
        <v>57.0</v>
      </c>
      <c r="Y20" s="30">
        <v>2.0</v>
      </c>
      <c r="Z20" s="30">
        <v>52.0</v>
      </c>
      <c r="AA20" s="30">
        <v>6023.0</v>
      </c>
      <c r="AB20" s="30">
        <v>104.0</v>
      </c>
      <c r="AC20" s="30">
        <v>4.2</v>
      </c>
      <c r="AD20" s="30">
        <v>1.262</v>
      </c>
      <c r="AE20" s="30">
        <v>8.6</v>
      </c>
      <c r="AF20" s="30">
        <v>1.3</v>
      </c>
      <c r="AG20" s="30">
        <v>2.8</v>
      </c>
      <c r="AH20" s="30">
        <v>8.8</v>
      </c>
      <c r="AI20" s="30">
        <v>3.14</v>
      </c>
      <c r="AJ20" s="24">
        <v>1036.0</v>
      </c>
    </row>
    <row r="21">
      <c r="A21" s="25" t="s">
        <v>67</v>
      </c>
      <c r="B21" s="30">
        <v>27.0</v>
      </c>
      <c r="C21" s="30">
        <v>27.9</v>
      </c>
      <c r="D21" s="30">
        <v>4.7</v>
      </c>
      <c r="E21" s="30">
        <v>69.0</v>
      </c>
      <c r="F21" s="30">
        <v>93.0</v>
      </c>
      <c r="G21" s="30">
        <v>0.426</v>
      </c>
      <c r="H21" s="30">
        <v>4.51</v>
      </c>
      <c r="I21" s="30">
        <v>162.0</v>
      </c>
      <c r="J21" s="30">
        <v>162.0</v>
      </c>
      <c r="K21" s="30">
        <v>160.0</v>
      </c>
      <c r="L21" s="30">
        <v>2.0</v>
      </c>
      <c r="M21" s="30">
        <v>7.0</v>
      </c>
      <c r="N21" s="30">
        <v>1.0</v>
      </c>
      <c r="O21" s="30">
        <v>42.0</v>
      </c>
      <c r="P21" s="30">
        <v>1433.1</v>
      </c>
      <c r="Q21" s="30">
        <v>1459.0</v>
      </c>
      <c r="R21" s="30">
        <v>761.0</v>
      </c>
      <c r="S21" s="30">
        <v>718.0</v>
      </c>
      <c r="T21" s="30">
        <v>185.0</v>
      </c>
      <c r="U21" s="30">
        <v>464.0</v>
      </c>
      <c r="V21" s="30">
        <v>28.0</v>
      </c>
      <c r="W21" s="30">
        <v>1188.0</v>
      </c>
      <c r="X21" s="30">
        <v>50.0</v>
      </c>
      <c r="Y21" s="30">
        <v>3.0</v>
      </c>
      <c r="Z21" s="30">
        <v>70.0</v>
      </c>
      <c r="AA21" s="30">
        <v>6144.0</v>
      </c>
      <c r="AB21" s="30">
        <v>91.0</v>
      </c>
      <c r="AC21" s="30">
        <v>4.24</v>
      </c>
      <c r="AD21" s="30">
        <v>1.342</v>
      </c>
      <c r="AE21" s="30">
        <v>9.2</v>
      </c>
      <c r="AF21" s="30">
        <v>1.2</v>
      </c>
      <c r="AG21" s="30">
        <v>2.9</v>
      </c>
      <c r="AH21" s="30">
        <v>7.5</v>
      </c>
      <c r="AI21" s="30">
        <v>2.56</v>
      </c>
      <c r="AJ21" s="24">
        <v>1083.0</v>
      </c>
    </row>
    <row r="22">
      <c r="A22" s="25" t="s">
        <v>143</v>
      </c>
      <c r="B22" s="30">
        <v>27.0</v>
      </c>
      <c r="C22" s="30">
        <v>26.3</v>
      </c>
      <c r="D22" s="30">
        <v>4.91</v>
      </c>
      <c r="E22" s="30">
        <v>71.0</v>
      </c>
      <c r="F22" s="30">
        <v>91.0</v>
      </c>
      <c r="G22" s="30">
        <v>0.438</v>
      </c>
      <c r="H22" s="30">
        <v>4.63</v>
      </c>
      <c r="I22" s="30">
        <v>162.0</v>
      </c>
      <c r="J22" s="30">
        <v>162.0</v>
      </c>
      <c r="K22" s="30">
        <v>158.0</v>
      </c>
      <c r="L22" s="30">
        <v>4.0</v>
      </c>
      <c r="M22" s="30">
        <v>12.0</v>
      </c>
      <c r="N22" s="30">
        <v>3.0</v>
      </c>
      <c r="O22" s="30">
        <v>43.0</v>
      </c>
      <c r="P22" s="30">
        <v>1437.0</v>
      </c>
      <c r="Q22" s="30">
        <v>1468.0</v>
      </c>
      <c r="R22" s="30">
        <v>796.0</v>
      </c>
      <c r="S22" s="30">
        <v>739.0</v>
      </c>
      <c r="T22" s="30">
        <v>213.0</v>
      </c>
      <c r="U22" s="30">
        <v>466.0</v>
      </c>
      <c r="V22" s="30">
        <v>30.0</v>
      </c>
      <c r="W22" s="30">
        <v>1299.0</v>
      </c>
      <c r="X22" s="30">
        <v>51.0</v>
      </c>
      <c r="Y22" s="30">
        <v>9.0</v>
      </c>
      <c r="Z22" s="30">
        <v>57.0</v>
      </c>
      <c r="AA22" s="30">
        <v>6164.0</v>
      </c>
      <c r="AB22" s="30">
        <v>91.0</v>
      </c>
      <c r="AC22" s="30">
        <v>4.34</v>
      </c>
      <c r="AD22" s="30">
        <v>1.346</v>
      </c>
      <c r="AE22" s="30">
        <v>9.2</v>
      </c>
      <c r="AF22" s="30">
        <v>1.3</v>
      </c>
      <c r="AG22" s="30">
        <v>2.9</v>
      </c>
      <c r="AH22" s="30">
        <v>8.1</v>
      </c>
      <c r="AI22" s="30">
        <v>2.79</v>
      </c>
      <c r="AJ22" s="24">
        <v>1057.0</v>
      </c>
    </row>
    <row r="23">
      <c r="A23" s="25" t="s">
        <v>189</v>
      </c>
      <c r="B23" s="30">
        <v>32.0</v>
      </c>
      <c r="C23" s="30">
        <v>28.6</v>
      </c>
      <c r="D23" s="30">
        <v>4.68</v>
      </c>
      <c r="E23" s="30">
        <v>78.0</v>
      </c>
      <c r="F23" s="30">
        <v>83.0</v>
      </c>
      <c r="G23" s="30">
        <v>0.484</v>
      </c>
      <c r="H23" s="30">
        <v>4.21</v>
      </c>
      <c r="I23" s="30">
        <v>162.0</v>
      </c>
      <c r="J23" s="30">
        <v>162.0</v>
      </c>
      <c r="K23" s="30">
        <v>157.0</v>
      </c>
      <c r="L23" s="30">
        <v>5.0</v>
      </c>
      <c r="M23" s="30">
        <v>5.0</v>
      </c>
      <c r="N23" s="30">
        <v>1.0</v>
      </c>
      <c r="O23" s="30">
        <v>51.0</v>
      </c>
      <c r="P23" s="30">
        <v>1450.2</v>
      </c>
      <c r="Q23" s="30">
        <v>1490.0</v>
      </c>
      <c r="R23" s="30">
        <v>758.0</v>
      </c>
      <c r="S23" s="30">
        <v>679.0</v>
      </c>
      <c r="T23" s="30">
        <v>180.0</v>
      </c>
      <c r="U23" s="30">
        <v>533.0</v>
      </c>
      <c r="V23" s="30">
        <v>28.0</v>
      </c>
      <c r="W23" s="30">
        <v>1232.0</v>
      </c>
      <c r="X23" s="30">
        <v>68.0</v>
      </c>
      <c r="Y23" s="30">
        <v>7.0</v>
      </c>
      <c r="Z23" s="30">
        <v>71.0</v>
      </c>
      <c r="AA23" s="30">
        <v>6292.0</v>
      </c>
      <c r="AB23" s="30">
        <v>99.0</v>
      </c>
      <c r="AC23" s="30">
        <v>4.3</v>
      </c>
      <c r="AD23" s="30">
        <v>1.395</v>
      </c>
      <c r="AE23" s="30">
        <v>9.2</v>
      </c>
      <c r="AF23" s="30">
        <v>1.1</v>
      </c>
      <c r="AG23" s="30">
        <v>3.3</v>
      </c>
      <c r="AH23" s="30">
        <v>7.6</v>
      </c>
      <c r="AI23" s="30">
        <v>2.31</v>
      </c>
      <c r="AJ23" s="24">
        <v>1182.0</v>
      </c>
    </row>
    <row r="24">
      <c r="A24" s="25" t="s">
        <v>52</v>
      </c>
      <c r="B24" s="30">
        <v>32.0</v>
      </c>
      <c r="C24" s="30">
        <v>28.1</v>
      </c>
      <c r="D24" s="30">
        <v>4.75</v>
      </c>
      <c r="E24" s="30">
        <v>68.0</v>
      </c>
      <c r="F24" s="30">
        <v>94.0</v>
      </c>
      <c r="G24" s="30">
        <v>0.42</v>
      </c>
      <c r="H24" s="30">
        <v>4.43</v>
      </c>
      <c r="I24" s="30">
        <v>162.0</v>
      </c>
      <c r="J24" s="30">
        <v>162.0</v>
      </c>
      <c r="K24" s="30">
        <v>161.0</v>
      </c>
      <c r="L24" s="30">
        <v>1.0</v>
      </c>
      <c r="M24" s="30">
        <v>9.0</v>
      </c>
      <c r="N24" s="30">
        <v>0.0</v>
      </c>
      <c r="O24" s="30">
        <v>35.0</v>
      </c>
      <c r="P24" s="30">
        <v>1440.0</v>
      </c>
      <c r="Q24" s="30">
        <v>1425.0</v>
      </c>
      <c r="R24" s="30">
        <v>770.0</v>
      </c>
      <c r="S24" s="30">
        <v>708.0</v>
      </c>
      <c r="T24" s="30">
        <v>183.0</v>
      </c>
      <c r="U24" s="30">
        <v>569.0</v>
      </c>
      <c r="V24" s="30">
        <v>44.0</v>
      </c>
      <c r="W24" s="30">
        <v>1222.0</v>
      </c>
      <c r="X24" s="30">
        <v>53.0</v>
      </c>
      <c r="Y24" s="30">
        <v>3.0</v>
      </c>
      <c r="Z24" s="30">
        <v>67.0</v>
      </c>
      <c r="AA24" s="30">
        <v>6228.0</v>
      </c>
      <c r="AB24" s="30">
        <v>90.0</v>
      </c>
      <c r="AC24" s="30">
        <v>4.4</v>
      </c>
      <c r="AD24" s="30">
        <v>1.385</v>
      </c>
      <c r="AE24" s="30">
        <v>8.9</v>
      </c>
      <c r="AF24" s="30">
        <v>1.1</v>
      </c>
      <c r="AG24" s="30">
        <v>3.6</v>
      </c>
      <c r="AH24" s="30">
        <v>7.6</v>
      </c>
      <c r="AI24" s="30">
        <v>2.15</v>
      </c>
      <c r="AJ24" s="24">
        <v>1138.0</v>
      </c>
    </row>
    <row r="25">
      <c r="A25" s="25" t="s">
        <v>148</v>
      </c>
      <c r="B25" s="30">
        <v>32.0</v>
      </c>
      <c r="C25" s="30">
        <v>28.8</v>
      </c>
      <c r="D25" s="30">
        <v>4.36</v>
      </c>
      <c r="E25" s="30">
        <v>86.0</v>
      </c>
      <c r="F25" s="30">
        <v>76.0</v>
      </c>
      <c r="G25" s="30">
        <v>0.531</v>
      </c>
      <c r="H25" s="30">
        <v>4.0</v>
      </c>
      <c r="I25" s="30">
        <v>162.0</v>
      </c>
      <c r="J25" s="30">
        <v>162.0</v>
      </c>
      <c r="K25" s="30">
        <v>160.0</v>
      </c>
      <c r="L25" s="30">
        <v>2.0</v>
      </c>
      <c r="M25" s="30">
        <v>8.0</v>
      </c>
      <c r="N25" s="30">
        <v>2.0</v>
      </c>
      <c r="O25" s="30">
        <v>49.0</v>
      </c>
      <c r="P25" s="30">
        <v>1457.0</v>
      </c>
      <c r="Q25" s="30">
        <v>1410.0</v>
      </c>
      <c r="R25" s="30">
        <v>707.0</v>
      </c>
      <c r="S25" s="30">
        <v>647.0</v>
      </c>
      <c r="T25" s="30">
        <v>213.0</v>
      </c>
      <c r="U25" s="30">
        <v>460.0</v>
      </c>
      <c r="V25" s="30">
        <v>30.0</v>
      </c>
      <c r="W25" s="30">
        <v>1318.0</v>
      </c>
      <c r="X25" s="30">
        <v>55.0</v>
      </c>
      <c r="Y25" s="30">
        <v>7.0</v>
      </c>
      <c r="Z25" s="30">
        <v>52.0</v>
      </c>
      <c r="AA25" s="30">
        <v>6147.0</v>
      </c>
      <c r="AB25" s="30">
        <v>102.0</v>
      </c>
      <c r="AC25" s="30">
        <v>4.3</v>
      </c>
      <c r="AD25" s="30">
        <v>1.283</v>
      </c>
      <c r="AE25" s="30">
        <v>8.7</v>
      </c>
      <c r="AF25" s="30">
        <v>1.3</v>
      </c>
      <c r="AG25" s="30">
        <v>2.8</v>
      </c>
      <c r="AH25" s="30">
        <v>8.1</v>
      </c>
      <c r="AI25" s="30">
        <v>2.87</v>
      </c>
      <c r="AJ25" s="24">
        <v>1069.0</v>
      </c>
    </row>
    <row r="26">
      <c r="A26" s="25" t="s">
        <v>132</v>
      </c>
      <c r="B26" s="30">
        <v>25.0</v>
      </c>
      <c r="C26" s="30">
        <v>30.0</v>
      </c>
      <c r="D26" s="30">
        <v>3.9</v>
      </c>
      <c r="E26" s="30">
        <v>87.0</v>
      </c>
      <c r="F26" s="30">
        <v>75.0</v>
      </c>
      <c r="G26" s="30">
        <v>0.537</v>
      </c>
      <c r="H26" s="30">
        <v>3.65</v>
      </c>
      <c r="I26" s="30">
        <v>162.0</v>
      </c>
      <c r="J26" s="30">
        <v>162.0</v>
      </c>
      <c r="K26" s="30">
        <v>152.0</v>
      </c>
      <c r="L26" s="30">
        <v>10.0</v>
      </c>
      <c r="M26" s="30">
        <v>11.0</v>
      </c>
      <c r="N26" s="30">
        <v>3.0</v>
      </c>
      <c r="O26" s="30">
        <v>43.0</v>
      </c>
      <c r="P26" s="30">
        <v>1460.1</v>
      </c>
      <c r="Q26" s="30">
        <v>1334.0</v>
      </c>
      <c r="R26" s="30">
        <v>631.0</v>
      </c>
      <c r="S26" s="30">
        <v>593.0</v>
      </c>
      <c r="T26" s="30">
        <v>158.0</v>
      </c>
      <c r="U26" s="30">
        <v>439.0</v>
      </c>
      <c r="V26" s="30">
        <v>30.0</v>
      </c>
      <c r="W26" s="30">
        <v>1309.0</v>
      </c>
      <c r="X26" s="30">
        <v>46.0</v>
      </c>
      <c r="Y26" s="30">
        <v>6.0</v>
      </c>
      <c r="Z26" s="30">
        <v>40.0</v>
      </c>
      <c r="AA26" s="30">
        <v>6049.0</v>
      </c>
      <c r="AB26" s="30">
        <v>109.0</v>
      </c>
      <c r="AC26" s="30">
        <v>3.76</v>
      </c>
      <c r="AD26" s="30">
        <v>1.214</v>
      </c>
      <c r="AE26" s="30">
        <v>8.2</v>
      </c>
      <c r="AF26" s="30">
        <v>1.0</v>
      </c>
      <c r="AG26" s="30">
        <v>2.7</v>
      </c>
      <c r="AH26" s="30">
        <v>8.1</v>
      </c>
      <c r="AI26" s="30">
        <v>2.98</v>
      </c>
      <c r="AJ26" s="24">
        <v>1037.0</v>
      </c>
    </row>
    <row r="27">
      <c r="A27" s="25" t="s">
        <v>107</v>
      </c>
      <c r="B27" s="30">
        <v>21.0</v>
      </c>
      <c r="C27" s="30">
        <v>28.0</v>
      </c>
      <c r="D27" s="30">
        <v>4.4</v>
      </c>
      <c r="E27" s="30">
        <v>86.0</v>
      </c>
      <c r="F27" s="30">
        <v>76.0</v>
      </c>
      <c r="G27" s="30">
        <v>0.531</v>
      </c>
      <c r="H27" s="30">
        <v>4.08</v>
      </c>
      <c r="I27" s="30">
        <v>162.0</v>
      </c>
      <c r="J27" s="30">
        <v>162.0</v>
      </c>
      <c r="K27" s="30">
        <v>160.0</v>
      </c>
      <c r="L27" s="30">
        <v>2.0</v>
      </c>
      <c r="M27" s="30">
        <v>10.0</v>
      </c>
      <c r="N27" s="30">
        <v>2.0</v>
      </c>
      <c r="O27" s="30">
        <v>38.0</v>
      </c>
      <c r="P27" s="30">
        <v>1448.1</v>
      </c>
      <c r="Q27" s="30">
        <v>1432.0</v>
      </c>
      <c r="R27" s="30">
        <v>712.0</v>
      </c>
      <c r="S27" s="30">
        <v>656.0</v>
      </c>
      <c r="T27" s="30">
        <v>159.0</v>
      </c>
      <c r="U27" s="30">
        <v>475.0</v>
      </c>
      <c r="V27" s="30">
        <v>35.0</v>
      </c>
      <c r="W27" s="30">
        <v>1290.0</v>
      </c>
      <c r="X27" s="30">
        <v>52.0</v>
      </c>
      <c r="Y27" s="30">
        <v>1.0</v>
      </c>
      <c r="Z27" s="30">
        <v>50.0</v>
      </c>
      <c r="AA27" s="30">
        <v>6164.0</v>
      </c>
      <c r="AB27" s="30">
        <v>100.0</v>
      </c>
      <c r="AC27" s="30">
        <v>3.88</v>
      </c>
      <c r="AD27" s="30">
        <v>1.317</v>
      </c>
      <c r="AE27" s="30">
        <v>8.9</v>
      </c>
      <c r="AF27" s="30">
        <v>1.0</v>
      </c>
      <c r="AG27" s="30">
        <v>3.0</v>
      </c>
      <c r="AH27" s="30">
        <v>8.0</v>
      </c>
      <c r="AI27" s="30">
        <v>2.72</v>
      </c>
      <c r="AJ27" s="24">
        <v>1107.0</v>
      </c>
    </row>
    <row r="28">
      <c r="A28" s="25" t="s">
        <v>44</v>
      </c>
      <c r="B28" s="30">
        <v>25.0</v>
      </c>
      <c r="C28" s="30">
        <v>26.9</v>
      </c>
      <c r="D28" s="30">
        <v>4.4</v>
      </c>
      <c r="E28" s="30">
        <v>68.0</v>
      </c>
      <c r="F28" s="30">
        <v>94.0</v>
      </c>
      <c r="G28" s="30">
        <v>0.42</v>
      </c>
      <c r="H28" s="30">
        <v>4.2</v>
      </c>
      <c r="I28" s="30">
        <v>162.0</v>
      </c>
      <c r="J28" s="30">
        <v>162.0</v>
      </c>
      <c r="K28" s="30">
        <v>161.0</v>
      </c>
      <c r="L28" s="30">
        <v>1.0</v>
      </c>
      <c r="M28" s="30">
        <v>8.0</v>
      </c>
      <c r="N28" s="30">
        <v>1.0</v>
      </c>
      <c r="O28" s="30">
        <v>42.0</v>
      </c>
      <c r="P28" s="30">
        <v>1426.1</v>
      </c>
      <c r="Q28" s="30">
        <v>1395.0</v>
      </c>
      <c r="R28" s="30">
        <v>713.0</v>
      </c>
      <c r="S28" s="30">
        <v>665.0</v>
      </c>
      <c r="T28" s="30">
        <v>210.0</v>
      </c>
      <c r="U28" s="30">
        <v>491.0</v>
      </c>
      <c r="V28" s="30">
        <v>25.0</v>
      </c>
      <c r="W28" s="30">
        <v>1357.0</v>
      </c>
      <c r="X28" s="30">
        <v>32.0</v>
      </c>
      <c r="Y28" s="30">
        <v>7.0</v>
      </c>
      <c r="Z28" s="30">
        <v>61.0</v>
      </c>
      <c r="AA28" s="30">
        <v>6076.0</v>
      </c>
      <c r="AB28" s="30">
        <v>96.0</v>
      </c>
      <c r="AC28" s="30">
        <v>4.26</v>
      </c>
      <c r="AD28" s="30">
        <v>1.322</v>
      </c>
      <c r="AE28" s="30">
        <v>8.8</v>
      </c>
      <c r="AF28" s="30">
        <v>1.3</v>
      </c>
      <c r="AG28" s="30">
        <v>3.1</v>
      </c>
      <c r="AH28" s="30">
        <v>8.6</v>
      </c>
      <c r="AI28" s="30">
        <v>2.76</v>
      </c>
      <c r="AJ28" s="24">
        <v>1084.0</v>
      </c>
    </row>
    <row r="29">
      <c r="A29" s="25" t="s">
        <v>186</v>
      </c>
      <c r="B29" s="30">
        <v>31.0</v>
      </c>
      <c r="C29" s="30">
        <v>28.8</v>
      </c>
      <c r="D29" s="30">
        <v>4.67</v>
      </c>
      <c r="E29" s="30">
        <v>95.0</v>
      </c>
      <c r="F29" s="30">
        <v>67.0</v>
      </c>
      <c r="G29" s="30">
        <v>0.586</v>
      </c>
      <c r="H29" s="30">
        <v>4.37</v>
      </c>
      <c r="I29" s="30">
        <v>162.0</v>
      </c>
      <c r="J29" s="30">
        <v>162.0</v>
      </c>
      <c r="K29" s="30">
        <v>161.0</v>
      </c>
      <c r="L29" s="30">
        <v>1.0</v>
      </c>
      <c r="M29" s="30">
        <v>6.0</v>
      </c>
      <c r="N29" s="30">
        <v>0.0</v>
      </c>
      <c r="O29" s="30">
        <v>56.0</v>
      </c>
      <c r="P29" s="30">
        <v>1443.0</v>
      </c>
      <c r="Q29" s="30">
        <v>1441.0</v>
      </c>
      <c r="R29" s="30">
        <v>757.0</v>
      </c>
      <c r="S29" s="30">
        <v>700.0</v>
      </c>
      <c r="T29" s="30">
        <v>201.0</v>
      </c>
      <c r="U29" s="30">
        <v>534.0</v>
      </c>
      <c r="V29" s="30">
        <v>16.0</v>
      </c>
      <c r="W29" s="30">
        <v>1154.0</v>
      </c>
      <c r="X29" s="30">
        <v>53.0</v>
      </c>
      <c r="Y29" s="30">
        <v>5.0</v>
      </c>
      <c r="Z29" s="30">
        <v>45.0</v>
      </c>
      <c r="AA29" s="30">
        <v>6186.0</v>
      </c>
      <c r="AB29" s="30">
        <v>104.0</v>
      </c>
      <c r="AC29" s="30">
        <v>4.58</v>
      </c>
      <c r="AD29" s="30">
        <v>1.369</v>
      </c>
      <c r="AE29" s="30">
        <v>9.0</v>
      </c>
      <c r="AF29" s="30">
        <v>1.3</v>
      </c>
      <c r="AG29" s="30">
        <v>3.3</v>
      </c>
      <c r="AH29" s="30">
        <v>7.2</v>
      </c>
      <c r="AI29" s="30">
        <v>2.16</v>
      </c>
      <c r="AJ29" s="24">
        <v>1100.0</v>
      </c>
    </row>
    <row r="30">
      <c r="A30" s="25" t="s">
        <v>100</v>
      </c>
      <c r="B30" s="30">
        <v>29.0</v>
      </c>
      <c r="C30" s="30">
        <v>29.8</v>
      </c>
      <c r="D30" s="30">
        <v>4.11</v>
      </c>
      <c r="E30" s="30">
        <v>89.0</v>
      </c>
      <c r="F30" s="30">
        <v>73.0</v>
      </c>
      <c r="G30" s="30">
        <v>0.549</v>
      </c>
      <c r="H30" s="30">
        <v>3.78</v>
      </c>
      <c r="I30" s="30">
        <v>162.0</v>
      </c>
      <c r="J30" s="30">
        <v>162.0</v>
      </c>
      <c r="K30" s="30">
        <v>162.0</v>
      </c>
      <c r="L30" s="30">
        <v>0.0</v>
      </c>
      <c r="M30" s="30">
        <v>10.0</v>
      </c>
      <c r="N30" s="30">
        <v>0.0</v>
      </c>
      <c r="O30" s="30">
        <v>43.0</v>
      </c>
      <c r="P30" s="30">
        <v>1459.1</v>
      </c>
      <c r="Q30" s="30">
        <v>1340.0</v>
      </c>
      <c r="R30" s="30">
        <v>666.0</v>
      </c>
      <c r="S30" s="30">
        <v>613.0</v>
      </c>
      <c r="T30" s="30">
        <v>183.0</v>
      </c>
      <c r="U30" s="30">
        <v>461.0</v>
      </c>
      <c r="V30" s="30">
        <v>10.0</v>
      </c>
      <c r="W30" s="30">
        <v>1314.0</v>
      </c>
      <c r="X30" s="30">
        <v>59.0</v>
      </c>
      <c r="Y30" s="30">
        <v>7.0</v>
      </c>
      <c r="Z30" s="30">
        <v>50.0</v>
      </c>
      <c r="AA30" s="30">
        <v>6113.0</v>
      </c>
      <c r="AB30" s="30">
        <v>113.0</v>
      </c>
      <c r="AC30" s="30">
        <v>4.04</v>
      </c>
      <c r="AD30" s="30">
        <v>1.234</v>
      </c>
      <c r="AE30" s="30">
        <v>8.3</v>
      </c>
      <c r="AF30" s="30">
        <v>1.1</v>
      </c>
      <c r="AG30" s="30">
        <v>2.8</v>
      </c>
      <c r="AH30" s="30">
        <v>8.1</v>
      </c>
      <c r="AI30" s="30">
        <v>2.85</v>
      </c>
      <c r="AJ30" s="24">
        <v>1069.0</v>
      </c>
    </row>
    <row r="31">
      <c r="A31" s="25" t="s">
        <v>166</v>
      </c>
      <c r="B31" s="30">
        <v>24.0</v>
      </c>
      <c r="C31" s="30">
        <v>29.1</v>
      </c>
      <c r="D31" s="30">
        <v>3.78</v>
      </c>
      <c r="E31" s="30">
        <v>95.0</v>
      </c>
      <c r="F31" s="30">
        <v>67.0</v>
      </c>
      <c r="G31" s="30">
        <v>0.586</v>
      </c>
      <c r="H31" s="30">
        <v>3.51</v>
      </c>
      <c r="I31" s="30">
        <v>162.0</v>
      </c>
      <c r="J31" s="30">
        <v>162.0</v>
      </c>
      <c r="K31" s="30">
        <v>161.0</v>
      </c>
      <c r="L31" s="30">
        <v>1.0</v>
      </c>
      <c r="M31" s="30">
        <v>12.0</v>
      </c>
      <c r="N31" s="30">
        <v>0.0</v>
      </c>
      <c r="O31" s="30">
        <v>46.0</v>
      </c>
      <c r="P31" s="30">
        <v>1459.2</v>
      </c>
      <c r="Q31" s="30">
        <v>1272.0</v>
      </c>
      <c r="R31" s="30">
        <v>612.0</v>
      </c>
      <c r="S31" s="30">
        <v>570.0</v>
      </c>
      <c r="T31" s="30">
        <v>155.0</v>
      </c>
      <c r="U31" s="30">
        <v>468.0</v>
      </c>
      <c r="V31" s="30">
        <v>43.0</v>
      </c>
      <c r="W31" s="30">
        <v>1476.0</v>
      </c>
      <c r="X31" s="30">
        <v>57.0</v>
      </c>
      <c r="Y31" s="30">
        <v>4.0</v>
      </c>
      <c r="Z31" s="30">
        <v>47.0</v>
      </c>
      <c r="AA31" s="30">
        <v>6036.0</v>
      </c>
      <c r="AB31" s="30">
        <v>122.0</v>
      </c>
      <c r="AC31" s="30">
        <v>3.58</v>
      </c>
      <c r="AD31" s="30">
        <v>1.192</v>
      </c>
      <c r="AE31" s="30">
        <v>7.8</v>
      </c>
      <c r="AF31" s="30">
        <v>1.0</v>
      </c>
      <c r="AG31" s="30">
        <v>2.9</v>
      </c>
      <c r="AH31" s="30">
        <v>9.1</v>
      </c>
      <c r="AI31" s="30">
        <v>3.15</v>
      </c>
      <c r="AJ31" s="24">
        <v>1044.0</v>
      </c>
    </row>
    <row r="32">
      <c r="A32" s="26" t="s">
        <v>924</v>
      </c>
      <c r="B32" s="24">
        <v>25.0</v>
      </c>
      <c r="C32" s="24">
        <v>28.3</v>
      </c>
      <c r="D32" s="24">
        <v>4.48</v>
      </c>
      <c r="E32" s="24">
        <v>81.0</v>
      </c>
      <c r="F32" s="24">
        <v>81.0</v>
      </c>
      <c r="G32" s="24">
        <v>0.5</v>
      </c>
      <c r="H32" s="24">
        <v>4.18</v>
      </c>
      <c r="I32" s="24">
        <v>162.0</v>
      </c>
      <c r="J32" s="24">
        <v>162.0</v>
      </c>
      <c r="K32" s="24">
        <v>159.0</v>
      </c>
      <c r="L32" s="24">
        <v>3.0</v>
      </c>
      <c r="M32" s="104"/>
      <c r="N32" s="104"/>
      <c r="O32" s="24">
        <v>43.0</v>
      </c>
      <c r="P32" s="24">
        <v>1444.0</v>
      </c>
      <c r="Q32" s="24">
        <v>1409.0</v>
      </c>
      <c r="R32" s="24">
        <v>725.0</v>
      </c>
      <c r="S32" s="24">
        <v>671.0</v>
      </c>
      <c r="T32" s="24">
        <v>187.0</v>
      </c>
      <c r="U32" s="24">
        <v>503.0</v>
      </c>
      <c r="V32" s="24">
        <v>31.0</v>
      </c>
      <c r="W32" s="24">
        <v>1299.0</v>
      </c>
      <c r="X32" s="24">
        <v>55.0</v>
      </c>
      <c r="Y32" s="24">
        <v>5.0</v>
      </c>
      <c r="Z32" s="24">
        <v>60.0</v>
      </c>
      <c r="AA32" s="24">
        <v>6153.0</v>
      </c>
      <c r="AB32" s="24">
        <v>101.0</v>
      </c>
      <c r="AC32" s="24">
        <v>4.19</v>
      </c>
      <c r="AD32" s="24">
        <v>1.325</v>
      </c>
      <c r="AE32" s="24">
        <v>8.8</v>
      </c>
      <c r="AF32" s="24">
        <v>1.2</v>
      </c>
      <c r="AG32" s="24">
        <v>3.1</v>
      </c>
      <c r="AH32" s="24">
        <v>8.1</v>
      </c>
      <c r="AI32" s="24">
        <v>2.58</v>
      </c>
      <c r="AJ32" s="24">
        <v>1097.0</v>
      </c>
    </row>
    <row r="33">
      <c r="A33" s="90" t="s">
        <v>1</v>
      </c>
      <c r="B33" s="90" t="s">
        <v>876</v>
      </c>
      <c r="C33" s="90" t="s">
        <v>877</v>
      </c>
      <c r="D33" s="90" t="s">
        <v>424</v>
      </c>
      <c r="E33" s="90" t="s">
        <v>4</v>
      </c>
      <c r="F33" s="90" t="s">
        <v>5</v>
      </c>
      <c r="G33" s="90" t="s">
        <v>6</v>
      </c>
      <c r="H33" s="90" t="s">
        <v>878</v>
      </c>
      <c r="I33" s="90" t="s">
        <v>3</v>
      </c>
      <c r="J33" s="90" t="s">
        <v>879</v>
      </c>
      <c r="K33" s="90" t="s">
        <v>880</v>
      </c>
      <c r="L33" s="90" t="s">
        <v>881</v>
      </c>
      <c r="M33" s="90" t="s">
        <v>882</v>
      </c>
      <c r="N33" s="90" t="s">
        <v>883</v>
      </c>
      <c r="O33" s="90" t="s">
        <v>884</v>
      </c>
      <c r="P33" s="90" t="s">
        <v>885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57"/>
  </cols>
  <sheetData>
    <row r="1">
      <c r="A1" s="53" t="s">
        <v>853</v>
      </c>
      <c r="B1" s="54" t="s">
        <v>854</v>
      </c>
      <c r="C1" s="55" t="s">
        <v>855</v>
      </c>
      <c r="D1" s="56" t="s">
        <v>856</v>
      </c>
      <c r="E1" s="57" t="s">
        <v>857</v>
      </c>
      <c r="F1" s="56" t="s">
        <v>858</v>
      </c>
      <c r="G1" s="58" t="s">
        <v>859</v>
      </c>
      <c r="H1" s="59" t="s">
        <v>860</v>
      </c>
      <c r="I1" s="59" t="s">
        <v>861</v>
      </c>
      <c r="J1" s="60" t="s">
        <v>862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>
      <c r="A2" s="43" t="s">
        <v>173</v>
      </c>
      <c r="B2" s="62">
        <f>SUM(VLOOKUP(A2,Standings!$B$2:$H$31,7,FALSE),VLOOKUP(A2,Standings!$B$34:$F$63,4,FALSE),VLOOKUP(A2,Standings!$B$132:$F$161,4,FALSE))/3</f>
        <v>73.85133333</v>
      </c>
      <c r="C2" s="62">
        <f t="shared" ref="C2:C32" si="1">(B2-$B$32)/$B$34</f>
        <v>-0.7857990918</v>
      </c>
      <c r="D2" s="63">
        <f>((VLOOKUP(A2,'2019 Results'!$B$3:$C$32,2,FALSE))-B2)/((STDEV(VLOOKUP(A2,Standings!$B$66:$E$95,4,FALSE),(VLOOKUP(A2,Standings!$B$99:$E$128,4,FALSE)),VLOOKUP(A2,Standings!$B$132:$E$161,4,FALSE))))</f>
        <v>0.05399309966</v>
      </c>
      <c r="E2" s="64">
        <f>STDEV((VLOOKUP(A2,Standings!$B$66:$E$95,4,FALSE)),(VLOOKUP(A2,Standings!$B$99:$E$128,4,FALSE)),VLOOKUP(A2,Standings!$B$132:$E$161,4,FALSE))</f>
        <v>12.01388086</v>
      </c>
      <c r="F2" s="65">
        <f t="shared" ref="F2:F31" si="2">E2^2</f>
        <v>144.3333333</v>
      </c>
      <c r="G2" s="66">
        <f>SUM(VLOOKUP(A2,Standings!$B$2:$G$31,6,FALSE),VLOOKUP(A2,Standings!$B$34:$G$63,6,FALSE),VLOOKUP(A2,Standings!$B$66:$G$95,6,FALSE))/3</f>
        <v>0.4826666667</v>
      </c>
      <c r="H2" s="66">
        <f>SUM(VLOOKUP(A2,'2020 Team Pitching Stats'!$A$2:$S$31,18,FALSE),VLOOKUP(A2,'2019 Team Pitching Stats'!$A$1:$R$31,18,FALSE),VLOOKUP(A2,'2018 TeamPitching Stats'!$A$1:$R$33,18,FALSE))/3</f>
        <v>728.0133333</v>
      </c>
      <c r="I2" s="66">
        <f>SUM(VLOOKUP(A2,'2020 Team Batting Stats'!$A$1:$I$31,8,FALSE),VLOOKUP(A2,'2019 Team Batting Stats'!$A$1:$H$31,8,FALSE),VLOOKUP(A2,'2018 Team Batting Stats'!$A$1:$H$31,8,FALSE))/3</f>
        <v>743.92</v>
      </c>
      <c r="J2" s="67">
        <f t="shared" ref="J2:J31" si="3">(I2^2)/((I2^2)+(H2^2))</f>
        <v>0.510805387</v>
      </c>
    </row>
    <row r="3">
      <c r="A3" s="43" t="s">
        <v>75</v>
      </c>
      <c r="B3" s="62">
        <f>SUM(VLOOKUP(A3,Standings!$B$2:$H$31,7,FALSE),VLOOKUP(A3,Standings!$B$34:$F$63,4,FALSE),VLOOKUP(A3,Standings!$B$132:$F$161,4,FALSE))/3</f>
        <v>86.482</v>
      </c>
      <c r="C3" s="62">
        <f t="shared" si="1"/>
        <v>0.6123435979</v>
      </c>
      <c r="D3" s="63">
        <f>((VLOOKUP(A3,'2019 Results'!$B$3:$C$32,2,FALSE))-B3)/((STDEV(VLOOKUP(A3,Standings!$B$66:$E$95,4,FALSE),(VLOOKUP(A3,Standings!$B$99:$E$128,4,FALSE)),VLOOKUP(A3,Standings!$B$132:$E$161,4,FALSE))))</f>
        <v>0.001535976335</v>
      </c>
      <c r="E3" s="65">
        <f>STDEV((VLOOKUP(A3,Standings!$B$66:$E$95,4,FALSE)),(VLOOKUP(A3,Standings!$B$99:$E$128,4,FALSE)),VLOOKUP(A3,Standings!$B$132:$E$161,4,FALSE))</f>
        <v>11.71893055</v>
      </c>
      <c r="F3" s="65">
        <f t="shared" si="2"/>
        <v>137.3333333</v>
      </c>
      <c r="G3" s="66">
        <f>SUM(VLOOKUP(A3,Standings!$B$2:$G$31,6,FALSE),VLOOKUP(A3,Standings!$B$34:$G$63,6,FALSE),VLOOKUP(A3,Standings!$B$66:$G$95,6,FALSE))/3</f>
        <v>0.5793333333</v>
      </c>
      <c r="H3" s="66">
        <f>SUM(VLOOKUP(A3,'2020 Team Pitching Stats'!$A$2:$S$31,18,FALSE),VLOOKUP(A3,'2019 Team Pitching Stats'!$A$1:$R$31,18,FALSE),VLOOKUP(A3,'2018 TeamPitching Stats'!$A$1:$R$33,18,FALSE))/3</f>
        <v>725.8666667</v>
      </c>
      <c r="I3" s="66">
        <f>SUM(VLOOKUP(A3,'2020 Team Batting Stats'!$A$1:$I$31,8,FALSE),VLOOKUP(A3,'2019 Team Batting Stats'!$A$1:$H$31,8,FALSE),VLOOKUP(A3,'2018 Team Batting Stats'!$A$1:$H$31,8,FALSE))/3</f>
        <v>851.2</v>
      </c>
      <c r="J3" s="67">
        <f t="shared" si="3"/>
        <v>0.5789736511</v>
      </c>
    </row>
    <row r="4">
      <c r="A4" s="43" t="s">
        <v>169</v>
      </c>
      <c r="B4" s="62">
        <f>SUM(VLOOKUP(A4,Standings!$B$2:$H$31,7,FALSE),VLOOKUP(A4,Standings!$B$34:$F$63,4,FALSE),VLOOKUP(A4,Standings!$B$132:$F$161,4,FALSE))/3</f>
        <v>70.18466667</v>
      </c>
      <c r="C4" s="62">
        <f t="shared" si="1"/>
        <v>-1.191678158</v>
      </c>
      <c r="D4" s="63">
        <f>((VLOOKUP(A4,'2019 Results'!$B$3:$C$32,2,FALSE))-B4)/((STDEV(VLOOKUP(A4,Standings!$B$66:$E$95,4,FALSE),(VLOOKUP(A4,Standings!$B$99:$E$128,4,FALSE)),VLOOKUP(A4,Standings!$B$132:$E$161,4,FALSE))))</f>
        <v>-0.4996254467</v>
      </c>
      <c r="E4" s="65">
        <f>STDEV((VLOOKUP(A4,Standings!$B$66:$E$95,4,FALSE)),(VLOOKUP(A4,Standings!$B$99:$E$128,4,FALSE)),VLOOKUP(A4,Standings!$B$132:$E$161,4,FALSE))</f>
        <v>21.38535324</v>
      </c>
      <c r="F4" s="65">
        <f t="shared" si="2"/>
        <v>457.3333333</v>
      </c>
      <c r="G4" s="66">
        <f>SUM(VLOOKUP(A4,Standings!$B$2:$G$31,6,FALSE),VLOOKUP(A4,Standings!$B$34:$G$63,6,FALSE),VLOOKUP(A4,Standings!$B$66:$G$95,6,FALSE))/3</f>
        <v>0.3466666667</v>
      </c>
      <c r="H4" s="66">
        <f>SUM(VLOOKUP(A4,'2020 Team Pitching Stats'!$A$2:$S$31,18,FALSE),VLOOKUP(A4,'2019 Team Pitching Stats'!$A$1:$R$31,18,FALSE),VLOOKUP(A4,'2018 TeamPitching Stats'!$A$1:$R$33,18,FALSE))/3</f>
        <v>888.9333333</v>
      </c>
      <c r="I4" s="66">
        <f>SUM(VLOOKUP(A4,'2020 Team Batting Stats'!$A$1:$I$31,8,FALSE),VLOOKUP(A4,'2019 Team Batting Stats'!$A$1:$H$31,8,FALSE),VLOOKUP(A4,'2018 Team Batting Stats'!$A$1:$H$31,8,FALSE))/3</f>
        <v>697.1133333</v>
      </c>
      <c r="J4" s="67">
        <f t="shared" si="3"/>
        <v>0.3808013048</v>
      </c>
    </row>
    <row r="5">
      <c r="A5" s="43" t="s">
        <v>177</v>
      </c>
      <c r="B5" s="62">
        <f>SUM(VLOOKUP(A5,Standings!$B$2:$H$31,7,FALSE),VLOOKUP(A5,Standings!$B$34:$F$63,4,FALSE),VLOOKUP(A5,Standings!$B$132:$F$161,4,FALSE))/3</f>
        <v>80.6</v>
      </c>
      <c r="C5" s="62">
        <f t="shared" si="1"/>
        <v>-0.03876022091</v>
      </c>
      <c r="D5" s="63">
        <f>((VLOOKUP(A5,'2019 Results'!$B$3:$C$32,2,FALSE))-B5)/((STDEV(VLOOKUP(A5,Standings!$B$66:$E$95,4,FALSE),(VLOOKUP(A5,Standings!$B$99:$E$128,4,FALSE)),VLOOKUP(A5,Standings!$B$132:$E$161,4,FALSE))))</f>
        <v>1.605033748</v>
      </c>
      <c r="E5" s="65">
        <f>STDEV((VLOOKUP(A5,Standings!$B$66:$E$95,4,FALSE)),(VLOOKUP(A5,Standings!$B$99:$E$128,4,FALSE)),VLOOKUP(A5,Standings!$B$132:$E$161,4,FALSE))</f>
        <v>8.660254038</v>
      </c>
      <c r="F5" s="65">
        <f t="shared" si="2"/>
        <v>75</v>
      </c>
      <c r="G5" s="66">
        <f>SUM(VLOOKUP(A5,Standings!$B$2:$G$31,6,FALSE),VLOOKUP(A5,Standings!$B$34:$G$63,6,FALSE),VLOOKUP(A5,Standings!$B$66:$G$95,6,FALSE))/3</f>
        <v>0.5283333333</v>
      </c>
      <c r="H5" s="66">
        <f>SUM(VLOOKUP(A5,'2020 Team Pitching Stats'!$A$2:$S$31,18,FALSE),VLOOKUP(A5,'2019 Team Pitching Stats'!$A$1:$R$31,18,FALSE),VLOOKUP(A5,'2018 TeamPitching Stats'!$A$1:$R$33,18,FALSE))/3</f>
        <v>807.5666667</v>
      </c>
      <c r="I5" s="66">
        <f>SUM(VLOOKUP(A5,'2020 Team Batting Stats'!$A$1:$I$31,8,FALSE),VLOOKUP(A5,'2019 Team Batting Stats'!$A$1:$H$31,8,FALSE),VLOOKUP(A5,'2018 Team Batting Stats'!$A$1:$H$31,8,FALSE))/3</f>
        <v>855.3133333</v>
      </c>
      <c r="J5" s="67">
        <f t="shared" si="3"/>
        <v>0.5286895833</v>
      </c>
    </row>
    <row r="6">
      <c r="A6" s="43" t="s">
        <v>89</v>
      </c>
      <c r="B6" s="62">
        <f>SUM(VLOOKUP(A6,Standings!$B$2:$H$31,7,FALSE),VLOOKUP(A6,Standings!$B$34:$F$63,4,FALSE),VLOOKUP(A6,Standings!$B$132:$F$161,4,FALSE))/3</f>
        <v>92.95133333</v>
      </c>
      <c r="C6" s="62">
        <f t="shared" si="1"/>
        <v>1.328461864</v>
      </c>
      <c r="D6" s="63">
        <f>((VLOOKUP(A6,'2019 Results'!$B$3:$C$32,2,FALSE))-B6)/((STDEV(VLOOKUP(A6,Standings!$B$66:$E$95,4,FALSE),(VLOOKUP(A6,Standings!$B$99:$E$128,4,FALSE)),VLOOKUP(A6,Standings!$B$132:$E$161,4,FALSE))))</f>
        <v>-0.6069622293</v>
      </c>
      <c r="E6" s="65">
        <f>STDEV((VLOOKUP(A6,Standings!$B$66:$E$95,4,FALSE)),(VLOOKUP(A6,Standings!$B$99:$E$128,4,FALSE)),VLOOKUP(A6,Standings!$B$132:$E$161,4,FALSE))</f>
        <v>5.686240703</v>
      </c>
      <c r="F6" s="65">
        <f t="shared" si="2"/>
        <v>32.33333333</v>
      </c>
      <c r="G6" s="66">
        <f>SUM(VLOOKUP(A6,Standings!$B$2:$G$31,6,FALSE),VLOOKUP(A6,Standings!$B$34:$G$63,6,FALSE),VLOOKUP(A6,Standings!$B$66:$G$95,6,FALSE))/3</f>
        <v>0.556</v>
      </c>
      <c r="H6" s="66">
        <f>SUM(VLOOKUP(A6,'2020 Team Pitching Stats'!$A$2:$S$31,18,FALSE),VLOOKUP(A6,'2019 Team Pitching Stats'!$A$1:$R$31,18,FALSE),VLOOKUP(A6,'2018 TeamPitching Stats'!$A$1:$R$33,18,FALSE))/3</f>
        <v>670</v>
      </c>
      <c r="I6" s="66">
        <f>SUM(VLOOKUP(A6,'2020 Team Batting Stats'!$A$1:$I$31,8,FALSE),VLOOKUP(A6,'2019 Team Batting Stats'!$A$1:$H$31,8,FALSE),VLOOKUP(A6,'2018 Team Batting Stats'!$A$1:$H$31,8,FALSE))/3</f>
        <v>763.68</v>
      </c>
      <c r="J6" s="67">
        <f t="shared" si="3"/>
        <v>0.5650645349</v>
      </c>
    </row>
    <row r="7">
      <c r="A7" s="43" t="s">
        <v>80</v>
      </c>
      <c r="B7" s="62">
        <f>SUM(VLOOKUP(A7,Standings!$B$2:$H$31,7,FALSE),VLOOKUP(A7,Standings!$B$34:$F$63,4,FALSE),VLOOKUP(A7,Standings!$B$132:$F$161,4,FALSE))/3</f>
        <v>81.482</v>
      </c>
      <c r="C7" s="62">
        <f t="shared" si="1"/>
        <v>0.05887214363</v>
      </c>
      <c r="D7" s="63">
        <f>((VLOOKUP(A7,'2019 Results'!$B$3:$C$32,2,FALSE))-B7)/((STDEV(VLOOKUP(A7,Standings!$B$66:$E$95,4,FALSE),(VLOOKUP(A7,Standings!$B$99:$E$128,4,FALSE)),VLOOKUP(A7,Standings!$B$132:$E$161,4,FALSE))))</f>
        <v>-0.6086481718</v>
      </c>
      <c r="E7" s="65">
        <f>STDEV((VLOOKUP(A7,Standings!$B$66:$E$95,4,FALSE)),(VLOOKUP(A7,Standings!$B$99:$E$128,4,FALSE)),VLOOKUP(A7,Standings!$B$132:$E$161,4,FALSE))</f>
        <v>8.185352772</v>
      </c>
      <c r="F7" s="65">
        <f t="shared" si="2"/>
        <v>67</v>
      </c>
      <c r="G7" s="66">
        <f>SUM(VLOOKUP(A7,Standings!$B$2:$G$31,6,FALSE),VLOOKUP(A7,Standings!$B$34:$G$63,6,FALSE),VLOOKUP(A7,Standings!$B$66:$G$95,6,FALSE))/3</f>
        <v>0.471</v>
      </c>
      <c r="H7" s="66">
        <f>SUM(VLOOKUP(A7,'2020 Team Pitching Stats'!$A$2:$S$31,18,FALSE),VLOOKUP(A7,'2019 Team Pitching Stats'!$A$1:$R$31,18,FALSE),VLOOKUP(A7,'2018 TeamPitching Stats'!$A$1:$R$33,18,FALSE))/3</f>
        <v>781.4</v>
      </c>
      <c r="I7" s="66">
        <f>SUM(VLOOKUP(A7,'2020 Team Batting Stats'!$A$1:$I$31,8,FALSE),VLOOKUP(A7,'2019 Team Batting Stats'!$A$1:$H$31,8,FALSE),VLOOKUP(A7,'2018 Team Batting Stats'!$A$1:$H$31,8,FALSE))/3</f>
        <v>730.0666667</v>
      </c>
      <c r="J7" s="67">
        <f t="shared" si="3"/>
        <v>0.4660765323</v>
      </c>
    </row>
    <row r="8">
      <c r="A8" s="43" t="s">
        <v>119</v>
      </c>
      <c r="B8" s="62">
        <f>SUM(VLOOKUP(A8,Standings!$B$2:$H$31,7,FALSE),VLOOKUP(A8,Standings!$B$34:$F$63,4,FALSE),VLOOKUP(A8,Standings!$B$132:$F$161,4,FALSE))/3</f>
        <v>75.58466667</v>
      </c>
      <c r="C8" s="62">
        <f t="shared" si="1"/>
        <v>-0.5939289877</v>
      </c>
      <c r="D8" s="63">
        <f>((VLOOKUP(A8,'2019 Results'!$B$3:$C$32,2,FALSE))-B8)/((STDEV(VLOOKUP(A8,Standings!$B$66:$E$95,4,FALSE),(VLOOKUP(A8,Standings!$B$99:$E$128,4,FALSE)),VLOOKUP(A8,Standings!$B$132:$E$161,4,FALSE))))</f>
        <v>6.781556262</v>
      </c>
      <c r="E8" s="65">
        <f>STDEV((VLOOKUP(A8,Standings!$B$66:$E$95,4,FALSE)),(VLOOKUP(A8,Standings!$B$99:$E$128,4,FALSE)),VLOOKUP(A8,Standings!$B$132:$E$161,4,FALSE))</f>
        <v>0.5773502692</v>
      </c>
      <c r="F8" s="65">
        <f t="shared" si="2"/>
        <v>0.3333333333</v>
      </c>
      <c r="G8" s="66">
        <f>SUM(VLOOKUP(A8,Standings!$B$2:$G$31,6,FALSE),VLOOKUP(A8,Standings!$B$34:$G$63,6,FALSE),VLOOKUP(A8,Standings!$B$66:$G$95,6,FALSE))/3</f>
        <v>0.4646666667</v>
      </c>
      <c r="H8" s="66">
        <f>SUM(VLOOKUP(A8,'2020 Team Pitching Stats'!$A$2:$S$31,18,FALSE),VLOOKUP(A8,'2019 Team Pitching Stats'!$A$1:$R$31,18,FALSE),VLOOKUP(A8,'2018 TeamPitching Stats'!$A$1:$R$33,18,FALSE))/3</f>
        <v>728.7</v>
      </c>
      <c r="I8" s="66">
        <f>SUM(VLOOKUP(A8,'2020 Team Batting Stats'!$A$1:$I$31,8,FALSE),VLOOKUP(A8,'2019 Team Batting Stats'!$A$1:$H$31,8,FALSE),VLOOKUP(A8,'2018 Team Batting Stats'!$A$1:$H$31,8,FALSE))/3</f>
        <v>684.3666667</v>
      </c>
      <c r="J8" s="67">
        <f t="shared" si="3"/>
        <v>0.4686570074</v>
      </c>
    </row>
    <row r="9">
      <c r="A9" s="43" t="s">
        <v>85</v>
      </c>
      <c r="B9" s="62">
        <f>SUM(VLOOKUP(A9,Standings!$B$2:$H$31,7,FALSE),VLOOKUP(A9,Standings!$B$34:$F$63,4,FALSE),VLOOKUP(A9,Standings!$B$132:$F$161,4,FALSE))/3</f>
        <v>93.81533333</v>
      </c>
      <c r="C9" s="62">
        <f t="shared" si="1"/>
        <v>1.424101731</v>
      </c>
      <c r="D9" s="63">
        <f>((VLOOKUP(A9,'2019 Results'!$B$3:$C$32,2,FALSE))-B9)/((STDEV(VLOOKUP(A9,Standings!$B$66:$E$95,4,FALSE),(VLOOKUP(A9,Standings!$B$99:$E$128,4,FALSE)),VLOOKUP(A9,Standings!$B$132:$E$161,4,FALSE))))</f>
        <v>-0.5830448457</v>
      </c>
      <c r="E9" s="65">
        <f>STDEV((VLOOKUP(A9,Standings!$B$66:$E$95,4,FALSE)),(VLOOKUP(A9,Standings!$B$99:$E$128,4,FALSE)),VLOOKUP(A9,Standings!$B$132:$E$161,4,FALSE))</f>
        <v>5.686240703</v>
      </c>
      <c r="F9" s="65">
        <f t="shared" si="2"/>
        <v>32.33333333</v>
      </c>
      <c r="G9" s="66">
        <f>SUM(VLOOKUP(A9,Standings!$B$2:$G$31,6,FALSE),VLOOKUP(A9,Standings!$B$34:$G$63,6,FALSE),VLOOKUP(A9,Standings!$B$66:$G$95,6,FALSE))/3</f>
        <v>0.573</v>
      </c>
      <c r="H9" s="66">
        <f>SUM(VLOOKUP(A9,'2020 Team Pitching Stats'!$A$2:$S$31,18,FALSE),VLOOKUP(A9,'2019 Team Pitching Stats'!$A$1:$R$31,18,FALSE),VLOOKUP(A9,'2018 TeamPitching Stats'!$A$1:$R$33,18,FALSE))/3</f>
        <v>622.92</v>
      </c>
      <c r="I9" s="66">
        <f>SUM(VLOOKUP(A9,'2020 Team Batting Stats'!$A$1:$I$31,8,FALSE),VLOOKUP(A9,'2019 Team Batting Stats'!$A$1:$H$31,8,FALSE),VLOOKUP(A9,'2018 Team Batting Stats'!$A$1:$H$31,8,FALSE))/3</f>
        <v>752.02</v>
      </c>
      <c r="J9" s="67">
        <f t="shared" si="3"/>
        <v>0.5930744368</v>
      </c>
    </row>
    <row r="10">
      <c r="A10" s="43" t="s">
        <v>155</v>
      </c>
      <c r="B10" s="62">
        <f>SUM(VLOOKUP(A10,Standings!$B$2:$H$31,7,FALSE),VLOOKUP(A10,Standings!$B$34:$F$63,4,FALSE),VLOOKUP(A10,Standings!$B$132:$F$161,4,FALSE))/3</f>
        <v>72.04866667</v>
      </c>
      <c r="C10" s="62">
        <f t="shared" si="1"/>
        <v>-0.9853440002</v>
      </c>
      <c r="D10" s="63">
        <f>((VLOOKUP(A10,'2019 Results'!$B$3:$C$32,2,FALSE))-B10)/((STDEV(VLOOKUP(A10,Standings!$B$66:$E$95,4,FALSE),(VLOOKUP(A10,Standings!$B$99:$E$128,4,FALSE)),VLOOKUP(A10,Standings!$B$132:$E$161,4,FALSE))))</f>
        <v>1.495356764</v>
      </c>
      <c r="E10" s="65">
        <f>STDEV((VLOOKUP(A10,Standings!$B$66:$E$95,4,FALSE)),(VLOOKUP(A10,Standings!$B$99:$E$128,4,FALSE)),VLOOKUP(A10,Standings!$B$132:$E$161,4,FALSE))</f>
        <v>8.326663998</v>
      </c>
      <c r="F10" s="65">
        <f t="shared" si="2"/>
        <v>69.33333333</v>
      </c>
      <c r="G10" s="66">
        <f>SUM(VLOOKUP(A10,Standings!$B$2:$G$31,6,FALSE),VLOOKUP(A10,Standings!$B$34:$G$63,6,FALSE),VLOOKUP(A10,Standings!$B$66:$G$95,6,FALSE))/3</f>
        <v>0.4763333333</v>
      </c>
      <c r="H10" s="66">
        <f>SUM(VLOOKUP(A10,'2020 Team Pitching Stats'!$A$2:$S$31,18,FALSE),VLOOKUP(A10,'2019 Team Pitching Stats'!$A$1:$R$31,18,FALSE),VLOOKUP(A10,'2018 TeamPitching Stats'!$A$1:$R$33,18,FALSE))/3</f>
        <v>885.1866667</v>
      </c>
      <c r="I10" s="66">
        <f>SUM(VLOOKUP(A10,'2020 Team Batting Stats'!$A$1:$I$31,8,FALSE),VLOOKUP(A10,'2019 Team Batting Stats'!$A$1:$H$31,8,FALSE),VLOOKUP(A10,'2018 Team Batting Stats'!$A$1:$H$31,8,FALSE))/3</f>
        <v>785.6533333</v>
      </c>
      <c r="J10" s="67">
        <f t="shared" si="3"/>
        <v>0.4406398159</v>
      </c>
    </row>
    <row r="11">
      <c r="A11" s="43" t="s">
        <v>182</v>
      </c>
      <c r="B11" s="62">
        <f>SUM(VLOOKUP(A11,Standings!$B$2:$H$31,7,FALSE),VLOOKUP(A11,Standings!$B$34:$F$63,4,FALSE),VLOOKUP(A11,Standings!$B$132:$F$161,4,FALSE))/3</f>
        <v>65.77133333</v>
      </c>
      <c r="C11" s="62">
        <f t="shared" si="1"/>
        <v>-1.680208962</v>
      </c>
      <c r="D11" s="63">
        <f>((VLOOKUP(A11,'2019 Results'!$B$3:$C$32,2,FALSE))-B11)/((STDEV(VLOOKUP(A11,Standings!$B$66:$E$95,4,FALSE),(VLOOKUP(A11,Standings!$B$99:$E$128,4,FALSE)),VLOOKUP(A11,Standings!$B$132:$E$161,4,FALSE))))</f>
        <v>0.2148267865</v>
      </c>
      <c r="E11" s="65">
        <f>STDEV((VLOOKUP(A11,Standings!$B$66:$E$95,4,FALSE)),(VLOOKUP(A11,Standings!$B$99:$E$128,4,FALSE)),VLOOKUP(A11,Standings!$B$132:$E$161,4,FALSE))</f>
        <v>12.70170592</v>
      </c>
      <c r="F11" s="65">
        <f t="shared" si="2"/>
        <v>161.3333333</v>
      </c>
      <c r="G11" s="66">
        <f>SUM(VLOOKUP(A11,Standings!$B$2:$G$31,6,FALSE),VLOOKUP(A11,Standings!$B$34:$G$63,6,FALSE),VLOOKUP(A11,Standings!$B$66:$G$95,6,FALSE))/3</f>
        <v>0.3613333333</v>
      </c>
      <c r="H11" s="66">
        <f>SUM(VLOOKUP(A11,'2020 Team Pitching Stats'!$A$2:$S$31,18,FALSE),VLOOKUP(A11,'2019 Team Pitching Stats'!$A$1:$R$31,18,FALSE),VLOOKUP(A11,'2018 TeamPitching Stats'!$A$1:$R$33,18,FALSE))/3</f>
        <v>866.2533333</v>
      </c>
      <c r="I11" s="66">
        <f>SUM(VLOOKUP(A11,'2020 Team Batting Stats'!$A$1:$I$31,8,FALSE),VLOOKUP(A11,'2019 Team Batting Stats'!$A$1:$H$31,8,FALSE),VLOOKUP(A11,'2018 Team Batting Stats'!$A$1:$H$31,8,FALSE))/3</f>
        <v>635.66</v>
      </c>
      <c r="J11" s="67">
        <f t="shared" si="3"/>
        <v>0.3500027459</v>
      </c>
    </row>
    <row r="12">
      <c r="A12" s="43" t="s">
        <v>126</v>
      </c>
      <c r="B12" s="62">
        <f>SUM(VLOOKUP(A12,Standings!$B$2:$H$31,7,FALSE),VLOOKUP(A12,Standings!$B$34:$F$63,4,FALSE),VLOOKUP(A12,Standings!$B$132:$F$161,4,FALSE))/3</f>
        <v>89.74866667</v>
      </c>
      <c r="C12" s="62">
        <f t="shared" si="1"/>
        <v>0.9739449481</v>
      </c>
      <c r="D12" s="63">
        <f>((VLOOKUP(A12,'2019 Results'!$B$3:$C$32,2,FALSE))-B12)/((STDEV(VLOOKUP(A12,Standings!$B$66:$E$95,4,FALSE),(VLOOKUP(A12,Standings!$B$99:$E$128,4,FALSE)),VLOOKUP(A12,Standings!$B$132:$E$161,4,FALSE))))</f>
        <v>0.6466604527</v>
      </c>
      <c r="E12" s="65">
        <f>STDEV((VLOOKUP(A12,Standings!$B$66:$E$95,4,FALSE)),(VLOOKUP(A12,Standings!$B$99:$E$128,4,FALSE)),VLOOKUP(A12,Standings!$B$132:$E$161,4,FALSE))</f>
        <v>10.44030651</v>
      </c>
      <c r="F12" s="65">
        <f t="shared" si="2"/>
        <v>109</v>
      </c>
      <c r="G12" s="66">
        <f>SUM(VLOOKUP(A12,Standings!$B$2:$G$31,6,FALSE),VLOOKUP(A12,Standings!$B$34:$G$63,6,FALSE),VLOOKUP(A12,Standings!$B$66:$G$95,6,FALSE))/3</f>
        <v>0.593</v>
      </c>
      <c r="H12" s="66">
        <f>SUM(VLOOKUP(A12,'2020 Team Pitching Stats'!$A$2:$S$31,18,FALSE),VLOOKUP(A12,'2019 Team Pitching Stats'!$A$1:$R$31,18,FALSE),VLOOKUP(A12,'2018 TeamPitching Stats'!$A$1:$R$33,18,FALSE))/3</f>
        <v>638.6533333</v>
      </c>
      <c r="I12" s="66">
        <f>SUM(VLOOKUP(A12,'2020 Team Batting Stats'!$A$1:$I$31,8,FALSE),VLOOKUP(A12,'2019 Team Batting Stats'!$A$1:$H$31,8,FALSE),VLOOKUP(A12,'2018 Team Batting Stats'!$A$1:$H$31,8,FALSE))/3</f>
        <v>823.4333333</v>
      </c>
      <c r="J12" s="67">
        <f t="shared" si="3"/>
        <v>0.6243941733</v>
      </c>
    </row>
    <row r="13">
      <c r="A13" s="43" t="s">
        <v>160</v>
      </c>
      <c r="B13" s="62">
        <f>SUM(VLOOKUP(A13,Standings!$B$2:$H$31,7,FALSE),VLOOKUP(A13,Standings!$B$34:$F$63,4,FALSE),VLOOKUP(A13,Standings!$B$132:$F$161,4,FALSE))/3</f>
        <v>70.04866667</v>
      </c>
      <c r="C13" s="62">
        <f t="shared" si="1"/>
        <v>-1.206732582</v>
      </c>
      <c r="D13" s="63">
        <f>((VLOOKUP(A13,'2019 Results'!$B$3:$C$32,2,FALSE))-B13)/((STDEV(VLOOKUP(A13,Standings!$B$66:$E$95,4,FALSE),(VLOOKUP(A13,Standings!$B$99:$E$128,4,FALSE)),VLOOKUP(A13,Standings!$B$132:$E$161,4,FALSE))))</f>
        <v>0.03471794872</v>
      </c>
      <c r="E13" s="65">
        <f>STDEV((VLOOKUP(A13,Standings!$B$66:$E$95,4,FALSE)),(VLOOKUP(A13,Standings!$B$99:$E$128,4,FALSE)),VLOOKUP(A13,Standings!$B$132:$E$161,4,FALSE))</f>
        <v>13</v>
      </c>
      <c r="F13" s="65">
        <f t="shared" si="2"/>
        <v>169</v>
      </c>
      <c r="G13" s="66">
        <f>SUM(VLOOKUP(A13,Standings!$B$2:$G$31,6,FALSE),VLOOKUP(A13,Standings!$B$34:$G$63,6,FALSE),VLOOKUP(A13,Standings!$B$66:$G$95,6,FALSE))/3</f>
        <v>0.385</v>
      </c>
      <c r="H13" s="66">
        <f>SUM(VLOOKUP(A13,'2020 Team Pitching Stats'!$A$2:$S$31,18,FALSE),VLOOKUP(A13,'2019 Team Pitching Stats'!$A$1:$R$31,18,FALSE),VLOOKUP(A13,'2018 TeamPitching Stats'!$A$1:$R$33,18,FALSE))/3</f>
        <v>811.9533333</v>
      </c>
      <c r="I13" s="66">
        <f>SUM(VLOOKUP(A13,'2020 Team Batting Stats'!$A$1:$I$31,8,FALSE),VLOOKUP(A13,'2019 Team Batting Stats'!$A$1:$H$31,8,FALSE),VLOOKUP(A13,'2018 Team Batting Stats'!$A$1:$H$31,8,FALSE))/3</f>
        <v>666.02</v>
      </c>
      <c r="J13" s="67">
        <f t="shared" si="3"/>
        <v>0.4022145316</v>
      </c>
    </row>
    <row r="14">
      <c r="A14" s="43" t="s">
        <v>164</v>
      </c>
      <c r="B14" s="62">
        <f>SUM(VLOOKUP(A14,Standings!$B$2:$H$31,7,FALSE),VLOOKUP(A14,Standings!$B$34:$F$63,4,FALSE),VLOOKUP(A14,Standings!$B$132:$F$161,4,FALSE))/3</f>
        <v>72.04866667</v>
      </c>
      <c r="C14" s="62">
        <f t="shared" si="1"/>
        <v>-0.9853440002</v>
      </c>
      <c r="D14" s="63">
        <f>((VLOOKUP(A14,'2019 Results'!$B$3:$C$32,2,FALSE))-B14)/((STDEV(VLOOKUP(A14,Standings!$B$66:$E$95,4,FALSE),(VLOOKUP(A14,Standings!$B$99:$E$128,4,FALSE)),VLOOKUP(A14,Standings!$B$132:$E$161,4,FALSE))))</f>
        <v>3.305715191</v>
      </c>
      <c r="E14" s="65">
        <f>STDEV((VLOOKUP(A14,Standings!$B$66:$E$95,4,FALSE)),(VLOOKUP(A14,Standings!$B$99:$E$128,4,FALSE)),VLOOKUP(A14,Standings!$B$132:$E$161,4,FALSE))</f>
        <v>3.464101615</v>
      </c>
      <c r="F14" s="65">
        <f t="shared" si="2"/>
        <v>12</v>
      </c>
      <c r="G14" s="66">
        <f>SUM(VLOOKUP(A14,Standings!$B$2:$G$31,6,FALSE),VLOOKUP(A14,Standings!$B$34:$G$63,6,FALSE),VLOOKUP(A14,Standings!$B$66:$G$95,6,FALSE))/3</f>
        <v>0.457</v>
      </c>
      <c r="H14" s="66">
        <f>SUM(VLOOKUP(A14,'2020 Team Pitching Stats'!$A$2:$S$31,18,FALSE),VLOOKUP(A14,'2019 Team Pitching Stats'!$A$1:$R$31,18,FALSE),VLOOKUP(A14,'2018 TeamPitching Stats'!$A$1:$R$33,18,FALSE))/3</f>
        <v>818.9</v>
      </c>
      <c r="I14" s="66">
        <f>SUM(VLOOKUP(A14,'2020 Team Batting Stats'!$A$1:$I$31,8,FALSE),VLOOKUP(A14,'2019 Team Batting Stats'!$A$1:$H$31,8,FALSE),VLOOKUP(A14,'2018 Team Batting Stats'!$A$1:$H$31,8,FALSE))/3</f>
        <v>761.2666667</v>
      </c>
      <c r="J14" s="67">
        <f t="shared" si="3"/>
        <v>0.4635755087</v>
      </c>
    </row>
    <row r="15">
      <c r="A15" s="43" t="s">
        <v>31</v>
      </c>
      <c r="B15" s="62">
        <f>SUM(VLOOKUP(A15,Standings!$B$2:$H$31,7,FALSE),VLOOKUP(A15,Standings!$B$34:$F$63,4,FALSE),VLOOKUP(A15,Standings!$B$132:$F$161,4,FALSE))/3</f>
        <v>104.3846667</v>
      </c>
      <c r="C15" s="62">
        <f t="shared" si="1"/>
        <v>2.594066589</v>
      </c>
      <c r="D15" s="63">
        <f>((VLOOKUP(A15,'2019 Results'!$B$3:$C$32,2,FALSE))-B15)/((STDEV(VLOOKUP(A15,Standings!$B$66:$E$95,4,FALSE),(VLOOKUP(A15,Standings!$B$99:$E$128,4,FALSE)),VLOOKUP(A15,Standings!$B$132:$E$161,4,FALSE))))</f>
        <v>-1.504616898</v>
      </c>
      <c r="E15" s="65">
        <f>STDEV((VLOOKUP(A15,Standings!$B$66:$E$95,4,FALSE)),(VLOOKUP(A15,Standings!$B$99:$E$128,4,FALSE)),VLOOKUP(A15,Standings!$B$132:$E$161,4,FALSE))</f>
        <v>7.234178138</v>
      </c>
      <c r="F15" s="65">
        <f t="shared" si="2"/>
        <v>52.33333333</v>
      </c>
      <c r="G15" s="66">
        <f>SUM(VLOOKUP(A15,Standings!$B$2:$G$31,6,FALSE),VLOOKUP(A15,Standings!$B$34:$G$63,6,FALSE),VLOOKUP(A15,Standings!$B$66:$G$95,6,FALSE))/3</f>
        <v>0.645</v>
      </c>
      <c r="H15" s="66">
        <f>SUM(VLOOKUP(A15,'2020 Team Pitching Stats'!$A$2:$S$31,18,FALSE),VLOOKUP(A15,'2019 Team Pitching Stats'!$A$1:$R$31,18,FALSE),VLOOKUP(A15,'2018 TeamPitching Stats'!$A$1:$R$33,18,FALSE))/3</f>
        <v>599.3666667</v>
      </c>
      <c r="I15" s="66">
        <f>SUM(VLOOKUP(A15,'2020 Team Batting Stats'!$A$1:$I$31,8,FALSE),VLOOKUP(A15,'2019 Team Batting Stats'!$A$1:$H$31,8,FALSE),VLOOKUP(A15,'2018 Team Batting Stats'!$A$1:$H$31,8,FALSE))/3</f>
        <v>877.6133333</v>
      </c>
      <c r="J15" s="67">
        <f t="shared" si="3"/>
        <v>0.6819320802</v>
      </c>
    </row>
    <row r="16">
      <c r="A16" s="43" t="s">
        <v>113</v>
      </c>
      <c r="B16" s="62">
        <f>SUM(VLOOKUP(A16,Standings!$B$2:$H$31,7,FALSE),VLOOKUP(A16,Standings!$B$34:$F$63,4,FALSE),VLOOKUP(A16,Standings!$B$132:$F$161,4,FALSE))/3</f>
        <v>73.25133333</v>
      </c>
      <c r="C16" s="62">
        <f t="shared" si="1"/>
        <v>-0.8522156664</v>
      </c>
      <c r="D16" s="63">
        <f>((VLOOKUP(A16,'2019 Results'!$B$3:$C$32,2,FALSE))-B16)/((STDEV(VLOOKUP(A16,Standings!$B$66:$E$95,4,FALSE),(VLOOKUP(A16,Standings!$B$99:$E$128,4,FALSE)),VLOOKUP(A16,Standings!$B$132:$E$161,4,FALSE))))</f>
        <v>-1.118554646</v>
      </c>
      <c r="E16" s="65">
        <f>STDEV((VLOOKUP(A16,Standings!$B$66:$E$95,4,FALSE)),(VLOOKUP(A16,Standings!$B$99:$E$128,4,FALSE)),VLOOKUP(A16,Standings!$B$132:$E$161,4,FALSE))</f>
        <v>8.717797887</v>
      </c>
      <c r="F16" s="65">
        <f t="shared" si="2"/>
        <v>76</v>
      </c>
      <c r="G16" s="66">
        <f>SUM(VLOOKUP(A16,Standings!$B$2:$G$31,6,FALSE),VLOOKUP(A16,Standings!$B$34:$G$63,6,FALSE),VLOOKUP(A16,Standings!$B$66:$G$95,6,FALSE))/3</f>
        <v>0.42</v>
      </c>
      <c r="H16" s="66">
        <f>SUM(VLOOKUP(A16,'2020 Team Pitching Stats'!$A$2:$S$31,18,FALSE),VLOOKUP(A16,'2019 Team Pitching Stats'!$A$1:$R$31,18,FALSE),VLOOKUP(A16,'2018 TeamPitching Stats'!$A$1:$R$33,18,FALSE))/3</f>
        <v>812.78</v>
      </c>
      <c r="I16" s="66">
        <f>SUM(VLOOKUP(A16,'2020 Team Batting Stats'!$A$1:$I$31,8,FALSE),VLOOKUP(A16,'2019 Team Batting Stats'!$A$1:$H$31,8,FALSE),VLOOKUP(A16,'2018 Team Batting Stats'!$A$1:$H$31,8,FALSE))/3</f>
        <v>637.8533333</v>
      </c>
      <c r="J16" s="67">
        <f t="shared" si="3"/>
        <v>0.3811419147</v>
      </c>
    </row>
    <row r="17">
      <c r="A17" s="43" t="s">
        <v>137</v>
      </c>
      <c r="B17" s="62">
        <f>SUM(VLOOKUP(A17,Standings!$B$2:$H$31,7,FALSE),VLOOKUP(A17,Standings!$B$34:$F$63,4,FALSE),VLOOKUP(A17,Standings!$B$132:$F$161,4,FALSE))/3</f>
        <v>80.082</v>
      </c>
      <c r="C17" s="62">
        <f t="shared" si="1"/>
        <v>-0.09609986358</v>
      </c>
      <c r="D17" s="63">
        <f>((VLOOKUP(A17,'2019 Results'!$B$3:$C$32,2,FALSE))-B17)/((STDEV(VLOOKUP(A17,Standings!$B$66:$E$95,4,FALSE),(VLOOKUP(A17,Standings!$B$99:$E$128,4,FALSE)),VLOOKUP(A17,Standings!$B$132:$E$161,4,FALSE))))</f>
        <v>0.5565111784</v>
      </c>
      <c r="E17" s="65">
        <f>STDEV((VLOOKUP(A17,Standings!$B$66:$E$95,4,FALSE)),(VLOOKUP(A17,Standings!$B$99:$E$128,4,FALSE)),VLOOKUP(A17,Standings!$B$132:$E$161,4,FALSE))</f>
        <v>11.53256259</v>
      </c>
      <c r="F17" s="65">
        <f t="shared" si="2"/>
        <v>133</v>
      </c>
      <c r="G17" s="66">
        <f>SUM(VLOOKUP(A17,Standings!$B$2:$G$31,6,FALSE),VLOOKUP(A17,Standings!$B$34:$G$63,6,FALSE),VLOOKUP(A17,Standings!$B$66:$G$95,6,FALSE))/3</f>
        <v>0.5403333333</v>
      </c>
      <c r="H17" s="66">
        <f>SUM(VLOOKUP(A17,'2020 Team Pitching Stats'!$A$2:$S$31,18,FALSE),VLOOKUP(A17,'2019 Team Pitching Stats'!$A$1:$R$31,18,FALSE),VLOOKUP(A17,'2018 TeamPitching Stats'!$A$1:$R$33,18,FALSE))/3</f>
        <v>712.6</v>
      </c>
      <c r="I17" s="66">
        <f>SUM(VLOOKUP(A17,'2020 Team Batting Stats'!$A$1:$I$31,8,FALSE),VLOOKUP(A17,'2019 Team Batting Stats'!$A$1:$H$31,8,FALSE),VLOOKUP(A17,'2018 Team Batting Stats'!$A$1:$H$31,8,FALSE))/3</f>
        <v>730.1466667</v>
      </c>
      <c r="J17" s="67">
        <f t="shared" si="3"/>
        <v>0.5121601887</v>
      </c>
    </row>
    <row r="18">
      <c r="A18" s="43" t="s">
        <v>60</v>
      </c>
      <c r="B18" s="62">
        <f>SUM(VLOOKUP(A18,Standings!$B$2:$H$31,7,FALSE),VLOOKUP(A18,Standings!$B$34:$F$63,4,FALSE),VLOOKUP(A18,Standings!$B$132:$F$161,4,FALSE))/3</f>
        <v>85.73333333</v>
      </c>
      <c r="C18" s="62">
        <f t="shared" si="1"/>
        <v>0.5294704722</v>
      </c>
      <c r="D18" s="63">
        <f>((VLOOKUP(A18,'2019 Results'!$B$3:$C$32,2,FALSE))-B18)/((STDEV(VLOOKUP(A18,Standings!$B$66:$E$95,4,FALSE),(VLOOKUP(A18,Standings!$B$99:$E$128,4,FALSE)),VLOOKUP(A18,Standings!$B$132:$E$161,4,FALSE))))</f>
        <v>-0.128837652</v>
      </c>
      <c r="E18" s="65">
        <f>STDEV((VLOOKUP(A18,Standings!$B$66:$E$95,4,FALSE)),(VLOOKUP(A18,Standings!$B$99:$E$128,4,FALSE)),VLOOKUP(A18,Standings!$B$132:$E$161,4,FALSE))</f>
        <v>13.45362405</v>
      </c>
      <c r="F18" s="65">
        <f t="shared" si="2"/>
        <v>181</v>
      </c>
      <c r="G18" s="66">
        <f>SUM(VLOOKUP(A18,Standings!$B$2:$G$31,6,FALSE),VLOOKUP(A18,Standings!$B$34:$G$63,6,FALSE),VLOOKUP(A18,Standings!$B$66:$G$95,6,FALSE))/3</f>
        <v>0.5683333333</v>
      </c>
      <c r="H18" s="66">
        <f>SUM(VLOOKUP(A18,'2020 Team Pitching Stats'!$A$2:$S$31,18,FALSE),VLOOKUP(A18,'2019 Team Pitching Stats'!$A$1:$R$31,18,FALSE),VLOOKUP(A18,'2018 TeamPitching Stats'!$A$1:$R$33,18,FALSE))/3</f>
        <v>702.9866667</v>
      </c>
      <c r="I18" s="66">
        <f>SUM(VLOOKUP(A18,'2020 Team Batting Stats'!$A$1:$I$31,8,FALSE),VLOOKUP(A18,'2019 Team Batting Stats'!$A$1:$H$31,8,FALSE),VLOOKUP(A18,'2018 Team Batting Stats'!$A$1:$H$31,8,FALSE))/3</f>
        <v>800.92</v>
      </c>
      <c r="J18" s="67">
        <f t="shared" si="3"/>
        <v>0.5648443156</v>
      </c>
    </row>
    <row r="19">
      <c r="A19" s="43" t="s">
        <v>151</v>
      </c>
      <c r="B19" s="62">
        <f>SUM(VLOOKUP(A19,Standings!$B$2:$H$31,7,FALSE),VLOOKUP(A19,Standings!$B$34:$F$63,4,FALSE),VLOOKUP(A19,Standings!$B$132:$F$161,4,FALSE))/3</f>
        <v>81.04866667</v>
      </c>
      <c r="C19" s="62">
        <f t="shared" si="1"/>
        <v>0.01090461759</v>
      </c>
      <c r="D19" s="63">
        <f>((VLOOKUP(A19,'2019 Results'!$B$3:$C$32,2,FALSE))-B19)/((STDEV(VLOOKUP(A19,Standings!$B$66:$E$95,4,FALSE),(VLOOKUP(A19,Standings!$B$99:$E$128,4,FALSE)),VLOOKUP(A19,Standings!$B$132:$E$161,4,FALSE))))</f>
        <v>0.5209891599</v>
      </c>
      <c r="E19" s="65">
        <f>STDEV((VLOOKUP(A19,Standings!$B$66:$E$95,4,FALSE)),(VLOOKUP(A19,Standings!$B$99:$E$128,4,FALSE)),VLOOKUP(A19,Standings!$B$132:$E$161,4,FALSE))</f>
        <v>8.544003745</v>
      </c>
      <c r="F19" s="65">
        <f t="shared" si="2"/>
        <v>73</v>
      </c>
      <c r="G19" s="66">
        <f>SUM(VLOOKUP(A19,Standings!$B$2:$G$31,6,FALSE),VLOOKUP(A19,Standings!$B$34:$G$63,6,FALSE),VLOOKUP(A19,Standings!$B$66:$G$95,6,FALSE))/3</f>
        <v>0.4796666667</v>
      </c>
      <c r="H19" s="66">
        <f>SUM(VLOOKUP(A19,'2020 Team Pitching Stats'!$A$2:$S$31,18,FALSE),VLOOKUP(A19,'2019 Team Pitching Stats'!$A$1:$R$31,18,FALSE),VLOOKUP(A19,'2018 TeamPitching Stats'!$A$1:$R$33,18,FALSE))/3</f>
        <v>758.3533333</v>
      </c>
      <c r="I19" s="66">
        <f>SUM(VLOOKUP(A19,'2020 Team Batting Stats'!$A$1:$I$31,8,FALSE),VLOOKUP(A19,'2019 Team Batting Stats'!$A$1:$H$31,8,FALSE),VLOOKUP(A19,'2018 Team Batting Stats'!$A$1:$H$31,8,FALSE))/3</f>
        <v>746.58</v>
      </c>
      <c r="J19" s="67">
        <f t="shared" si="3"/>
        <v>0.4921773194</v>
      </c>
    </row>
    <row r="20">
      <c r="A20" s="43" t="s">
        <v>95</v>
      </c>
      <c r="B20" s="62">
        <f>SUM(VLOOKUP(A20,Standings!$B$2:$H$31,7,FALSE),VLOOKUP(A20,Standings!$B$34:$F$63,4,FALSE),VLOOKUP(A20,Standings!$B$132:$F$161,4,FALSE))/3</f>
        <v>92.03333333</v>
      </c>
      <c r="C20" s="62">
        <f t="shared" si="1"/>
        <v>1.226844505</v>
      </c>
      <c r="D20" s="63">
        <f>((VLOOKUP(A20,'2019 Results'!$B$3:$C$32,2,FALSE))-B20)/((STDEV(VLOOKUP(A20,Standings!$B$66:$E$95,4,FALSE),(VLOOKUP(A20,Standings!$B$99:$E$128,4,FALSE)),VLOOKUP(A20,Standings!$B$132:$E$161,4,FALSE))))</f>
        <v>0.5568849954</v>
      </c>
      <c r="E20" s="65">
        <f>STDEV((VLOOKUP(A20,Standings!$B$66:$E$95,4,FALSE)),(VLOOKUP(A20,Standings!$B$99:$E$128,4,FALSE)),VLOOKUP(A20,Standings!$B$132:$E$161,4,FALSE))</f>
        <v>8.020806277</v>
      </c>
      <c r="F20" s="65">
        <f t="shared" si="2"/>
        <v>64.33333333</v>
      </c>
      <c r="G20" s="66">
        <f>SUM(VLOOKUP(A20,Standings!$B$2:$G$31,6,FALSE),VLOOKUP(A20,Standings!$B$34:$G$63,6,FALSE),VLOOKUP(A20,Standings!$B$66:$G$95,6,FALSE))/3</f>
        <v>0.601</v>
      </c>
      <c r="H20" s="66">
        <f>SUM(VLOOKUP(A20,'2020 Team Pitching Stats'!$A$2:$S$31,18,FALSE),VLOOKUP(A20,'2019 Team Pitching Stats'!$A$1:$R$31,18,FALSE),VLOOKUP(A20,'2018 TeamPitching Stats'!$A$1:$R$33,18,FALSE))/3</f>
        <v>712.3333333</v>
      </c>
      <c r="I20" s="66">
        <f>SUM(VLOOKUP(A20,'2020 Team Batting Stats'!$A$1:$I$31,8,FALSE),VLOOKUP(A20,'2019 Team Batting Stats'!$A$1:$H$31,8,FALSE),VLOOKUP(A20,'2018 Team Batting Stats'!$A$1:$H$31,8,FALSE))/3</f>
        <v>881.5</v>
      </c>
      <c r="J20" s="67">
        <f t="shared" si="3"/>
        <v>0.6049558789</v>
      </c>
    </row>
    <row r="21">
      <c r="A21" s="43" t="s">
        <v>67</v>
      </c>
      <c r="B21" s="62">
        <f>SUM(VLOOKUP(A21,Standings!$B$2:$H$31,7,FALSE),VLOOKUP(A21,Standings!$B$34:$F$63,4,FALSE),VLOOKUP(A21,Standings!$B$132:$F$161,4,FALSE))/3</f>
        <v>87.73333333</v>
      </c>
      <c r="C21" s="62">
        <f t="shared" si="1"/>
        <v>0.7508590539</v>
      </c>
      <c r="D21" s="63">
        <f>((VLOOKUP(A21,'2019 Results'!$B$3:$C$32,2,FALSE))-B21)/((STDEV(VLOOKUP(A21,Standings!$B$66:$E$95,4,FALSE),(VLOOKUP(A21,Standings!$B$99:$E$128,4,FALSE)),VLOOKUP(A21,Standings!$B$132:$E$161,4,FALSE))))</f>
        <v>-0.2871569261</v>
      </c>
      <c r="E21" s="65">
        <f>STDEV((VLOOKUP(A21,Standings!$B$66:$E$95,4,FALSE)),(VLOOKUP(A21,Standings!$B$99:$E$128,4,FALSE)),VLOOKUP(A21,Standings!$B$132:$E$161,4,FALSE))</f>
        <v>14.74222959</v>
      </c>
      <c r="F21" s="65">
        <f t="shared" si="2"/>
        <v>217.3333333</v>
      </c>
      <c r="G21" s="66">
        <f>SUM(VLOOKUP(A21,Standings!$B$2:$G$31,6,FALSE),VLOOKUP(A21,Standings!$B$34:$G$63,6,FALSE),VLOOKUP(A21,Standings!$B$66:$G$95,6,FALSE))/3</f>
        <v>0.5993333333</v>
      </c>
      <c r="H21" s="66">
        <f>SUM(VLOOKUP(A21,'2020 Team Pitching Stats'!$A$2:$S$31,18,FALSE),VLOOKUP(A21,'2019 Team Pitching Stats'!$A$1:$R$31,18,FALSE),VLOOKUP(A21,'2018 TeamPitching Stats'!$A$1:$R$33,18,FALSE))/3</f>
        <v>660.3133333</v>
      </c>
      <c r="I21" s="66">
        <f>SUM(VLOOKUP(A21,'2020 Team Batting Stats'!$A$1:$I$31,8,FALSE),VLOOKUP(A21,'2019 Team Batting Stats'!$A$1:$H$31,8,FALSE),VLOOKUP(A21,'2018 Team Batting Stats'!$A$1:$H$31,8,FALSE))/3</f>
        <v>799.4466667</v>
      </c>
      <c r="J21" s="67">
        <f t="shared" si="3"/>
        <v>0.5944544035</v>
      </c>
    </row>
    <row r="22">
      <c r="A22" s="43" t="s">
        <v>143</v>
      </c>
      <c r="B22" s="62">
        <f>SUM(VLOOKUP(A22,Standings!$B$2:$H$31,7,FALSE),VLOOKUP(A22,Standings!$B$34:$F$63,4,FALSE),VLOOKUP(A22,Standings!$B$132:$F$161,4,FALSE))/3</f>
        <v>75.88466667</v>
      </c>
      <c r="C22" s="62">
        <f t="shared" si="1"/>
        <v>-0.5607207004</v>
      </c>
      <c r="D22" s="63">
        <f>((VLOOKUP(A22,'2019 Results'!$B$3:$C$32,2,FALSE))-B22)/((STDEV(VLOOKUP(A22,Standings!$B$66:$E$95,4,FALSE),(VLOOKUP(A22,Standings!$B$99:$E$128,4,FALSE)),VLOOKUP(A22,Standings!$B$132:$E$161,4,FALSE))))</f>
        <v>1.496255603</v>
      </c>
      <c r="E22" s="65">
        <f>STDEV((VLOOKUP(A22,Standings!$B$66:$E$95,4,FALSE)),(VLOOKUP(A22,Standings!$B$99:$E$128,4,FALSE)),VLOOKUP(A22,Standings!$B$132:$E$161,4,FALSE))</f>
        <v>7.094598885</v>
      </c>
      <c r="F22" s="65">
        <f t="shared" si="2"/>
        <v>50.33333333</v>
      </c>
      <c r="G22" s="66">
        <f>SUM(VLOOKUP(A22,Standings!$B$2:$G$31,6,FALSE),VLOOKUP(A22,Standings!$B$34:$G$63,6,FALSE),VLOOKUP(A22,Standings!$B$66:$G$95,6,FALSE))/3</f>
        <v>0.487</v>
      </c>
      <c r="H22" s="66">
        <f>SUM(VLOOKUP(A22,'2020 Team Pitching Stats'!$A$2:$S$31,18,FALSE),VLOOKUP(A22,'2019 Team Pitching Stats'!$A$1:$R$31,18,FALSE),VLOOKUP(A22,'2018 TeamPitching Stats'!$A$1:$R$33,18,FALSE))/3</f>
        <v>787.0533333</v>
      </c>
      <c r="I22" s="66">
        <f>SUM(VLOOKUP(A22,'2020 Team Batting Stats'!$A$1:$I$31,8,FALSE),VLOOKUP(A22,'2019 Team Batting Stats'!$A$1:$H$31,8,FALSE),VLOOKUP(A22,'2018 Team Batting Stats'!$A$1:$H$31,8,FALSE))/3</f>
        <v>759.0666667</v>
      </c>
      <c r="J22" s="67">
        <f t="shared" si="3"/>
        <v>0.4819047036</v>
      </c>
    </row>
    <row r="23">
      <c r="A23" s="43" t="s">
        <v>189</v>
      </c>
      <c r="B23" s="62">
        <f>SUM(VLOOKUP(A23,Standings!$B$2:$H$31,7,FALSE),VLOOKUP(A23,Standings!$B$34:$F$63,4,FALSE),VLOOKUP(A23,Standings!$B$132:$F$161,4,FALSE))/3</f>
        <v>66.118</v>
      </c>
      <c r="C23" s="62">
        <f t="shared" si="1"/>
        <v>-1.641834941</v>
      </c>
      <c r="D23" s="63">
        <f>((VLOOKUP(A23,'2019 Results'!$B$3:$C$32,2,FALSE))-B23)/((STDEV(VLOOKUP(A23,Standings!$B$66:$E$95,4,FALSE),(VLOOKUP(A23,Standings!$B$99:$E$128,4,FALSE)),VLOOKUP(A23,Standings!$B$132:$E$161,4,FALSE))))</f>
        <v>3.240994892</v>
      </c>
      <c r="E23" s="65">
        <f>STDEV((VLOOKUP(A23,Standings!$B$66:$E$95,4,FALSE)),(VLOOKUP(A23,Standings!$B$99:$E$128,4,FALSE)),VLOOKUP(A23,Standings!$B$132:$E$161,4,FALSE))</f>
        <v>3.511884584</v>
      </c>
      <c r="F23" s="65">
        <f t="shared" si="2"/>
        <v>12.33333333</v>
      </c>
      <c r="G23" s="66">
        <f>SUM(VLOOKUP(A23,Standings!$B$2:$G$31,6,FALSE),VLOOKUP(A23,Standings!$B$34:$G$63,6,FALSE),VLOOKUP(A23,Standings!$B$66:$G$95,6,FALSE))/3</f>
        <v>0.4173333333</v>
      </c>
      <c r="H23" s="66">
        <f>SUM(VLOOKUP(A23,'2020 Team Pitching Stats'!$A$2:$S$31,18,FALSE),VLOOKUP(A23,'2019 Team Pitching Stats'!$A$1:$R$31,18,FALSE),VLOOKUP(A23,'2018 TeamPitching Stats'!$A$1:$R$33,18,FALSE))/3</f>
        <v>803.0466667</v>
      </c>
      <c r="I23" s="66">
        <f>SUM(VLOOKUP(A23,'2020 Team Batting Stats'!$A$1:$I$31,8,FALSE),VLOOKUP(A23,'2019 Team Batting Stats'!$A$1:$H$31,8,FALSE),VLOOKUP(A23,'2018 Team Batting Stats'!$A$1:$H$31,8,FALSE))/3</f>
        <v>680.4333333</v>
      </c>
      <c r="J23" s="67">
        <f t="shared" si="3"/>
        <v>0.4179083024</v>
      </c>
    </row>
    <row r="24">
      <c r="A24" s="43" t="s">
        <v>52</v>
      </c>
      <c r="B24" s="62">
        <f>SUM(VLOOKUP(A24,Standings!$B$2:$H$31,7,FALSE),VLOOKUP(A24,Standings!$B$34:$F$63,4,FALSE),VLOOKUP(A24,Standings!$B$132:$F$161,4,FALSE))/3</f>
        <v>79.318</v>
      </c>
      <c r="C24" s="62">
        <f t="shared" si="1"/>
        <v>-0.1806703018</v>
      </c>
      <c r="D24" s="63">
        <f>((VLOOKUP(A24,'2019 Results'!$B$3:$C$32,2,FALSE))-B24)/((STDEV(VLOOKUP(A24,Standings!$B$66:$E$95,4,FALSE),(VLOOKUP(A24,Standings!$B$99:$E$128,4,FALSE)),VLOOKUP(A24,Standings!$B$132:$E$161,4,FALSE))))</f>
        <v>-0.3250402404</v>
      </c>
      <c r="E24" s="65">
        <f>STDEV((VLOOKUP(A24,Standings!$B$66:$E$95,4,FALSE)),(VLOOKUP(A24,Standings!$B$99:$E$128,4,FALSE)),VLOOKUP(A24,Standings!$B$132:$E$161,4,FALSE))</f>
        <v>2.516611478</v>
      </c>
      <c r="F24" s="65">
        <f t="shared" si="2"/>
        <v>6.333333333</v>
      </c>
      <c r="G24" s="66">
        <f>SUM(VLOOKUP(A24,Standings!$B$2:$G$31,6,FALSE),VLOOKUP(A24,Standings!$B$34:$G$63,6,FALSE),VLOOKUP(A24,Standings!$B$66:$G$95,6,FALSE))/3</f>
        <v>0.4853333333</v>
      </c>
      <c r="H24" s="66">
        <f>SUM(VLOOKUP(A24,'2020 Team Pitching Stats'!$A$2:$S$31,18,FALSE),VLOOKUP(A24,'2019 Team Pitching Stats'!$A$1:$R$31,18,FALSE),VLOOKUP(A24,'2018 TeamPitching Stats'!$A$1:$R$33,18,FALSE))/3</f>
        <v>735.7466667</v>
      </c>
      <c r="I24" s="66">
        <f>SUM(VLOOKUP(A24,'2020 Team Batting Stats'!$A$1:$I$31,8,FALSE),VLOOKUP(A24,'2019 Team Batting Stats'!$A$1:$H$31,8,FALSE),VLOOKUP(A24,'2018 Team Batting Stats'!$A$1:$H$31,8,FALSE))/3</f>
        <v>725.68</v>
      </c>
      <c r="J24" s="67">
        <f t="shared" si="3"/>
        <v>0.4931120806</v>
      </c>
    </row>
    <row r="25">
      <c r="A25" s="43" t="s">
        <v>132</v>
      </c>
      <c r="B25" s="62">
        <f>SUM(VLOOKUP(A25,Standings!$B$2:$H$31,7,FALSE),VLOOKUP(A25,Standings!$B$34:$F$63,4,FALSE),VLOOKUP(A25,Standings!$B$132:$F$161,4,FALSE))/3</f>
        <v>80.74866667</v>
      </c>
      <c r="C25" s="62">
        <f t="shared" si="1"/>
        <v>-0.02230366967</v>
      </c>
      <c r="D25" s="63">
        <f>((VLOOKUP(A25,'2019 Results'!$B$3:$C$32,2,FALSE))-B25)/((STDEV(VLOOKUP(A25,Standings!$B$66:$E$95,4,FALSE),(VLOOKUP(A25,Standings!$B$99:$E$128,4,FALSE)),VLOOKUP(A25,Standings!$B$132:$E$161,4,FALSE))))</f>
        <v>-0.6254120336</v>
      </c>
      <c r="E25" s="65">
        <f>STDEV((VLOOKUP(A25,Standings!$B$66:$E$95,4,FALSE)),(VLOOKUP(A25,Standings!$B$99:$E$128,4,FALSE)),VLOOKUP(A25,Standings!$B$132:$E$161,4,FALSE))</f>
        <v>11.59022577</v>
      </c>
      <c r="F25" s="65">
        <f t="shared" si="2"/>
        <v>134.3333333</v>
      </c>
      <c r="G25" s="66">
        <f>SUM(VLOOKUP(A25,Standings!$B$2:$G$31,6,FALSE),VLOOKUP(A25,Standings!$B$34:$G$63,6,FALSE),VLOOKUP(A25,Standings!$B$66:$G$95,6,FALSE))/3</f>
        <v>0.4696666667</v>
      </c>
      <c r="H25" s="66">
        <f>SUM(VLOOKUP(A25,'2020 Team Pitching Stats'!$A$2:$S$31,18,FALSE),VLOOKUP(A25,'2019 Team Pitching Stats'!$A$1:$R$31,18,FALSE),VLOOKUP(A25,'2018 TeamPitching Stats'!$A$1:$R$33,18,FALSE))/3</f>
        <v>757.9666667</v>
      </c>
      <c r="I25" s="66">
        <f>SUM(VLOOKUP(A25,'2020 Team Batting Stats'!$A$1:$I$31,8,FALSE),VLOOKUP(A25,'2019 Team Batting Stats'!$A$1:$H$31,8,FALSE),VLOOKUP(A25,'2018 Team Batting Stats'!$A$1:$H$31,8,FALSE))/3</f>
        <v>695.92</v>
      </c>
      <c r="J25" s="67">
        <f t="shared" si="3"/>
        <v>0.457401172</v>
      </c>
    </row>
    <row r="26">
      <c r="A26" s="43" t="s">
        <v>148</v>
      </c>
      <c r="B26" s="62">
        <f>SUM(VLOOKUP(A26,Standings!$B$2:$H$31,7,FALSE),VLOOKUP(A26,Standings!$B$34:$F$63,4,FALSE),VLOOKUP(A26,Standings!$B$132:$F$161,4,FALSE))/3</f>
        <v>75.63333333</v>
      </c>
      <c r="C26" s="62">
        <f t="shared" si="1"/>
        <v>-0.5885418655</v>
      </c>
      <c r="D26" s="63">
        <f>((VLOOKUP(A26,'2019 Results'!$B$3:$C$32,2,FALSE))-B26)/((STDEV(VLOOKUP(A26,Standings!$B$66:$E$95,4,FALSE),(VLOOKUP(A26,Standings!$B$99:$E$128,4,FALSE)),VLOOKUP(A26,Standings!$B$132:$E$161,4,FALSE))))</f>
        <v>-0.7269008734</v>
      </c>
      <c r="E26" s="65">
        <f>STDEV((VLOOKUP(A26,Standings!$B$66:$E$95,4,FALSE)),(VLOOKUP(A26,Standings!$B$99:$E$128,4,FALSE)),VLOOKUP(A26,Standings!$B$132:$E$161,4,FALSE))</f>
        <v>5.686240703</v>
      </c>
      <c r="F26" s="65">
        <f t="shared" si="2"/>
        <v>32.33333333</v>
      </c>
      <c r="G26" s="66">
        <f>SUM(VLOOKUP(A26,Standings!$B$2:$G$31,6,FALSE),VLOOKUP(A26,Standings!$B$34:$G$63,6,FALSE),VLOOKUP(A26,Standings!$B$66:$G$95,6,FALSE))/3</f>
        <v>0.473</v>
      </c>
      <c r="H26" s="66">
        <f>SUM(VLOOKUP(A26,'2020 Team Pitching Stats'!$A$2:$S$31,18,FALSE),VLOOKUP(A26,'2019 Team Pitching Stats'!$A$1:$R$31,18,FALSE),VLOOKUP(A26,'2018 TeamPitching Stats'!$A$1:$R$33,18,FALSE))/3</f>
        <v>807.3666667</v>
      </c>
      <c r="I26" s="66">
        <f>SUM(VLOOKUP(A26,'2020 Team Batting Stats'!$A$1:$I$31,8,FALSE),VLOOKUP(A26,'2019 Team Batting Stats'!$A$1:$H$31,8,FALSE),VLOOKUP(A26,'2018 Team Batting Stats'!$A$1:$H$31,8,FALSE))/3</f>
        <v>706.7533333</v>
      </c>
      <c r="J26" s="67">
        <f t="shared" si="3"/>
        <v>0.4338420882</v>
      </c>
    </row>
    <row r="27">
      <c r="A27" s="43" t="s">
        <v>107</v>
      </c>
      <c r="B27" s="62">
        <f>SUM(VLOOKUP(A27,Standings!$B$2:$H$31,7,FALSE),VLOOKUP(A27,Standings!$B$34:$F$63,4,FALSE),VLOOKUP(A27,Standings!$B$132:$F$161,4,FALSE))/3</f>
        <v>86.918</v>
      </c>
      <c r="C27" s="62">
        <f t="shared" si="1"/>
        <v>0.6606063087</v>
      </c>
      <c r="D27" s="63">
        <f>((VLOOKUP(A27,'2019 Results'!$B$3:$C$32,2,FALSE))-B27)/((STDEV(VLOOKUP(A27,Standings!$B$66:$E$95,4,FALSE),(VLOOKUP(A27,Standings!$B$99:$E$128,4,FALSE)),VLOOKUP(A27,Standings!$B$132:$E$161,4,FALSE))))</f>
        <v>0.6286230567</v>
      </c>
      <c r="E27" s="65">
        <f>STDEV((VLOOKUP(A27,Standings!$B$66:$E$95,4,FALSE)),(VLOOKUP(A27,Standings!$B$99:$E$128,4,FALSE)),VLOOKUP(A27,Standings!$B$132:$E$161,4,FALSE))</f>
        <v>2.516611478</v>
      </c>
      <c r="F27" s="65">
        <f t="shared" si="2"/>
        <v>6.333333333</v>
      </c>
      <c r="G27" s="66">
        <f>SUM(VLOOKUP(A27,Standings!$B$2:$G$31,6,FALSE),VLOOKUP(A27,Standings!$B$34:$G$63,6,FALSE),VLOOKUP(A27,Standings!$B$66:$G$95,6,FALSE))/3</f>
        <v>0.5406666667</v>
      </c>
      <c r="H27" s="66">
        <f>SUM(VLOOKUP(A27,'2020 Team Pitching Stats'!$A$2:$S$31,18,FALSE),VLOOKUP(A27,'2019 Team Pitching Stats'!$A$1:$R$31,18,FALSE),VLOOKUP(A27,'2018 TeamPitching Stats'!$A$1:$R$33,18,FALSE))/3</f>
        <v>664.3</v>
      </c>
      <c r="I27" s="66">
        <f>SUM(VLOOKUP(A27,'2020 Team Batting Stats'!$A$1:$I$31,8,FALSE),VLOOKUP(A27,'2019 Team Batting Stats'!$A$1:$H$31,8,FALSE),VLOOKUP(A27,'2018 Team Batting Stats'!$A$1:$H$31,8,FALSE))/3</f>
        <v>731.2266667</v>
      </c>
      <c r="J27" s="67">
        <f t="shared" si="3"/>
        <v>0.5478479503</v>
      </c>
    </row>
    <row r="28">
      <c r="A28" s="43" t="s">
        <v>44</v>
      </c>
      <c r="B28" s="62">
        <f>SUM(VLOOKUP(A28,Standings!$B$2:$H$31,7,FALSE),VLOOKUP(A28,Standings!$B$34:$F$63,4,FALSE),VLOOKUP(A28,Standings!$B$132:$F$161,4,FALSE))/3</f>
        <v>90.68466667</v>
      </c>
      <c r="C28" s="62">
        <f t="shared" si="1"/>
        <v>1.077554804</v>
      </c>
      <c r="D28" s="63">
        <f>((VLOOKUP(A28,'2019 Results'!$B$3:$C$32,2,FALSE))-B28)/((STDEV(VLOOKUP(A28,Standings!$B$66:$E$95,4,FALSE),(VLOOKUP(A28,Standings!$B$99:$E$128,4,FALSE)),VLOOKUP(A28,Standings!$B$132:$E$161,4,FALSE))))</f>
        <v>-0.5614695821</v>
      </c>
      <c r="E28" s="65">
        <f>STDEV((VLOOKUP(A28,Standings!$B$66:$E$95,4,FALSE)),(VLOOKUP(A28,Standings!$B$99:$E$128,4,FALSE)),VLOOKUP(A28,Standings!$B$132:$E$161,4,FALSE))</f>
        <v>11.01514109</v>
      </c>
      <c r="F28" s="65">
        <f t="shared" si="2"/>
        <v>121.3333333</v>
      </c>
      <c r="G28" s="66">
        <f>SUM(VLOOKUP(A28,Standings!$B$2:$G$31,6,FALSE),VLOOKUP(A28,Standings!$B$34:$G$63,6,FALSE),VLOOKUP(A28,Standings!$B$66:$G$95,6,FALSE))/3</f>
        <v>0.6053333333</v>
      </c>
      <c r="H28" s="66">
        <f>SUM(VLOOKUP(A28,'2020 Team Pitching Stats'!$A$2:$S$31,18,FALSE),VLOOKUP(A28,'2019 Team Pitching Stats'!$A$1:$R$31,18,FALSE),VLOOKUP(A28,'2018 TeamPitching Stats'!$A$1:$R$33,18,FALSE))/3</f>
        <v>640.28</v>
      </c>
      <c r="I28" s="66">
        <f>SUM(VLOOKUP(A28,'2020 Team Batting Stats'!$A$1:$I$31,8,FALSE),VLOOKUP(A28,'2019 Team Batting Stats'!$A$1:$H$31,8,FALSE),VLOOKUP(A28,'2018 Team Batting Stats'!$A$1:$H$31,8,FALSE))/3</f>
        <v>755.28</v>
      </c>
      <c r="J28" s="67">
        <f t="shared" si="3"/>
        <v>0.5818484085</v>
      </c>
    </row>
    <row r="29">
      <c r="A29" s="43" t="s">
        <v>186</v>
      </c>
      <c r="B29" s="62">
        <f>SUM(VLOOKUP(A29,Standings!$B$2:$H$31,7,FALSE),VLOOKUP(A29,Standings!$B$34:$F$63,4,FALSE),VLOOKUP(A29,Standings!$B$132:$F$161,4,FALSE))/3</f>
        <v>77.48466667</v>
      </c>
      <c r="C29" s="62">
        <f t="shared" si="1"/>
        <v>-0.383609835</v>
      </c>
      <c r="D29" s="63">
        <f>((VLOOKUP(A29,'2019 Results'!$B$3:$C$32,2,FALSE))-B29)/((STDEV(VLOOKUP(A29,Standings!$B$66:$E$95,4,FALSE),(VLOOKUP(A29,Standings!$B$99:$E$128,4,FALSE)),VLOOKUP(A29,Standings!$B$132:$E$161,4,FALSE))))</f>
        <v>-0.4242417718</v>
      </c>
      <c r="E29" s="65">
        <f>STDEV((VLOOKUP(A29,Standings!$B$66:$E$95,4,FALSE)),(VLOOKUP(A29,Standings!$B$99:$E$128,4,FALSE)),VLOOKUP(A29,Standings!$B$132:$E$161,4,FALSE))</f>
        <v>14.10673598</v>
      </c>
      <c r="F29" s="65">
        <f t="shared" si="2"/>
        <v>199</v>
      </c>
      <c r="G29" s="66">
        <f>SUM(VLOOKUP(A29,Standings!$B$2:$G$31,6,FALSE),VLOOKUP(A29,Standings!$B$34:$G$63,6,FALSE),VLOOKUP(A29,Standings!$B$66:$G$95,6,FALSE))/3</f>
        <v>0.4206666667</v>
      </c>
      <c r="H29" s="66">
        <f>SUM(VLOOKUP(A29,'2020 Team Pitching Stats'!$A$2:$S$31,18,FALSE),VLOOKUP(A29,'2019 Team Pitching Stats'!$A$1:$R$31,18,FALSE),VLOOKUP(A29,'2018 TeamPitching Stats'!$A$1:$R$33,18,FALSE))/3</f>
        <v>856.1333333</v>
      </c>
      <c r="I29" s="66">
        <f>SUM(VLOOKUP(A29,'2020 Team Batting Stats'!$A$1:$I$31,8,FALSE),VLOOKUP(A29,'2019 Team Batting Stats'!$A$1:$H$31,8,FALSE),VLOOKUP(A29,'2018 Team Batting Stats'!$A$1:$H$31,8,FALSE))/3</f>
        <v>717.0866667</v>
      </c>
      <c r="J29" s="67">
        <f t="shared" si="3"/>
        <v>0.4123015832</v>
      </c>
    </row>
    <row r="30">
      <c r="A30" s="43" t="s">
        <v>100</v>
      </c>
      <c r="B30" s="62">
        <f>SUM(VLOOKUP(A30,Standings!$B$2:$H$31,7,FALSE),VLOOKUP(A30,Standings!$B$34:$F$63,4,FALSE),VLOOKUP(A30,Standings!$B$132:$F$161,4,FALSE))/3</f>
        <v>80.782</v>
      </c>
      <c r="C30" s="62">
        <f t="shared" si="1"/>
        <v>-0.01861385998</v>
      </c>
      <c r="D30" s="63">
        <f>((VLOOKUP(A30,'2019 Results'!$B$3:$C$32,2,FALSE))-B30)/((STDEV(VLOOKUP(A30,Standings!$B$66:$E$95,4,FALSE),(VLOOKUP(A30,Standings!$B$99:$E$128,4,FALSE)),VLOOKUP(A30,Standings!$B$132:$E$161,4,FALSE))))</f>
        <v>-0.6210537055</v>
      </c>
      <c r="E30" s="65">
        <f>STDEV((VLOOKUP(A30,Standings!$B$66:$E$95,4,FALSE)),(VLOOKUP(A30,Standings!$B$99:$E$128,4,FALSE)),VLOOKUP(A30,Standings!$B$132:$E$161,4,FALSE))</f>
        <v>8.504900548</v>
      </c>
      <c r="F30" s="65">
        <f t="shared" si="2"/>
        <v>72.33333333</v>
      </c>
      <c r="G30" s="66">
        <f>SUM(VLOOKUP(A30,Standings!$B$2:$G$31,6,FALSE),VLOOKUP(A30,Standings!$B$34:$G$63,6,FALSE),VLOOKUP(A30,Standings!$B$66:$G$95,6,FALSE))/3</f>
        <v>0.466</v>
      </c>
      <c r="H30" s="66">
        <f>SUM(VLOOKUP(A30,'2020 Team Pitching Stats'!$A$2:$S$31,18,FALSE),VLOOKUP(A30,'2019 Team Pitching Stats'!$A$1:$R$31,18,FALSE),VLOOKUP(A30,'2018 TeamPitching Stats'!$A$1:$R$33,18,FALSE))/3</f>
        <v>834.1333333</v>
      </c>
      <c r="I30" s="66">
        <f>SUM(VLOOKUP(A30,'2020 Team Batting Stats'!$A$1:$I$31,8,FALSE),VLOOKUP(A30,'2019 Team Batting Stats'!$A$1:$H$31,8,FALSE),VLOOKUP(A30,'2018 Team Batting Stats'!$A$1:$H$31,8,FALSE))/3</f>
        <v>749.9533333</v>
      </c>
      <c r="J30" s="67">
        <f t="shared" si="3"/>
        <v>0.4470086142</v>
      </c>
    </row>
    <row r="31">
      <c r="A31" s="43" t="s">
        <v>166</v>
      </c>
      <c r="B31" s="62">
        <f>SUM(VLOOKUP(A31,Standings!$B$2:$H$31,7,FALSE),VLOOKUP(A31,Standings!$B$34:$F$63,4,FALSE),VLOOKUP(A31,Standings!$B$132:$F$161,4,FALSE))/3</f>
        <v>86.04866667</v>
      </c>
      <c r="C31" s="62">
        <f t="shared" si="1"/>
        <v>0.5643760719</v>
      </c>
      <c r="D31" s="63">
        <f>((VLOOKUP(A31,'2019 Results'!$B$3:$C$32,2,FALSE))-B31)/((STDEV(VLOOKUP(A31,Standings!$B$66:$E$95,4,FALSE),(VLOOKUP(A31,Standings!$B$99:$E$128,4,FALSE)),VLOOKUP(A31,Standings!$B$132:$E$161,4,FALSE))))</f>
        <v>0.3009791837</v>
      </c>
      <c r="E31" s="65">
        <f>STDEV((VLOOKUP(A31,Standings!$B$66:$E$95,4,FALSE)),(VLOOKUP(A31,Standings!$B$99:$E$128,4,FALSE)),VLOOKUP(A31,Standings!$B$132:$E$161,4,FALSE))</f>
        <v>8.144527815</v>
      </c>
      <c r="F31" s="65">
        <f t="shared" si="2"/>
        <v>66.33333333</v>
      </c>
      <c r="G31" s="66">
        <f>SUM(VLOOKUP(A31,Standings!$B$2:$G$31,6,FALSE),VLOOKUP(A31,Standings!$B$34:$G$63,6,FALSE),VLOOKUP(A31,Standings!$B$66:$G$95,6,FALSE))/3</f>
        <v>0.5043333333</v>
      </c>
      <c r="H31" s="66">
        <f>SUM(VLOOKUP(A31,'2020 Team Pitching Stats'!$A$2:$S$31,18,FALSE),VLOOKUP(A31,'2019 Team Pitching Stats'!$A$1:$R$31,18,FALSE),VLOOKUP(A31,'2018 TeamPitching Stats'!$A$1:$R$33,18,FALSE))/3</f>
        <v>739.7466667</v>
      </c>
      <c r="I31" s="66">
        <f>SUM(VLOOKUP(A31,'2020 Team Batting Stats'!$A$1:$I$31,8,FALSE),VLOOKUP(A31,'2019 Team Batting Stats'!$A$1:$H$31,8,FALSE),VLOOKUP(A31,'2018 Team Batting Stats'!$A$1:$H$31,8,FALSE))/3</f>
        <v>811.52</v>
      </c>
      <c r="J31" s="67">
        <f t="shared" si="3"/>
        <v>0.5461687335</v>
      </c>
    </row>
    <row r="32">
      <c r="A32" s="68" t="s">
        <v>863</v>
      </c>
      <c r="B32" s="69">
        <f>AVERAGE(B2:B31)</f>
        <v>80.95015556</v>
      </c>
      <c r="C32" s="62">
        <f t="shared" si="1"/>
        <v>0</v>
      </c>
      <c r="D32" s="63"/>
      <c r="E32" s="65"/>
      <c r="F32" s="70"/>
      <c r="G32" s="50"/>
      <c r="H32" s="49"/>
      <c r="I32" s="71" t="s">
        <v>863</v>
      </c>
      <c r="J32" s="72">
        <f>AVERAGE(J2:J31)</f>
        <v>0.5007992983</v>
      </c>
    </row>
    <row r="33">
      <c r="A33" s="68" t="s">
        <v>864</v>
      </c>
      <c r="B33" s="73">
        <f>SUM(B2:B31)</f>
        <v>2428.504667</v>
      </c>
      <c r="C33" s="62"/>
      <c r="D33" s="74"/>
      <c r="E33" s="65"/>
      <c r="F33" s="70"/>
      <c r="G33" s="50"/>
      <c r="H33" s="49"/>
      <c r="I33" s="75" t="s">
        <v>864</v>
      </c>
      <c r="J33" s="76">
        <f>SUM(J2:J31)</f>
        <v>15.02397895</v>
      </c>
    </row>
    <row r="34">
      <c r="A34" s="77" t="s">
        <v>865</v>
      </c>
      <c r="B34" s="78">
        <f>STDEV(B2:B31)</f>
        <v>9.033889573</v>
      </c>
      <c r="C34" s="62"/>
      <c r="D34" s="74"/>
      <c r="E34" s="65"/>
      <c r="F34" s="70"/>
      <c r="G34" s="50"/>
      <c r="H34" s="49"/>
      <c r="I34" s="49"/>
    </row>
    <row r="35">
      <c r="B35" s="70"/>
      <c r="C35" s="62"/>
      <c r="D35" s="74"/>
      <c r="E35" s="65"/>
      <c r="F35" s="70"/>
      <c r="G35" s="50"/>
      <c r="H35" s="49"/>
      <c r="I35" s="49"/>
    </row>
    <row r="36">
      <c r="B36" s="70"/>
      <c r="C36" s="62"/>
      <c r="D36" s="74"/>
      <c r="E36" s="65"/>
      <c r="F36" s="70"/>
      <c r="G36" s="50"/>
      <c r="H36" s="49"/>
      <c r="I36" s="49"/>
    </row>
    <row r="37">
      <c r="B37" s="70"/>
      <c r="C37" s="62"/>
      <c r="D37" s="74"/>
      <c r="E37" s="65"/>
      <c r="F37" s="70"/>
      <c r="G37" s="50"/>
      <c r="H37" s="49"/>
      <c r="I37" s="49"/>
    </row>
    <row r="38">
      <c r="B38" s="70"/>
      <c r="C38" s="62"/>
      <c r="D38" s="74"/>
      <c r="E38" s="65"/>
      <c r="F38" s="70"/>
      <c r="G38" s="50"/>
      <c r="H38" s="49"/>
      <c r="I38" s="49"/>
    </row>
    <row r="39">
      <c r="B39" s="70"/>
      <c r="C39" s="62"/>
      <c r="D39" s="74"/>
      <c r="E39" s="65"/>
      <c r="F39" s="70"/>
      <c r="G39" s="50"/>
      <c r="H39" s="49"/>
      <c r="I39" s="49"/>
    </row>
    <row r="40">
      <c r="B40" s="70"/>
      <c r="C40" s="62"/>
      <c r="D40" s="74"/>
      <c r="E40" s="65"/>
      <c r="F40" s="70"/>
      <c r="G40" s="50"/>
      <c r="H40" s="49"/>
      <c r="I40" s="49"/>
    </row>
    <row r="41">
      <c r="B41" s="70"/>
      <c r="C41" s="62"/>
      <c r="D41" s="74"/>
      <c r="E41" s="65"/>
      <c r="F41" s="70"/>
      <c r="G41" s="50"/>
      <c r="H41" s="49"/>
      <c r="I41" s="49"/>
    </row>
    <row r="42">
      <c r="B42" s="70"/>
      <c r="C42" s="62"/>
      <c r="D42" s="74"/>
      <c r="E42" s="65"/>
      <c r="F42" s="70"/>
      <c r="G42" s="50"/>
      <c r="H42" s="49"/>
      <c r="I42" s="49"/>
    </row>
    <row r="43">
      <c r="B43" s="70"/>
      <c r="C43" s="62"/>
      <c r="D43" s="74"/>
      <c r="E43" s="65"/>
      <c r="F43" s="70"/>
      <c r="G43" s="50"/>
      <c r="H43" s="49"/>
      <c r="I43" s="49"/>
    </row>
    <row r="44">
      <c r="B44" s="70"/>
      <c r="C44" s="62"/>
      <c r="D44" s="74"/>
      <c r="E44" s="65"/>
      <c r="F44" s="70"/>
      <c r="G44" s="50"/>
      <c r="H44" s="49"/>
      <c r="I44" s="49"/>
    </row>
    <row r="45">
      <c r="B45" s="70"/>
      <c r="C45" s="62"/>
      <c r="D45" s="74"/>
      <c r="E45" s="65"/>
      <c r="F45" s="70"/>
      <c r="G45" s="50"/>
      <c r="H45" s="49"/>
      <c r="I45" s="49"/>
    </row>
    <row r="46">
      <c r="B46" s="70"/>
      <c r="C46" s="62"/>
      <c r="D46" s="74"/>
      <c r="E46" s="65"/>
      <c r="F46" s="70"/>
      <c r="G46" s="50"/>
      <c r="H46" s="49"/>
      <c r="I46" s="49"/>
    </row>
    <row r="47">
      <c r="B47" s="70"/>
      <c r="C47" s="62"/>
      <c r="D47" s="74"/>
      <c r="E47" s="65"/>
      <c r="F47" s="70"/>
      <c r="G47" s="50"/>
      <c r="H47" s="49"/>
      <c r="I47" s="49"/>
    </row>
    <row r="48">
      <c r="B48" s="70"/>
      <c r="C48" s="62"/>
      <c r="D48" s="74"/>
      <c r="E48" s="65"/>
      <c r="F48" s="70"/>
      <c r="G48" s="50"/>
      <c r="H48" s="49"/>
      <c r="I48" s="49"/>
    </row>
    <row r="49">
      <c r="B49" s="70"/>
      <c r="C49" s="62"/>
      <c r="D49" s="74"/>
      <c r="E49" s="65"/>
      <c r="F49" s="70"/>
      <c r="G49" s="50"/>
      <c r="H49" s="49"/>
      <c r="I49" s="49"/>
    </row>
    <row r="50">
      <c r="B50" s="70"/>
      <c r="C50" s="62"/>
      <c r="D50" s="74"/>
      <c r="E50" s="65"/>
      <c r="F50" s="70"/>
      <c r="G50" s="50"/>
      <c r="H50" s="49"/>
      <c r="I50" s="49"/>
    </row>
    <row r="51">
      <c r="B51" s="70"/>
      <c r="C51" s="62"/>
      <c r="D51" s="74"/>
      <c r="E51" s="65"/>
      <c r="F51" s="70"/>
      <c r="G51" s="50"/>
      <c r="H51" s="49"/>
      <c r="I51" s="49"/>
    </row>
    <row r="52">
      <c r="B52" s="70"/>
      <c r="C52" s="62"/>
      <c r="D52" s="74"/>
      <c r="E52" s="65"/>
      <c r="F52" s="70"/>
      <c r="G52" s="50"/>
      <c r="H52" s="49"/>
      <c r="I52" s="49"/>
    </row>
    <row r="53">
      <c r="B53" s="70"/>
      <c r="C53" s="62"/>
      <c r="D53" s="74"/>
      <c r="E53" s="65"/>
      <c r="F53" s="70"/>
      <c r="G53" s="50"/>
      <c r="H53" s="49"/>
      <c r="I53" s="49"/>
    </row>
    <row r="54">
      <c r="B54" s="70"/>
      <c r="C54" s="62"/>
      <c r="D54" s="74"/>
      <c r="E54" s="65"/>
      <c r="F54" s="70"/>
      <c r="G54" s="50"/>
      <c r="H54" s="49"/>
      <c r="I54" s="49"/>
    </row>
    <row r="55">
      <c r="B55" s="70"/>
      <c r="C55" s="62"/>
      <c r="D55" s="74"/>
      <c r="E55" s="65"/>
      <c r="F55" s="70"/>
      <c r="G55" s="50"/>
      <c r="H55" s="49"/>
      <c r="I55" s="49"/>
    </row>
    <row r="56">
      <c r="B56" s="70"/>
      <c r="C56" s="62"/>
      <c r="D56" s="74"/>
      <c r="E56" s="65"/>
      <c r="F56" s="70"/>
      <c r="G56" s="50"/>
      <c r="H56" s="49"/>
      <c r="I56" s="49"/>
    </row>
    <row r="57">
      <c r="B57" s="70"/>
      <c r="C57" s="62"/>
      <c r="D57" s="74"/>
      <c r="E57" s="65"/>
      <c r="F57" s="70"/>
      <c r="G57" s="50"/>
      <c r="H57" s="49"/>
      <c r="I57" s="49"/>
    </row>
    <row r="58">
      <c r="B58" s="70"/>
      <c r="C58" s="62"/>
      <c r="D58" s="74"/>
      <c r="E58" s="65"/>
      <c r="F58" s="70"/>
      <c r="G58" s="50"/>
      <c r="H58" s="49"/>
      <c r="I58" s="49"/>
    </row>
    <row r="59">
      <c r="B59" s="70"/>
      <c r="C59" s="62"/>
      <c r="D59" s="74"/>
      <c r="E59" s="65"/>
      <c r="F59" s="70"/>
      <c r="G59" s="50"/>
      <c r="H59" s="49"/>
      <c r="I59" s="49"/>
    </row>
    <row r="60">
      <c r="B60" s="70"/>
      <c r="C60" s="62"/>
      <c r="D60" s="74"/>
      <c r="E60" s="65"/>
      <c r="F60" s="70"/>
      <c r="G60" s="50"/>
      <c r="H60" s="49"/>
      <c r="I60" s="49"/>
    </row>
    <row r="61">
      <c r="B61" s="70"/>
      <c r="C61" s="62"/>
      <c r="D61" s="74"/>
      <c r="E61" s="65"/>
      <c r="F61" s="70"/>
      <c r="G61" s="50"/>
      <c r="H61" s="49"/>
      <c r="I61" s="49"/>
    </row>
    <row r="62">
      <c r="B62" s="70"/>
      <c r="C62" s="62"/>
      <c r="D62" s="74"/>
      <c r="E62" s="65"/>
      <c r="F62" s="70"/>
      <c r="G62" s="50"/>
      <c r="H62" s="49"/>
      <c r="I62" s="49"/>
    </row>
    <row r="63">
      <c r="B63" s="70"/>
      <c r="C63" s="62"/>
      <c r="D63" s="74"/>
      <c r="E63" s="65"/>
      <c r="F63" s="70"/>
      <c r="G63" s="50"/>
      <c r="H63" s="49"/>
      <c r="I63" s="49"/>
    </row>
    <row r="64">
      <c r="B64" s="70"/>
      <c r="C64" s="62"/>
      <c r="D64" s="74"/>
      <c r="E64" s="65"/>
      <c r="F64" s="70"/>
      <c r="G64" s="50"/>
      <c r="H64" s="49"/>
      <c r="I64" s="49"/>
    </row>
    <row r="65">
      <c r="B65" s="70"/>
      <c r="C65" s="62"/>
      <c r="D65" s="74"/>
      <c r="E65" s="65"/>
      <c r="F65" s="70"/>
      <c r="G65" s="50"/>
      <c r="H65" s="49"/>
      <c r="I65" s="49"/>
    </row>
    <row r="66">
      <c r="B66" s="70"/>
      <c r="C66" s="62"/>
      <c r="D66" s="74"/>
      <c r="E66" s="65"/>
      <c r="F66" s="70"/>
      <c r="G66" s="50"/>
      <c r="H66" s="49"/>
      <c r="I66" s="49"/>
    </row>
    <row r="67">
      <c r="B67" s="70"/>
      <c r="C67" s="62"/>
      <c r="D67" s="74"/>
      <c r="E67" s="65"/>
      <c r="F67" s="70"/>
      <c r="G67" s="50"/>
      <c r="H67" s="49"/>
      <c r="I67" s="49"/>
    </row>
    <row r="68">
      <c r="B68" s="70"/>
      <c r="C68" s="62"/>
      <c r="D68" s="74"/>
      <c r="E68" s="65"/>
      <c r="F68" s="70"/>
      <c r="G68" s="50"/>
      <c r="H68" s="49"/>
      <c r="I68" s="49"/>
    </row>
    <row r="69">
      <c r="B69" s="70"/>
      <c r="C69" s="62"/>
      <c r="D69" s="74"/>
      <c r="E69" s="65"/>
      <c r="F69" s="70"/>
      <c r="G69" s="50"/>
      <c r="H69" s="49"/>
      <c r="I69" s="49"/>
    </row>
    <row r="70">
      <c r="B70" s="70"/>
      <c r="C70" s="62"/>
      <c r="D70" s="74"/>
      <c r="E70" s="65"/>
      <c r="F70" s="70"/>
      <c r="G70" s="50"/>
      <c r="H70" s="49"/>
      <c r="I70" s="49"/>
    </row>
    <row r="71">
      <c r="B71" s="70"/>
      <c r="C71" s="62"/>
      <c r="D71" s="74"/>
      <c r="E71" s="65"/>
      <c r="F71" s="70"/>
      <c r="G71" s="50"/>
      <c r="H71" s="49"/>
      <c r="I71" s="49"/>
    </row>
    <row r="72">
      <c r="B72" s="70"/>
      <c r="C72" s="62"/>
      <c r="D72" s="74"/>
      <c r="E72" s="65"/>
      <c r="F72" s="70"/>
      <c r="G72" s="50"/>
      <c r="H72" s="49"/>
      <c r="I72" s="49"/>
    </row>
    <row r="73">
      <c r="B73" s="70"/>
      <c r="C73" s="62"/>
      <c r="D73" s="74"/>
      <c r="E73" s="65"/>
      <c r="F73" s="70"/>
      <c r="G73" s="50"/>
      <c r="H73" s="49"/>
      <c r="I73" s="49"/>
    </row>
    <row r="74">
      <c r="B74" s="70"/>
      <c r="C74" s="62"/>
      <c r="D74" s="74"/>
      <c r="E74" s="65"/>
      <c r="F74" s="70"/>
      <c r="G74" s="50"/>
      <c r="H74" s="49"/>
      <c r="I74" s="49"/>
    </row>
    <row r="75">
      <c r="B75" s="70"/>
      <c r="C75" s="62"/>
      <c r="D75" s="74"/>
      <c r="E75" s="65"/>
      <c r="F75" s="70"/>
      <c r="G75" s="50"/>
      <c r="H75" s="49"/>
      <c r="I75" s="49"/>
    </row>
    <row r="76">
      <c r="B76" s="70"/>
      <c r="C76" s="62"/>
      <c r="D76" s="74"/>
      <c r="E76" s="65"/>
      <c r="F76" s="70"/>
      <c r="G76" s="50"/>
      <c r="H76" s="49"/>
      <c r="I76" s="49"/>
    </row>
    <row r="77">
      <c r="B77" s="70"/>
      <c r="C77" s="62"/>
      <c r="D77" s="74"/>
      <c r="E77" s="65"/>
      <c r="F77" s="70"/>
      <c r="G77" s="50"/>
      <c r="H77" s="49"/>
      <c r="I77" s="49"/>
    </row>
    <row r="78">
      <c r="B78" s="70"/>
      <c r="C78" s="62"/>
      <c r="D78" s="74"/>
      <c r="E78" s="65"/>
      <c r="F78" s="70"/>
      <c r="G78" s="50"/>
      <c r="H78" s="49"/>
      <c r="I78" s="49"/>
    </row>
    <row r="79">
      <c r="B79" s="70"/>
      <c r="C79" s="62"/>
      <c r="D79" s="74"/>
      <c r="E79" s="65"/>
      <c r="F79" s="70"/>
      <c r="G79" s="50"/>
      <c r="H79" s="49"/>
      <c r="I79" s="49"/>
    </row>
    <row r="80">
      <c r="B80" s="70"/>
      <c r="C80" s="62"/>
      <c r="D80" s="74"/>
      <c r="E80" s="65"/>
      <c r="F80" s="70"/>
      <c r="G80" s="50"/>
      <c r="H80" s="49"/>
      <c r="I80" s="49"/>
    </row>
    <row r="81">
      <c r="B81" s="70"/>
      <c r="C81" s="62"/>
      <c r="D81" s="74"/>
      <c r="E81" s="65"/>
      <c r="F81" s="70"/>
      <c r="G81" s="50"/>
      <c r="H81" s="49"/>
      <c r="I81" s="49"/>
    </row>
    <row r="82">
      <c r="B82" s="70"/>
      <c r="C82" s="62"/>
      <c r="D82" s="74"/>
      <c r="E82" s="65"/>
      <c r="F82" s="70"/>
      <c r="G82" s="50"/>
      <c r="H82" s="49"/>
      <c r="I82" s="49"/>
    </row>
    <row r="83">
      <c r="B83" s="70"/>
      <c r="C83" s="62"/>
      <c r="D83" s="74"/>
      <c r="E83" s="65"/>
      <c r="F83" s="70"/>
      <c r="G83" s="50"/>
      <c r="H83" s="49"/>
      <c r="I83" s="49"/>
    </row>
    <row r="84">
      <c r="B84" s="70"/>
      <c r="C84" s="62"/>
      <c r="D84" s="74"/>
      <c r="E84" s="65"/>
      <c r="F84" s="70"/>
      <c r="G84" s="50"/>
      <c r="H84" s="49"/>
      <c r="I84" s="49"/>
    </row>
    <row r="85">
      <c r="B85" s="70"/>
      <c r="C85" s="62"/>
      <c r="D85" s="74"/>
      <c r="E85" s="65"/>
      <c r="F85" s="70"/>
      <c r="G85" s="50"/>
      <c r="H85" s="49"/>
      <c r="I85" s="49"/>
    </row>
    <row r="86">
      <c r="B86" s="70"/>
      <c r="C86" s="62"/>
      <c r="D86" s="74"/>
      <c r="E86" s="65"/>
      <c r="F86" s="70"/>
      <c r="G86" s="50"/>
      <c r="H86" s="49"/>
      <c r="I86" s="49"/>
    </row>
    <row r="87">
      <c r="B87" s="70"/>
      <c r="C87" s="62"/>
      <c r="D87" s="74"/>
      <c r="E87" s="65"/>
      <c r="F87" s="70"/>
      <c r="G87" s="50"/>
      <c r="H87" s="49"/>
      <c r="I87" s="49"/>
    </row>
    <row r="88">
      <c r="B88" s="70"/>
      <c r="C88" s="62"/>
      <c r="D88" s="74"/>
      <c r="E88" s="65"/>
      <c r="F88" s="70"/>
      <c r="G88" s="50"/>
      <c r="H88" s="49"/>
      <c r="I88" s="49"/>
    </row>
    <row r="89">
      <c r="B89" s="70"/>
      <c r="C89" s="62"/>
      <c r="D89" s="74"/>
      <c r="E89" s="65"/>
      <c r="F89" s="70"/>
      <c r="G89" s="50"/>
      <c r="H89" s="49"/>
      <c r="I89" s="49"/>
    </row>
    <row r="90">
      <c r="B90" s="70"/>
      <c r="C90" s="62"/>
      <c r="D90" s="74"/>
      <c r="E90" s="65"/>
      <c r="F90" s="70"/>
      <c r="G90" s="50"/>
      <c r="H90" s="49"/>
      <c r="I90" s="49"/>
    </row>
    <row r="91">
      <c r="B91" s="70"/>
      <c r="C91" s="62"/>
      <c r="D91" s="74"/>
      <c r="E91" s="65"/>
      <c r="F91" s="70"/>
      <c r="G91" s="50"/>
      <c r="H91" s="49"/>
      <c r="I91" s="49"/>
    </row>
    <row r="92">
      <c r="B92" s="70"/>
      <c r="C92" s="62"/>
      <c r="D92" s="74"/>
      <c r="E92" s="65"/>
      <c r="F92" s="70"/>
      <c r="G92" s="50"/>
      <c r="H92" s="49"/>
      <c r="I92" s="49"/>
    </row>
    <row r="93">
      <c r="B93" s="70"/>
      <c r="C93" s="62"/>
      <c r="D93" s="74"/>
      <c r="E93" s="65"/>
      <c r="F93" s="70"/>
      <c r="G93" s="50"/>
      <c r="H93" s="49"/>
      <c r="I93" s="49"/>
    </row>
    <row r="94">
      <c r="B94" s="70"/>
      <c r="C94" s="62"/>
      <c r="D94" s="74"/>
      <c r="E94" s="65"/>
      <c r="F94" s="70"/>
      <c r="G94" s="50"/>
      <c r="H94" s="49"/>
      <c r="I94" s="49"/>
    </row>
    <row r="95">
      <c r="B95" s="70"/>
      <c r="C95" s="62"/>
      <c r="D95" s="74"/>
      <c r="E95" s="65"/>
      <c r="F95" s="70"/>
      <c r="G95" s="50"/>
      <c r="H95" s="49"/>
      <c r="I95" s="49"/>
    </row>
    <row r="96">
      <c r="B96" s="70"/>
      <c r="C96" s="62"/>
      <c r="D96" s="74"/>
      <c r="E96" s="65"/>
      <c r="F96" s="70"/>
      <c r="G96" s="50"/>
      <c r="H96" s="49"/>
      <c r="I96" s="49"/>
    </row>
    <row r="97">
      <c r="B97" s="70"/>
      <c r="C97" s="62"/>
      <c r="D97" s="74"/>
      <c r="E97" s="65"/>
      <c r="F97" s="70"/>
      <c r="G97" s="50"/>
      <c r="H97" s="49"/>
      <c r="I97" s="49"/>
    </row>
    <row r="98">
      <c r="B98" s="70"/>
      <c r="C98" s="62"/>
      <c r="D98" s="74"/>
      <c r="E98" s="65"/>
      <c r="F98" s="70"/>
      <c r="G98" s="50"/>
      <c r="H98" s="49"/>
      <c r="I98" s="49"/>
    </row>
    <row r="99">
      <c r="B99" s="70"/>
      <c r="C99" s="62"/>
      <c r="D99" s="74"/>
      <c r="E99" s="65"/>
      <c r="F99" s="70"/>
      <c r="G99" s="50"/>
      <c r="H99" s="49"/>
      <c r="I99" s="49"/>
    </row>
    <row r="100">
      <c r="B100" s="70"/>
      <c r="C100" s="62"/>
      <c r="D100" s="74"/>
      <c r="E100" s="65"/>
      <c r="F100" s="70"/>
      <c r="G100" s="50"/>
      <c r="H100" s="49"/>
      <c r="I100" s="49"/>
    </row>
    <row r="101">
      <c r="B101" s="70"/>
      <c r="C101" s="62"/>
      <c r="D101" s="74"/>
      <c r="E101" s="65"/>
      <c r="F101" s="70"/>
      <c r="G101" s="50"/>
      <c r="H101" s="49"/>
      <c r="I101" s="49"/>
    </row>
    <row r="102">
      <c r="B102" s="70"/>
      <c r="C102" s="62"/>
      <c r="D102" s="74"/>
      <c r="E102" s="65"/>
      <c r="F102" s="70"/>
      <c r="G102" s="50"/>
      <c r="H102" s="49"/>
      <c r="I102" s="49"/>
    </row>
    <row r="103">
      <c r="B103" s="70"/>
      <c r="C103" s="62"/>
      <c r="D103" s="74"/>
      <c r="E103" s="65"/>
      <c r="F103" s="70"/>
      <c r="G103" s="50"/>
      <c r="H103" s="49"/>
      <c r="I103" s="49"/>
    </row>
    <row r="104">
      <c r="B104" s="70"/>
      <c r="C104" s="62"/>
      <c r="D104" s="74"/>
      <c r="E104" s="65"/>
      <c r="F104" s="70"/>
      <c r="G104" s="50"/>
      <c r="H104" s="49"/>
      <c r="I104" s="49"/>
    </row>
    <row r="105">
      <c r="B105" s="70"/>
      <c r="C105" s="62"/>
      <c r="D105" s="74"/>
      <c r="E105" s="65"/>
      <c r="F105" s="70"/>
      <c r="G105" s="50"/>
      <c r="H105" s="49"/>
      <c r="I105" s="49"/>
    </row>
    <row r="106">
      <c r="B106" s="70"/>
      <c r="C106" s="62"/>
      <c r="D106" s="74"/>
      <c r="E106" s="65"/>
      <c r="F106" s="70"/>
      <c r="G106" s="50"/>
      <c r="H106" s="49"/>
      <c r="I106" s="49"/>
    </row>
    <row r="107">
      <c r="B107" s="70"/>
      <c r="C107" s="62"/>
      <c r="D107" s="74"/>
      <c r="E107" s="65"/>
      <c r="F107" s="70"/>
      <c r="G107" s="50"/>
      <c r="H107" s="49"/>
      <c r="I107" s="49"/>
    </row>
    <row r="108">
      <c r="B108" s="70"/>
      <c r="C108" s="62"/>
      <c r="D108" s="74"/>
      <c r="E108" s="65"/>
      <c r="F108" s="70"/>
      <c r="G108" s="50"/>
      <c r="H108" s="49"/>
      <c r="I108" s="49"/>
    </row>
    <row r="109">
      <c r="B109" s="70"/>
      <c r="C109" s="62"/>
      <c r="D109" s="74"/>
      <c r="E109" s="65"/>
      <c r="F109" s="70"/>
      <c r="G109" s="50"/>
      <c r="H109" s="49"/>
      <c r="I109" s="49"/>
    </row>
    <row r="110">
      <c r="B110" s="70"/>
      <c r="C110" s="62"/>
      <c r="D110" s="74"/>
      <c r="E110" s="65"/>
      <c r="F110" s="70"/>
      <c r="G110" s="50"/>
      <c r="H110" s="49"/>
      <c r="I110" s="49"/>
    </row>
    <row r="111">
      <c r="B111" s="70"/>
      <c r="C111" s="62"/>
      <c r="D111" s="74"/>
      <c r="E111" s="65"/>
      <c r="F111" s="70"/>
      <c r="G111" s="50"/>
      <c r="H111" s="49"/>
      <c r="I111" s="49"/>
    </row>
    <row r="112">
      <c r="B112" s="70"/>
      <c r="C112" s="62"/>
      <c r="D112" s="74"/>
      <c r="E112" s="65"/>
      <c r="F112" s="70"/>
      <c r="G112" s="50"/>
      <c r="H112" s="49"/>
      <c r="I112" s="49"/>
    </row>
    <row r="113">
      <c r="B113" s="70"/>
      <c r="C113" s="62"/>
      <c r="D113" s="74"/>
      <c r="E113" s="65"/>
      <c r="F113" s="70"/>
      <c r="G113" s="50"/>
      <c r="H113" s="49"/>
      <c r="I113" s="49"/>
    </row>
    <row r="114">
      <c r="B114" s="70"/>
      <c r="C114" s="62"/>
      <c r="D114" s="74"/>
      <c r="E114" s="65"/>
      <c r="F114" s="70"/>
      <c r="G114" s="50"/>
      <c r="H114" s="49"/>
      <c r="I114" s="49"/>
    </row>
    <row r="115">
      <c r="B115" s="70"/>
      <c r="C115" s="62"/>
      <c r="D115" s="74"/>
      <c r="E115" s="65"/>
      <c r="F115" s="70"/>
      <c r="G115" s="50"/>
      <c r="H115" s="49"/>
      <c r="I115" s="49"/>
    </row>
    <row r="116">
      <c r="B116" s="70"/>
      <c r="C116" s="62"/>
      <c r="D116" s="74"/>
      <c r="E116" s="65"/>
      <c r="F116" s="70"/>
      <c r="G116" s="50"/>
      <c r="H116" s="49"/>
      <c r="I116" s="49"/>
    </row>
    <row r="117">
      <c r="B117" s="70"/>
      <c r="C117" s="62"/>
      <c r="D117" s="74"/>
      <c r="E117" s="65"/>
      <c r="F117" s="70"/>
      <c r="G117" s="50"/>
      <c r="H117" s="49"/>
      <c r="I117" s="49"/>
    </row>
    <row r="118">
      <c r="B118" s="70"/>
      <c r="C118" s="62"/>
      <c r="D118" s="74"/>
      <c r="E118" s="65"/>
      <c r="F118" s="70"/>
      <c r="G118" s="50"/>
      <c r="H118" s="49"/>
      <c r="I118" s="49"/>
    </row>
    <row r="119">
      <c r="B119" s="70"/>
      <c r="C119" s="62"/>
      <c r="D119" s="74"/>
      <c r="E119" s="65"/>
      <c r="F119" s="70"/>
      <c r="G119" s="50"/>
      <c r="H119" s="49"/>
      <c r="I119" s="49"/>
    </row>
    <row r="120">
      <c r="B120" s="70"/>
      <c r="C120" s="62"/>
      <c r="D120" s="74"/>
      <c r="E120" s="65"/>
      <c r="F120" s="70"/>
      <c r="G120" s="50"/>
      <c r="H120" s="49"/>
      <c r="I120" s="49"/>
    </row>
    <row r="121">
      <c r="B121" s="70"/>
      <c r="C121" s="62"/>
      <c r="D121" s="74"/>
      <c r="E121" s="65"/>
      <c r="F121" s="70"/>
      <c r="G121" s="50"/>
      <c r="H121" s="49"/>
      <c r="I121" s="49"/>
    </row>
    <row r="122">
      <c r="B122" s="70"/>
      <c r="C122" s="62"/>
      <c r="D122" s="74"/>
      <c r="E122" s="65"/>
      <c r="F122" s="70"/>
      <c r="G122" s="50"/>
      <c r="H122" s="49"/>
      <c r="I122" s="49"/>
    </row>
    <row r="123">
      <c r="B123" s="70"/>
      <c r="C123" s="62"/>
      <c r="D123" s="74"/>
      <c r="E123" s="65"/>
      <c r="F123" s="70"/>
      <c r="G123" s="50"/>
      <c r="H123" s="49"/>
      <c r="I123" s="49"/>
    </row>
    <row r="124">
      <c r="B124" s="70"/>
      <c r="C124" s="62"/>
      <c r="D124" s="74"/>
      <c r="E124" s="65"/>
      <c r="F124" s="70"/>
      <c r="G124" s="50"/>
      <c r="H124" s="49"/>
      <c r="I124" s="49"/>
    </row>
    <row r="125">
      <c r="B125" s="70"/>
      <c r="C125" s="62"/>
      <c r="D125" s="74"/>
      <c r="E125" s="65"/>
      <c r="F125" s="70"/>
      <c r="G125" s="50"/>
      <c r="H125" s="49"/>
      <c r="I125" s="49"/>
    </row>
    <row r="126">
      <c r="B126" s="70"/>
      <c r="C126" s="62"/>
      <c r="D126" s="74"/>
      <c r="E126" s="65"/>
      <c r="F126" s="70"/>
      <c r="G126" s="50"/>
      <c r="H126" s="49"/>
      <c r="I126" s="49"/>
    </row>
    <row r="127">
      <c r="B127" s="70"/>
      <c r="C127" s="62"/>
      <c r="D127" s="74"/>
      <c r="E127" s="65"/>
      <c r="F127" s="70"/>
      <c r="G127" s="50"/>
      <c r="H127" s="49"/>
      <c r="I127" s="49"/>
    </row>
    <row r="128">
      <c r="B128" s="70"/>
      <c r="C128" s="62"/>
      <c r="D128" s="74"/>
      <c r="E128" s="65"/>
      <c r="F128" s="70"/>
      <c r="G128" s="50"/>
      <c r="H128" s="49"/>
      <c r="I128" s="49"/>
    </row>
    <row r="129">
      <c r="B129" s="70"/>
      <c r="C129" s="62"/>
      <c r="D129" s="74"/>
      <c r="E129" s="65"/>
      <c r="F129" s="70"/>
      <c r="G129" s="50"/>
      <c r="H129" s="49"/>
      <c r="I129" s="49"/>
    </row>
    <row r="130">
      <c r="B130" s="70"/>
      <c r="C130" s="62"/>
      <c r="D130" s="74"/>
      <c r="E130" s="65"/>
      <c r="F130" s="70"/>
      <c r="G130" s="50"/>
      <c r="H130" s="49"/>
      <c r="I130" s="49"/>
    </row>
    <row r="131">
      <c r="B131" s="70"/>
      <c r="C131" s="62"/>
      <c r="D131" s="74"/>
      <c r="E131" s="65"/>
      <c r="F131" s="70"/>
      <c r="G131" s="50"/>
      <c r="H131" s="49"/>
      <c r="I131" s="49"/>
    </row>
    <row r="132">
      <c r="B132" s="70"/>
      <c r="C132" s="62"/>
      <c r="D132" s="74"/>
      <c r="E132" s="65"/>
      <c r="F132" s="70"/>
      <c r="G132" s="50"/>
      <c r="H132" s="49"/>
      <c r="I132" s="49"/>
    </row>
    <row r="133">
      <c r="B133" s="70"/>
      <c r="C133" s="62"/>
      <c r="D133" s="74"/>
      <c r="E133" s="65"/>
      <c r="F133" s="70"/>
      <c r="G133" s="50"/>
      <c r="H133" s="49"/>
      <c r="I133" s="49"/>
    </row>
    <row r="134">
      <c r="B134" s="70"/>
      <c r="C134" s="62"/>
      <c r="D134" s="74"/>
      <c r="E134" s="65"/>
      <c r="F134" s="70"/>
      <c r="G134" s="50"/>
      <c r="H134" s="49"/>
      <c r="I134" s="49"/>
    </row>
    <row r="135">
      <c r="B135" s="70"/>
      <c r="C135" s="62"/>
      <c r="D135" s="74"/>
      <c r="E135" s="65"/>
      <c r="F135" s="70"/>
      <c r="G135" s="50"/>
      <c r="H135" s="49"/>
      <c r="I135" s="49"/>
    </row>
    <row r="136">
      <c r="B136" s="70"/>
      <c r="C136" s="62"/>
      <c r="D136" s="74"/>
      <c r="E136" s="65"/>
      <c r="F136" s="70"/>
      <c r="G136" s="50"/>
      <c r="H136" s="49"/>
      <c r="I136" s="49"/>
    </row>
    <row r="137">
      <c r="B137" s="70"/>
      <c r="C137" s="62"/>
      <c r="D137" s="74"/>
      <c r="E137" s="65"/>
      <c r="F137" s="70"/>
      <c r="G137" s="50"/>
      <c r="H137" s="49"/>
      <c r="I137" s="49"/>
    </row>
    <row r="138">
      <c r="B138" s="70"/>
      <c r="C138" s="62"/>
      <c r="D138" s="74"/>
      <c r="E138" s="65"/>
      <c r="F138" s="70"/>
      <c r="G138" s="50"/>
      <c r="H138" s="49"/>
      <c r="I138" s="49"/>
    </row>
    <row r="139">
      <c r="B139" s="70"/>
      <c r="C139" s="62"/>
      <c r="D139" s="74"/>
      <c r="E139" s="65"/>
      <c r="F139" s="70"/>
      <c r="G139" s="50"/>
      <c r="H139" s="49"/>
      <c r="I139" s="49"/>
    </row>
    <row r="140">
      <c r="B140" s="70"/>
      <c r="C140" s="62"/>
      <c r="D140" s="74"/>
      <c r="E140" s="65"/>
      <c r="F140" s="70"/>
      <c r="G140" s="50"/>
      <c r="H140" s="49"/>
      <c r="I140" s="49"/>
    </row>
    <row r="141">
      <c r="B141" s="70"/>
      <c r="C141" s="62"/>
      <c r="D141" s="74"/>
      <c r="E141" s="65"/>
      <c r="F141" s="70"/>
      <c r="G141" s="50"/>
      <c r="H141" s="49"/>
      <c r="I141" s="49"/>
    </row>
    <row r="142">
      <c r="B142" s="70"/>
      <c r="C142" s="62"/>
      <c r="D142" s="74"/>
      <c r="E142" s="65"/>
      <c r="F142" s="70"/>
      <c r="G142" s="50"/>
      <c r="H142" s="49"/>
      <c r="I142" s="49"/>
    </row>
    <row r="143">
      <c r="B143" s="70"/>
      <c r="C143" s="62"/>
      <c r="D143" s="74"/>
      <c r="E143" s="65"/>
      <c r="F143" s="70"/>
      <c r="G143" s="50"/>
      <c r="H143" s="49"/>
      <c r="I143" s="49"/>
    </row>
    <row r="144">
      <c r="B144" s="70"/>
      <c r="C144" s="62"/>
      <c r="D144" s="74"/>
      <c r="E144" s="65"/>
      <c r="F144" s="70"/>
      <c r="G144" s="50"/>
      <c r="H144" s="49"/>
      <c r="I144" s="49"/>
    </row>
    <row r="145">
      <c r="B145" s="70"/>
      <c r="C145" s="62"/>
      <c r="D145" s="74"/>
      <c r="E145" s="65"/>
      <c r="F145" s="70"/>
      <c r="G145" s="50"/>
      <c r="H145" s="49"/>
      <c r="I145" s="49"/>
    </row>
    <row r="146">
      <c r="B146" s="70"/>
      <c r="C146" s="62"/>
      <c r="D146" s="74"/>
      <c r="E146" s="65"/>
      <c r="F146" s="70"/>
      <c r="G146" s="50"/>
      <c r="H146" s="49"/>
      <c r="I146" s="49"/>
    </row>
    <row r="147">
      <c r="B147" s="70"/>
      <c r="C147" s="62"/>
      <c r="D147" s="74"/>
      <c r="E147" s="65"/>
      <c r="F147" s="70"/>
      <c r="G147" s="50"/>
      <c r="H147" s="49"/>
      <c r="I147" s="49"/>
    </row>
    <row r="148">
      <c r="B148" s="70"/>
      <c r="C148" s="62"/>
      <c r="D148" s="74"/>
      <c r="E148" s="65"/>
      <c r="F148" s="70"/>
      <c r="G148" s="50"/>
      <c r="H148" s="49"/>
      <c r="I148" s="49"/>
    </row>
    <row r="149">
      <c r="B149" s="70"/>
      <c r="C149" s="62"/>
      <c r="D149" s="74"/>
      <c r="E149" s="65"/>
      <c r="F149" s="70"/>
      <c r="G149" s="50"/>
      <c r="H149" s="49"/>
      <c r="I149" s="49"/>
    </row>
    <row r="150">
      <c r="B150" s="70"/>
      <c r="C150" s="62"/>
      <c r="D150" s="74"/>
      <c r="E150" s="65"/>
      <c r="F150" s="70"/>
      <c r="G150" s="50"/>
      <c r="H150" s="49"/>
      <c r="I150" s="49"/>
    </row>
    <row r="151">
      <c r="B151" s="70"/>
      <c r="C151" s="62"/>
      <c r="D151" s="74"/>
      <c r="E151" s="65"/>
      <c r="F151" s="70"/>
      <c r="G151" s="50"/>
      <c r="H151" s="49"/>
      <c r="I151" s="49"/>
    </row>
    <row r="152">
      <c r="B152" s="70"/>
      <c r="C152" s="62"/>
      <c r="D152" s="74"/>
      <c r="E152" s="65"/>
      <c r="F152" s="70"/>
      <c r="G152" s="50"/>
      <c r="H152" s="49"/>
      <c r="I152" s="49"/>
    </row>
    <row r="153">
      <c r="B153" s="70"/>
      <c r="C153" s="62"/>
      <c r="D153" s="74"/>
      <c r="E153" s="65"/>
      <c r="F153" s="70"/>
      <c r="G153" s="50"/>
      <c r="H153" s="49"/>
      <c r="I153" s="49"/>
    </row>
    <row r="154">
      <c r="B154" s="70"/>
      <c r="C154" s="62"/>
      <c r="D154" s="74"/>
      <c r="E154" s="65"/>
      <c r="F154" s="70"/>
      <c r="G154" s="50"/>
      <c r="H154" s="49"/>
      <c r="I154" s="49"/>
    </row>
    <row r="155">
      <c r="B155" s="70"/>
      <c r="C155" s="62"/>
      <c r="D155" s="74"/>
      <c r="E155" s="65"/>
      <c r="F155" s="70"/>
      <c r="G155" s="50"/>
      <c r="H155" s="49"/>
      <c r="I155" s="49"/>
    </row>
    <row r="156">
      <c r="B156" s="70"/>
      <c r="C156" s="62"/>
      <c r="D156" s="74"/>
      <c r="E156" s="65"/>
      <c r="F156" s="70"/>
      <c r="G156" s="50"/>
      <c r="H156" s="49"/>
      <c r="I156" s="49"/>
    </row>
    <row r="157">
      <c r="B157" s="70"/>
      <c r="C157" s="62"/>
      <c r="D157" s="74"/>
      <c r="E157" s="65"/>
      <c r="F157" s="70"/>
      <c r="G157" s="50"/>
      <c r="H157" s="49"/>
      <c r="I157" s="49"/>
    </row>
    <row r="158">
      <c r="B158" s="70"/>
      <c r="C158" s="62"/>
      <c r="D158" s="74"/>
      <c r="E158" s="65"/>
      <c r="F158" s="70"/>
      <c r="G158" s="50"/>
      <c r="H158" s="49"/>
      <c r="I158" s="49"/>
    </row>
    <row r="159">
      <c r="B159" s="70"/>
      <c r="C159" s="62"/>
      <c r="D159" s="74"/>
      <c r="E159" s="65"/>
      <c r="F159" s="70"/>
      <c r="G159" s="50"/>
      <c r="H159" s="49"/>
      <c r="I159" s="49"/>
    </row>
    <row r="160">
      <c r="B160" s="70"/>
      <c r="C160" s="62"/>
      <c r="D160" s="74"/>
      <c r="E160" s="65"/>
      <c r="F160" s="70"/>
      <c r="G160" s="50"/>
      <c r="H160" s="49"/>
      <c r="I160" s="49"/>
    </row>
    <row r="161">
      <c r="B161" s="70"/>
      <c r="C161" s="62"/>
      <c r="D161" s="74"/>
      <c r="E161" s="65"/>
      <c r="F161" s="70"/>
      <c r="G161" s="50"/>
      <c r="H161" s="49"/>
      <c r="I161" s="49"/>
    </row>
    <row r="162">
      <c r="B162" s="70"/>
      <c r="C162" s="62"/>
      <c r="D162" s="74"/>
      <c r="E162" s="65"/>
      <c r="F162" s="70"/>
      <c r="G162" s="50"/>
      <c r="H162" s="49"/>
      <c r="I162" s="49"/>
    </row>
    <row r="163">
      <c r="B163" s="70"/>
      <c r="C163" s="62"/>
      <c r="D163" s="74"/>
      <c r="E163" s="65"/>
      <c r="F163" s="70"/>
      <c r="G163" s="50"/>
      <c r="H163" s="49"/>
      <c r="I163" s="49"/>
    </row>
    <row r="164">
      <c r="B164" s="70"/>
      <c r="C164" s="62"/>
      <c r="D164" s="74"/>
      <c r="E164" s="65"/>
      <c r="F164" s="70"/>
      <c r="G164" s="50"/>
      <c r="H164" s="49"/>
      <c r="I164" s="49"/>
    </row>
    <row r="165">
      <c r="B165" s="70"/>
      <c r="C165" s="62"/>
      <c r="D165" s="74"/>
      <c r="E165" s="65"/>
      <c r="F165" s="70"/>
      <c r="G165" s="50"/>
      <c r="H165" s="49"/>
      <c r="I165" s="49"/>
    </row>
    <row r="166">
      <c r="B166" s="70"/>
      <c r="C166" s="62"/>
      <c r="D166" s="74"/>
      <c r="E166" s="65"/>
      <c r="F166" s="70"/>
      <c r="G166" s="50"/>
      <c r="H166" s="49"/>
      <c r="I166" s="49"/>
    </row>
    <row r="167">
      <c r="B167" s="70"/>
      <c r="C167" s="62"/>
      <c r="D167" s="74"/>
      <c r="E167" s="65"/>
      <c r="F167" s="70"/>
      <c r="G167" s="50"/>
      <c r="H167" s="49"/>
      <c r="I167" s="49"/>
    </row>
    <row r="168">
      <c r="B168" s="70"/>
      <c r="C168" s="62"/>
      <c r="D168" s="74"/>
      <c r="E168" s="65"/>
      <c r="F168" s="70"/>
      <c r="G168" s="50"/>
      <c r="H168" s="49"/>
      <c r="I168" s="49"/>
    </row>
    <row r="169">
      <c r="B169" s="70"/>
      <c r="C169" s="62"/>
      <c r="D169" s="74"/>
      <c r="E169" s="65"/>
      <c r="F169" s="70"/>
      <c r="G169" s="50"/>
      <c r="H169" s="49"/>
      <c r="I169" s="49"/>
    </row>
    <row r="170">
      <c r="B170" s="70"/>
      <c r="C170" s="62"/>
      <c r="D170" s="74"/>
      <c r="E170" s="65"/>
      <c r="F170" s="70"/>
      <c r="G170" s="50"/>
      <c r="H170" s="49"/>
      <c r="I170" s="49"/>
    </row>
    <row r="171">
      <c r="B171" s="70"/>
      <c r="C171" s="62"/>
      <c r="D171" s="74"/>
      <c r="E171" s="65"/>
      <c r="F171" s="70"/>
      <c r="G171" s="50"/>
      <c r="H171" s="49"/>
      <c r="I171" s="49"/>
    </row>
    <row r="172">
      <c r="B172" s="70"/>
      <c r="C172" s="62"/>
      <c r="D172" s="74"/>
      <c r="E172" s="65"/>
      <c r="F172" s="70"/>
      <c r="G172" s="50"/>
      <c r="H172" s="49"/>
      <c r="I172" s="49"/>
    </row>
    <row r="173">
      <c r="B173" s="70"/>
      <c r="C173" s="62"/>
      <c r="D173" s="74"/>
      <c r="E173" s="65"/>
      <c r="F173" s="70"/>
      <c r="G173" s="50"/>
      <c r="H173" s="49"/>
      <c r="I173" s="49"/>
    </row>
    <row r="174">
      <c r="B174" s="70"/>
      <c r="C174" s="62"/>
      <c r="D174" s="74"/>
      <c r="E174" s="65"/>
      <c r="F174" s="70"/>
      <c r="G174" s="50"/>
      <c r="H174" s="49"/>
      <c r="I174" s="49"/>
    </row>
    <row r="175">
      <c r="B175" s="70"/>
      <c r="C175" s="62"/>
      <c r="D175" s="74"/>
      <c r="E175" s="65"/>
      <c r="F175" s="70"/>
      <c r="G175" s="50"/>
      <c r="H175" s="49"/>
      <c r="I175" s="49"/>
    </row>
    <row r="176">
      <c r="B176" s="70"/>
      <c r="C176" s="62"/>
      <c r="D176" s="74"/>
      <c r="E176" s="65"/>
      <c r="F176" s="70"/>
      <c r="G176" s="50"/>
      <c r="H176" s="49"/>
      <c r="I176" s="49"/>
    </row>
    <row r="177">
      <c r="B177" s="70"/>
      <c r="C177" s="62"/>
      <c r="D177" s="74"/>
      <c r="E177" s="65"/>
      <c r="F177" s="70"/>
      <c r="G177" s="50"/>
      <c r="H177" s="49"/>
      <c r="I177" s="49"/>
    </row>
    <row r="178">
      <c r="B178" s="70"/>
      <c r="C178" s="62"/>
      <c r="D178" s="74"/>
      <c r="E178" s="65"/>
      <c r="F178" s="70"/>
      <c r="G178" s="50"/>
      <c r="H178" s="49"/>
      <c r="I178" s="49"/>
    </row>
    <row r="179">
      <c r="B179" s="70"/>
      <c r="C179" s="62"/>
      <c r="D179" s="74"/>
      <c r="E179" s="65"/>
      <c r="F179" s="70"/>
      <c r="G179" s="50"/>
      <c r="H179" s="49"/>
      <c r="I179" s="49"/>
    </row>
    <row r="180">
      <c r="B180" s="70"/>
      <c r="C180" s="62"/>
      <c r="D180" s="74"/>
      <c r="E180" s="65"/>
      <c r="F180" s="70"/>
      <c r="G180" s="50"/>
      <c r="H180" s="49"/>
      <c r="I180" s="49"/>
    </row>
    <row r="181">
      <c r="B181" s="70"/>
      <c r="C181" s="62"/>
      <c r="D181" s="74"/>
      <c r="E181" s="65"/>
      <c r="F181" s="70"/>
      <c r="G181" s="50"/>
      <c r="H181" s="49"/>
      <c r="I181" s="49"/>
    </row>
    <row r="182">
      <c r="B182" s="70"/>
      <c r="C182" s="62"/>
      <c r="D182" s="74"/>
      <c r="E182" s="65"/>
      <c r="F182" s="70"/>
      <c r="G182" s="50"/>
      <c r="H182" s="49"/>
      <c r="I182" s="49"/>
    </row>
    <row r="183">
      <c r="B183" s="70"/>
      <c r="C183" s="62"/>
      <c r="D183" s="74"/>
      <c r="E183" s="65"/>
      <c r="F183" s="70"/>
      <c r="G183" s="50"/>
      <c r="H183" s="49"/>
      <c r="I183" s="49"/>
    </row>
    <row r="184">
      <c r="B184" s="70"/>
      <c r="C184" s="62"/>
      <c r="D184" s="74"/>
      <c r="E184" s="65"/>
      <c r="F184" s="70"/>
      <c r="G184" s="50"/>
      <c r="H184" s="49"/>
      <c r="I184" s="49"/>
    </row>
    <row r="185">
      <c r="B185" s="70"/>
      <c r="C185" s="62"/>
      <c r="D185" s="74"/>
      <c r="E185" s="65"/>
      <c r="F185" s="70"/>
      <c r="G185" s="50"/>
      <c r="H185" s="49"/>
      <c r="I185" s="49"/>
    </row>
    <row r="186">
      <c r="B186" s="70"/>
      <c r="C186" s="62"/>
      <c r="D186" s="74"/>
      <c r="E186" s="65"/>
      <c r="F186" s="70"/>
      <c r="G186" s="50"/>
      <c r="H186" s="49"/>
      <c r="I186" s="49"/>
    </row>
    <row r="187">
      <c r="B187" s="70"/>
      <c r="C187" s="62"/>
      <c r="D187" s="74"/>
      <c r="E187" s="65"/>
      <c r="F187" s="70"/>
      <c r="G187" s="50"/>
      <c r="H187" s="49"/>
      <c r="I187" s="49"/>
    </row>
    <row r="188">
      <c r="B188" s="70"/>
      <c r="C188" s="62"/>
      <c r="D188" s="74"/>
      <c r="E188" s="65"/>
      <c r="F188" s="70"/>
      <c r="G188" s="50"/>
      <c r="H188" s="49"/>
      <c r="I188" s="49"/>
    </row>
    <row r="189">
      <c r="B189" s="70"/>
      <c r="C189" s="62"/>
      <c r="D189" s="74"/>
      <c r="E189" s="65"/>
      <c r="F189" s="70"/>
      <c r="G189" s="50"/>
      <c r="H189" s="49"/>
      <c r="I189" s="49"/>
    </row>
    <row r="190">
      <c r="B190" s="70"/>
      <c r="C190" s="62"/>
      <c r="D190" s="74"/>
      <c r="E190" s="65"/>
      <c r="F190" s="70"/>
      <c r="G190" s="50"/>
      <c r="H190" s="49"/>
      <c r="I190" s="49"/>
    </row>
    <row r="191">
      <c r="B191" s="70"/>
      <c r="C191" s="62"/>
      <c r="D191" s="74"/>
      <c r="E191" s="65"/>
      <c r="F191" s="70"/>
      <c r="G191" s="50"/>
      <c r="H191" s="49"/>
      <c r="I191" s="49"/>
    </row>
    <row r="192">
      <c r="B192" s="70"/>
      <c r="C192" s="62"/>
      <c r="D192" s="74"/>
      <c r="E192" s="65"/>
      <c r="F192" s="70"/>
      <c r="G192" s="50"/>
      <c r="H192" s="49"/>
      <c r="I192" s="49"/>
    </row>
    <row r="193">
      <c r="B193" s="70"/>
      <c r="C193" s="62"/>
      <c r="D193" s="74"/>
      <c r="E193" s="65"/>
      <c r="F193" s="70"/>
      <c r="G193" s="50"/>
      <c r="H193" s="49"/>
      <c r="I193" s="49"/>
    </row>
    <row r="194">
      <c r="B194" s="70"/>
      <c r="C194" s="62"/>
      <c r="D194" s="74"/>
      <c r="E194" s="65"/>
      <c r="F194" s="70"/>
      <c r="G194" s="50"/>
      <c r="H194" s="49"/>
      <c r="I194" s="49"/>
    </row>
    <row r="195">
      <c r="B195" s="70"/>
      <c r="C195" s="62"/>
      <c r="D195" s="74"/>
      <c r="E195" s="65"/>
      <c r="F195" s="70"/>
      <c r="G195" s="50"/>
      <c r="H195" s="49"/>
      <c r="I195" s="49"/>
    </row>
    <row r="196">
      <c r="B196" s="70"/>
      <c r="C196" s="62"/>
      <c r="D196" s="74"/>
      <c r="E196" s="65"/>
      <c r="F196" s="70"/>
      <c r="G196" s="50"/>
      <c r="H196" s="49"/>
      <c r="I196" s="49"/>
    </row>
    <row r="197">
      <c r="B197" s="70"/>
      <c r="C197" s="62"/>
      <c r="D197" s="74"/>
      <c r="E197" s="65"/>
      <c r="F197" s="70"/>
      <c r="G197" s="50"/>
      <c r="H197" s="49"/>
      <c r="I197" s="49"/>
    </row>
    <row r="198">
      <c r="B198" s="70"/>
      <c r="C198" s="62"/>
      <c r="D198" s="74"/>
      <c r="E198" s="65"/>
      <c r="F198" s="70"/>
      <c r="G198" s="50"/>
      <c r="H198" s="49"/>
      <c r="I198" s="49"/>
    </row>
    <row r="199">
      <c r="B199" s="70"/>
      <c r="C199" s="62"/>
      <c r="D199" s="74"/>
      <c r="E199" s="65"/>
      <c r="F199" s="70"/>
      <c r="G199" s="50"/>
      <c r="H199" s="49"/>
      <c r="I199" s="49"/>
    </row>
    <row r="200">
      <c r="B200" s="70"/>
      <c r="C200" s="62"/>
      <c r="D200" s="74"/>
      <c r="E200" s="65"/>
      <c r="F200" s="70"/>
      <c r="G200" s="50"/>
      <c r="H200" s="49"/>
      <c r="I200" s="49"/>
    </row>
    <row r="201">
      <c r="B201" s="70"/>
      <c r="C201" s="62"/>
      <c r="D201" s="74"/>
      <c r="E201" s="65"/>
      <c r="F201" s="70"/>
      <c r="G201" s="50"/>
      <c r="H201" s="49"/>
      <c r="I201" s="49"/>
    </row>
    <row r="202">
      <c r="B202" s="70"/>
      <c r="C202" s="62"/>
      <c r="D202" s="74"/>
      <c r="E202" s="65"/>
      <c r="F202" s="70"/>
      <c r="G202" s="50"/>
      <c r="H202" s="49"/>
      <c r="I202" s="49"/>
    </row>
    <row r="203">
      <c r="B203" s="70"/>
      <c r="C203" s="62"/>
      <c r="D203" s="74"/>
      <c r="E203" s="65"/>
      <c r="F203" s="70"/>
      <c r="G203" s="50"/>
      <c r="H203" s="49"/>
      <c r="I203" s="49"/>
    </row>
    <row r="204">
      <c r="B204" s="70"/>
      <c r="C204" s="62"/>
      <c r="D204" s="74"/>
      <c r="E204" s="65"/>
      <c r="F204" s="70"/>
      <c r="G204" s="50"/>
      <c r="H204" s="49"/>
      <c r="I204" s="49"/>
    </row>
    <row r="205">
      <c r="B205" s="70"/>
      <c r="C205" s="62"/>
      <c r="D205" s="74"/>
      <c r="E205" s="65"/>
      <c r="F205" s="70"/>
      <c r="G205" s="50"/>
      <c r="H205" s="49"/>
      <c r="I205" s="49"/>
    </row>
    <row r="206">
      <c r="B206" s="70"/>
      <c r="C206" s="62"/>
      <c r="D206" s="74"/>
      <c r="E206" s="65"/>
      <c r="F206" s="70"/>
      <c r="G206" s="50"/>
      <c r="H206" s="49"/>
      <c r="I206" s="49"/>
    </row>
    <row r="207">
      <c r="B207" s="70"/>
      <c r="C207" s="62"/>
      <c r="D207" s="74"/>
      <c r="E207" s="65"/>
      <c r="F207" s="70"/>
      <c r="G207" s="50"/>
      <c r="H207" s="49"/>
      <c r="I207" s="49"/>
    </row>
    <row r="208">
      <c r="B208" s="70"/>
      <c r="C208" s="62"/>
      <c r="D208" s="74"/>
      <c r="E208" s="65"/>
      <c r="F208" s="70"/>
      <c r="G208" s="50"/>
      <c r="H208" s="49"/>
      <c r="I208" s="49"/>
    </row>
    <row r="209">
      <c r="B209" s="70"/>
      <c r="C209" s="62"/>
      <c r="D209" s="74"/>
      <c r="E209" s="65"/>
      <c r="F209" s="70"/>
      <c r="G209" s="50"/>
      <c r="H209" s="49"/>
      <c r="I209" s="49"/>
    </row>
    <row r="210">
      <c r="B210" s="70"/>
      <c r="C210" s="62"/>
      <c r="D210" s="74"/>
      <c r="E210" s="65"/>
      <c r="F210" s="70"/>
      <c r="G210" s="50"/>
      <c r="H210" s="49"/>
      <c r="I210" s="49"/>
    </row>
    <row r="211">
      <c r="B211" s="70"/>
      <c r="C211" s="62"/>
      <c r="D211" s="74"/>
      <c r="E211" s="65"/>
      <c r="F211" s="70"/>
      <c r="G211" s="50"/>
      <c r="H211" s="49"/>
      <c r="I211" s="49"/>
    </row>
    <row r="212">
      <c r="B212" s="70"/>
      <c r="C212" s="62"/>
      <c r="D212" s="74"/>
      <c r="E212" s="65"/>
      <c r="F212" s="70"/>
      <c r="G212" s="50"/>
      <c r="H212" s="49"/>
      <c r="I212" s="49"/>
    </row>
    <row r="213">
      <c r="B213" s="70"/>
      <c r="C213" s="62"/>
      <c r="D213" s="74"/>
      <c r="E213" s="65"/>
      <c r="F213" s="70"/>
      <c r="G213" s="50"/>
      <c r="H213" s="49"/>
      <c r="I213" s="49"/>
    </row>
    <row r="214">
      <c r="B214" s="70"/>
      <c r="C214" s="62"/>
      <c r="D214" s="74"/>
      <c r="E214" s="65"/>
      <c r="F214" s="70"/>
      <c r="G214" s="50"/>
      <c r="H214" s="49"/>
      <c r="I214" s="49"/>
    </row>
    <row r="215">
      <c r="B215" s="70"/>
      <c r="C215" s="62"/>
      <c r="D215" s="74"/>
      <c r="E215" s="65"/>
      <c r="F215" s="70"/>
      <c r="G215" s="50"/>
      <c r="H215" s="49"/>
      <c r="I215" s="49"/>
    </row>
    <row r="216">
      <c r="B216" s="70"/>
      <c r="C216" s="62"/>
      <c r="D216" s="74"/>
      <c r="E216" s="65"/>
      <c r="F216" s="70"/>
      <c r="G216" s="50"/>
      <c r="H216" s="49"/>
      <c r="I216" s="49"/>
    </row>
    <row r="217">
      <c r="B217" s="70"/>
      <c r="C217" s="62"/>
      <c r="D217" s="74"/>
      <c r="E217" s="65"/>
      <c r="F217" s="70"/>
      <c r="G217" s="50"/>
      <c r="H217" s="49"/>
      <c r="I217" s="49"/>
    </row>
    <row r="218">
      <c r="B218" s="70"/>
      <c r="C218" s="62"/>
      <c r="D218" s="74"/>
      <c r="E218" s="65"/>
      <c r="F218" s="70"/>
      <c r="G218" s="50"/>
      <c r="H218" s="49"/>
      <c r="I218" s="49"/>
    </row>
    <row r="219">
      <c r="B219" s="70"/>
      <c r="C219" s="62"/>
      <c r="D219" s="74"/>
      <c r="E219" s="65"/>
      <c r="F219" s="70"/>
      <c r="G219" s="50"/>
      <c r="H219" s="49"/>
      <c r="I219" s="49"/>
    </row>
    <row r="220">
      <c r="B220" s="70"/>
      <c r="C220" s="62"/>
      <c r="D220" s="74"/>
      <c r="E220" s="65"/>
      <c r="F220" s="70"/>
      <c r="G220" s="50"/>
      <c r="H220" s="49"/>
      <c r="I220" s="49"/>
    </row>
    <row r="221">
      <c r="B221" s="70"/>
      <c r="C221" s="62"/>
      <c r="D221" s="74"/>
      <c r="E221" s="65"/>
      <c r="F221" s="70"/>
      <c r="G221" s="50"/>
      <c r="H221" s="49"/>
      <c r="I221" s="49"/>
    </row>
    <row r="222">
      <c r="B222" s="70"/>
      <c r="C222" s="62"/>
      <c r="D222" s="74"/>
      <c r="E222" s="65"/>
      <c r="F222" s="70"/>
      <c r="G222" s="50"/>
      <c r="H222" s="49"/>
      <c r="I222" s="49"/>
    </row>
    <row r="223">
      <c r="B223" s="70"/>
      <c r="C223" s="62"/>
      <c r="D223" s="74"/>
      <c r="E223" s="65"/>
      <c r="F223" s="70"/>
      <c r="G223" s="50"/>
      <c r="H223" s="49"/>
      <c r="I223" s="49"/>
    </row>
    <row r="224">
      <c r="B224" s="70"/>
      <c r="C224" s="62"/>
      <c r="D224" s="74"/>
      <c r="E224" s="65"/>
      <c r="F224" s="70"/>
      <c r="G224" s="50"/>
      <c r="H224" s="49"/>
      <c r="I224" s="49"/>
    </row>
    <row r="225">
      <c r="B225" s="70"/>
      <c r="C225" s="62"/>
      <c r="D225" s="74"/>
      <c r="E225" s="65"/>
      <c r="F225" s="70"/>
      <c r="G225" s="50"/>
      <c r="H225" s="49"/>
      <c r="I225" s="49"/>
    </row>
    <row r="226">
      <c r="B226" s="70"/>
      <c r="C226" s="62"/>
      <c r="D226" s="74"/>
      <c r="E226" s="65"/>
      <c r="F226" s="70"/>
      <c r="G226" s="50"/>
      <c r="H226" s="49"/>
      <c r="I226" s="49"/>
    </row>
    <row r="227">
      <c r="B227" s="70"/>
      <c r="C227" s="62"/>
      <c r="D227" s="74"/>
      <c r="E227" s="65"/>
      <c r="F227" s="70"/>
      <c r="G227" s="50"/>
      <c r="H227" s="49"/>
      <c r="I227" s="49"/>
    </row>
    <row r="228">
      <c r="B228" s="70"/>
      <c r="C228" s="62"/>
      <c r="D228" s="74"/>
      <c r="E228" s="65"/>
      <c r="F228" s="70"/>
      <c r="G228" s="50"/>
      <c r="H228" s="49"/>
      <c r="I228" s="49"/>
    </row>
    <row r="229">
      <c r="B229" s="70"/>
      <c r="C229" s="62"/>
      <c r="D229" s="74"/>
      <c r="E229" s="65"/>
      <c r="F229" s="70"/>
      <c r="G229" s="50"/>
      <c r="H229" s="49"/>
      <c r="I229" s="49"/>
    </row>
    <row r="230">
      <c r="B230" s="70"/>
      <c r="C230" s="62"/>
      <c r="D230" s="74"/>
      <c r="E230" s="65"/>
      <c r="F230" s="70"/>
      <c r="G230" s="50"/>
      <c r="H230" s="49"/>
      <c r="I230" s="49"/>
    </row>
    <row r="231">
      <c r="B231" s="70"/>
      <c r="C231" s="62"/>
      <c r="D231" s="74"/>
      <c r="E231" s="65"/>
      <c r="F231" s="70"/>
      <c r="G231" s="50"/>
      <c r="H231" s="49"/>
      <c r="I231" s="49"/>
    </row>
    <row r="232">
      <c r="B232" s="70"/>
      <c r="C232" s="62"/>
      <c r="D232" s="74"/>
      <c r="E232" s="65"/>
      <c r="F232" s="70"/>
      <c r="G232" s="50"/>
      <c r="H232" s="49"/>
      <c r="I232" s="49"/>
    </row>
    <row r="233">
      <c r="B233" s="70"/>
      <c r="C233" s="62"/>
      <c r="D233" s="74"/>
      <c r="E233" s="65"/>
      <c r="F233" s="70"/>
      <c r="G233" s="50"/>
      <c r="H233" s="49"/>
      <c r="I233" s="49"/>
    </row>
    <row r="234">
      <c r="B234" s="70"/>
      <c r="C234" s="62"/>
      <c r="D234" s="74"/>
      <c r="E234" s="65"/>
      <c r="F234" s="70"/>
      <c r="G234" s="50"/>
      <c r="H234" s="49"/>
      <c r="I234" s="49"/>
    </row>
    <row r="235">
      <c r="B235" s="70"/>
      <c r="C235" s="62"/>
      <c r="D235" s="74"/>
      <c r="E235" s="65"/>
      <c r="F235" s="70"/>
      <c r="G235" s="50"/>
      <c r="H235" s="49"/>
      <c r="I235" s="49"/>
    </row>
    <row r="236">
      <c r="B236" s="70"/>
      <c r="C236" s="62"/>
      <c r="D236" s="74"/>
      <c r="E236" s="65"/>
      <c r="F236" s="70"/>
      <c r="G236" s="50"/>
      <c r="H236" s="49"/>
      <c r="I236" s="49"/>
    </row>
    <row r="237">
      <c r="B237" s="70"/>
      <c r="C237" s="62"/>
      <c r="D237" s="74"/>
      <c r="E237" s="65"/>
      <c r="F237" s="70"/>
      <c r="G237" s="50"/>
      <c r="H237" s="49"/>
      <c r="I237" s="49"/>
    </row>
    <row r="238">
      <c r="B238" s="70"/>
      <c r="C238" s="62"/>
      <c r="D238" s="74"/>
      <c r="E238" s="65"/>
      <c r="F238" s="70"/>
      <c r="G238" s="50"/>
      <c r="H238" s="49"/>
      <c r="I238" s="49"/>
    </row>
    <row r="239">
      <c r="B239" s="70"/>
      <c r="C239" s="62"/>
      <c r="D239" s="74"/>
      <c r="E239" s="65"/>
      <c r="F239" s="70"/>
      <c r="G239" s="50"/>
      <c r="H239" s="49"/>
      <c r="I239" s="49"/>
    </row>
    <row r="240">
      <c r="B240" s="70"/>
      <c r="C240" s="62"/>
      <c r="D240" s="74"/>
      <c r="E240" s="65"/>
      <c r="F240" s="70"/>
      <c r="G240" s="50"/>
      <c r="H240" s="49"/>
      <c r="I240" s="49"/>
    </row>
    <row r="241">
      <c r="B241" s="70"/>
      <c r="C241" s="62"/>
      <c r="D241" s="74"/>
      <c r="E241" s="65"/>
      <c r="F241" s="70"/>
      <c r="G241" s="50"/>
      <c r="H241" s="49"/>
      <c r="I241" s="49"/>
    </row>
    <row r="242">
      <c r="B242" s="70"/>
      <c r="C242" s="62"/>
      <c r="D242" s="74"/>
      <c r="E242" s="65"/>
      <c r="F242" s="70"/>
      <c r="G242" s="50"/>
      <c r="H242" s="49"/>
      <c r="I242" s="49"/>
    </row>
    <row r="243">
      <c r="B243" s="70"/>
      <c r="C243" s="62"/>
      <c r="D243" s="74"/>
      <c r="E243" s="65"/>
      <c r="F243" s="70"/>
      <c r="G243" s="50"/>
      <c r="H243" s="49"/>
      <c r="I243" s="49"/>
    </row>
    <row r="244">
      <c r="B244" s="70"/>
      <c r="C244" s="62"/>
      <c r="D244" s="74"/>
      <c r="E244" s="65"/>
      <c r="F244" s="70"/>
      <c r="G244" s="50"/>
      <c r="H244" s="49"/>
      <c r="I244" s="49"/>
    </row>
    <row r="245">
      <c r="B245" s="70"/>
      <c r="C245" s="62"/>
      <c r="D245" s="74"/>
      <c r="E245" s="65"/>
      <c r="F245" s="70"/>
      <c r="G245" s="50"/>
      <c r="H245" s="49"/>
      <c r="I245" s="49"/>
    </row>
    <row r="246">
      <c r="B246" s="70"/>
      <c r="C246" s="62"/>
      <c r="D246" s="74"/>
      <c r="E246" s="65"/>
      <c r="F246" s="70"/>
      <c r="G246" s="50"/>
      <c r="H246" s="49"/>
      <c r="I246" s="49"/>
    </row>
    <row r="247">
      <c r="B247" s="70"/>
      <c r="C247" s="62"/>
      <c r="D247" s="74"/>
      <c r="E247" s="65"/>
      <c r="F247" s="70"/>
      <c r="G247" s="50"/>
      <c r="H247" s="49"/>
      <c r="I247" s="49"/>
    </row>
    <row r="248">
      <c r="B248" s="70"/>
      <c r="C248" s="62"/>
      <c r="D248" s="74"/>
      <c r="E248" s="65"/>
      <c r="F248" s="70"/>
      <c r="G248" s="50"/>
      <c r="H248" s="49"/>
      <c r="I248" s="49"/>
    </row>
    <row r="249">
      <c r="B249" s="70"/>
      <c r="C249" s="62"/>
      <c r="D249" s="74"/>
      <c r="E249" s="65"/>
      <c r="F249" s="70"/>
      <c r="G249" s="50"/>
      <c r="H249" s="49"/>
      <c r="I249" s="49"/>
    </row>
    <row r="250">
      <c r="B250" s="70"/>
      <c r="C250" s="62"/>
      <c r="D250" s="74"/>
      <c r="E250" s="65"/>
      <c r="F250" s="70"/>
      <c r="G250" s="50"/>
      <c r="H250" s="49"/>
      <c r="I250" s="49"/>
    </row>
    <row r="251">
      <c r="B251" s="70"/>
      <c r="C251" s="62"/>
      <c r="D251" s="74"/>
      <c r="E251" s="65"/>
      <c r="F251" s="70"/>
      <c r="G251" s="50"/>
      <c r="H251" s="49"/>
      <c r="I251" s="49"/>
    </row>
    <row r="252">
      <c r="B252" s="70"/>
      <c r="C252" s="62"/>
      <c r="D252" s="74"/>
      <c r="E252" s="65"/>
      <c r="F252" s="70"/>
      <c r="G252" s="50"/>
      <c r="H252" s="49"/>
      <c r="I252" s="49"/>
    </row>
    <row r="253">
      <c r="B253" s="70"/>
      <c r="C253" s="62"/>
      <c r="D253" s="74"/>
      <c r="E253" s="65"/>
      <c r="F253" s="70"/>
      <c r="G253" s="50"/>
      <c r="H253" s="49"/>
      <c r="I253" s="49"/>
    </row>
    <row r="254">
      <c r="B254" s="70"/>
      <c r="C254" s="62"/>
      <c r="D254" s="74"/>
      <c r="E254" s="65"/>
      <c r="F254" s="70"/>
      <c r="G254" s="50"/>
      <c r="H254" s="49"/>
      <c r="I254" s="49"/>
    </row>
    <row r="255">
      <c r="B255" s="70"/>
      <c r="C255" s="62"/>
      <c r="D255" s="74"/>
      <c r="E255" s="65"/>
      <c r="F255" s="70"/>
      <c r="G255" s="50"/>
      <c r="H255" s="49"/>
      <c r="I255" s="49"/>
    </row>
    <row r="256">
      <c r="B256" s="70"/>
      <c r="C256" s="62"/>
      <c r="D256" s="74"/>
      <c r="E256" s="65"/>
      <c r="F256" s="70"/>
      <c r="G256" s="50"/>
      <c r="H256" s="49"/>
      <c r="I256" s="49"/>
    </row>
    <row r="257">
      <c r="B257" s="70"/>
      <c r="C257" s="62"/>
      <c r="D257" s="74"/>
      <c r="E257" s="65"/>
      <c r="F257" s="70"/>
      <c r="G257" s="50"/>
      <c r="H257" s="49"/>
      <c r="I257" s="49"/>
    </row>
    <row r="258">
      <c r="B258" s="70"/>
      <c r="C258" s="62"/>
      <c r="D258" s="74"/>
      <c r="E258" s="65"/>
      <c r="F258" s="70"/>
      <c r="G258" s="50"/>
      <c r="H258" s="49"/>
      <c r="I258" s="49"/>
    </row>
    <row r="259">
      <c r="B259" s="70"/>
      <c r="C259" s="62"/>
      <c r="D259" s="74"/>
      <c r="E259" s="65"/>
      <c r="F259" s="70"/>
      <c r="G259" s="50"/>
      <c r="H259" s="49"/>
      <c r="I259" s="49"/>
    </row>
    <row r="260">
      <c r="B260" s="70"/>
      <c r="C260" s="62"/>
      <c r="D260" s="74"/>
      <c r="E260" s="65"/>
      <c r="F260" s="70"/>
      <c r="G260" s="50"/>
      <c r="H260" s="49"/>
      <c r="I260" s="49"/>
    </row>
    <row r="261">
      <c r="B261" s="70"/>
      <c r="C261" s="62"/>
      <c r="D261" s="74"/>
      <c r="E261" s="65"/>
      <c r="F261" s="70"/>
      <c r="G261" s="50"/>
      <c r="H261" s="49"/>
      <c r="I261" s="49"/>
    </row>
    <row r="262">
      <c r="B262" s="70"/>
      <c r="C262" s="62"/>
      <c r="D262" s="74"/>
      <c r="E262" s="65"/>
      <c r="F262" s="70"/>
      <c r="G262" s="50"/>
      <c r="H262" s="49"/>
      <c r="I262" s="49"/>
    </row>
    <row r="263">
      <c r="B263" s="70"/>
      <c r="C263" s="62"/>
      <c r="D263" s="74"/>
      <c r="E263" s="65"/>
      <c r="F263" s="70"/>
      <c r="G263" s="50"/>
      <c r="H263" s="49"/>
      <c r="I263" s="49"/>
    </row>
    <row r="264">
      <c r="B264" s="70"/>
      <c r="C264" s="62"/>
      <c r="D264" s="74"/>
      <c r="E264" s="65"/>
      <c r="F264" s="70"/>
      <c r="G264" s="50"/>
      <c r="H264" s="49"/>
      <c r="I264" s="49"/>
    </row>
    <row r="265">
      <c r="B265" s="70"/>
      <c r="C265" s="62"/>
      <c r="D265" s="74"/>
      <c r="E265" s="65"/>
      <c r="F265" s="70"/>
      <c r="G265" s="50"/>
      <c r="H265" s="49"/>
      <c r="I265" s="49"/>
    </row>
    <row r="266">
      <c r="B266" s="70"/>
      <c r="C266" s="62"/>
      <c r="D266" s="74"/>
      <c r="E266" s="65"/>
      <c r="F266" s="70"/>
      <c r="G266" s="50"/>
      <c r="H266" s="49"/>
      <c r="I266" s="49"/>
    </row>
    <row r="267">
      <c r="B267" s="70"/>
      <c r="C267" s="62"/>
      <c r="D267" s="74"/>
      <c r="E267" s="65"/>
      <c r="F267" s="70"/>
      <c r="G267" s="50"/>
      <c r="H267" s="49"/>
      <c r="I267" s="49"/>
    </row>
    <row r="268">
      <c r="B268" s="70"/>
      <c r="C268" s="62"/>
      <c r="D268" s="74"/>
      <c r="E268" s="65"/>
      <c r="F268" s="70"/>
      <c r="G268" s="50"/>
      <c r="H268" s="49"/>
      <c r="I268" s="49"/>
    </row>
    <row r="269">
      <c r="B269" s="70"/>
      <c r="C269" s="62"/>
      <c r="D269" s="74"/>
      <c r="E269" s="65"/>
      <c r="F269" s="70"/>
      <c r="G269" s="50"/>
      <c r="H269" s="49"/>
      <c r="I269" s="49"/>
    </row>
    <row r="270">
      <c r="B270" s="70"/>
      <c r="C270" s="62"/>
      <c r="D270" s="74"/>
      <c r="E270" s="65"/>
      <c r="F270" s="70"/>
      <c r="G270" s="50"/>
      <c r="H270" s="49"/>
      <c r="I270" s="49"/>
    </row>
    <row r="271">
      <c r="B271" s="70"/>
      <c r="C271" s="62"/>
      <c r="D271" s="74"/>
      <c r="E271" s="65"/>
      <c r="F271" s="70"/>
      <c r="G271" s="50"/>
      <c r="H271" s="49"/>
      <c r="I271" s="49"/>
    </row>
    <row r="272">
      <c r="B272" s="70"/>
      <c r="C272" s="62"/>
      <c r="D272" s="74"/>
      <c r="E272" s="65"/>
      <c r="F272" s="70"/>
      <c r="G272" s="50"/>
      <c r="H272" s="49"/>
      <c r="I272" s="49"/>
    </row>
    <row r="273">
      <c r="B273" s="70"/>
      <c r="C273" s="62"/>
      <c r="D273" s="74"/>
      <c r="E273" s="65"/>
      <c r="F273" s="70"/>
      <c r="G273" s="50"/>
      <c r="H273" s="49"/>
      <c r="I273" s="49"/>
    </row>
    <row r="274">
      <c r="B274" s="70"/>
      <c r="C274" s="62"/>
      <c r="D274" s="74"/>
      <c r="E274" s="65"/>
      <c r="F274" s="70"/>
      <c r="G274" s="50"/>
      <c r="H274" s="49"/>
      <c r="I274" s="49"/>
    </row>
    <row r="275">
      <c r="B275" s="70"/>
      <c r="C275" s="62"/>
      <c r="D275" s="74"/>
      <c r="E275" s="65"/>
      <c r="F275" s="70"/>
      <c r="G275" s="50"/>
      <c r="H275" s="49"/>
      <c r="I275" s="49"/>
    </row>
    <row r="276">
      <c r="B276" s="70"/>
      <c r="C276" s="62"/>
      <c r="D276" s="74"/>
      <c r="E276" s="65"/>
      <c r="F276" s="70"/>
      <c r="G276" s="50"/>
      <c r="H276" s="49"/>
      <c r="I276" s="49"/>
    </row>
    <row r="277">
      <c r="B277" s="70"/>
      <c r="C277" s="62"/>
      <c r="D277" s="74"/>
      <c r="E277" s="65"/>
      <c r="F277" s="70"/>
      <c r="G277" s="50"/>
      <c r="H277" s="49"/>
      <c r="I277" s="49"/>
    </row>
    <row r="278">
      <c r="B278" s="70"/>
      <c r="C278" s="62"/>
      <c r="D278" s="74"/>
      <c r="E278" s="65"/>
      <c r="F278" s="70"/>
      <c r="G278" s="50"/>
      <c r="H278" s="49"/>
      <c r="I278" s="49"/>
    </row>
    <row r="279">
      <c r="B279" s="70"/>
      <c r="C279" s="62"/>
      <c r="D279" s="74"/>
      <c r="E279" s="65"/>
      <c r="F279" s="70"/>
      <c r="G279" s="50"/>
      <c r="H279" s="49"/>
      <c r="I279" s="49"/>
    </row>
    <row r="280">
      <c r="B280" s="70"/>
      <c r="C280" s="62"/>
      <c r="D280" s="74"/>
      <c r="E280" s="65"/>
      <c r="F280" s="70"/>
      <c r="G280" s="50"/>
      <c r="H280" s="49"/>
      <c r="I280" s="49"/>
    </row>
    <row r="281">
      <c r="B281" s="70"/>
      <c r="C281" s="62"/>
      <c r="D281" s="74"/>
      <c r="E281" s="65"/>
      <c r="F281" s="70"/>
      <c r="G281" s="50"/>
      <c r="H281" s="49"/>
      <c r="I281" s="49"/>
    </row>
    <row r="282">
      <c r="B282" s="70"/>
      <c r="C282" s="62"/>
      <c r="D282" s="74"/>
      <c r="E282" s="65"/>
      <c r="F282" s="70"/>
      <c r="G282" s="50"/>
      <c r="H282" s="49"/>
      <c r="I282" s="49"/>
    </row>
    <row r="283">
      <c r="B283" s="70"/>
      <c r="C283" s="62"/>
      <c r="D283" s="74"/>
      <c r="E283" s="65"/>
      <c r="F283" s="70"/>
      <c r="G283" s="50"/>
      <c r="H283" s="49"/>
      <c r="I283" s="49"/>
    </row>
    <row r="284">
      <c r="B284" s="70"/>
      <c r="C284" s="62"/>
      <c r="D284" s="74"/>
      <c r="E284" s="65"/>
      <c r="F284" s="70"/>
      <c r="G284" s="50"/>
      <c r="H284" s="49"/>
      <c r="I284" s="49"/>
    </row>
    <row r="285">
      <c r="B285" s="70"/>
      <c r="C285" s="62"/>
      <c r="D285" s="74"/>
      <c r="E285" s="65"/>
      <c r="F285" s="70"/>
      <c r="G285" s="50"/>
      <c r="H285" s="49"/>
      <c r="I285" s="49"/>
    </row>
    <row r="286">
      <c r="B286" s="70"/>
      <c r="C286" s="62"/>
      <c r="D286" s="74"/>
      <c r="E286" s="65"/>
      <c r="F286" s="70"/>
      <c r="G286" s="50"/>
      <c r="H286" s="49"/>
      <c r="I286" s="49"/>
    </row>
    <row r="287">
      <c r="B287" s="70"/>
      <c r="C287" s="62"/>
      <c r="D287" s="74"/>
      <c r="E287" s="65"/>
      <c r="F287" s="70"/>
      <c r="G287" s="50"/>
      <c r="H287" s="49"/>
      <c r="I287" s="49"/>
    </row>
    <row r="288">
      <c r="B288" s="70"/>
      <c r="C288" s="62"/>
      <c r="D288" s="74"/>
      <c r="E288" s="65"/>
      <c r="F288" s="70"/>
      <c r="G288" s="50"/>
      <c r="H288" s="49"/>
      <c r="I288" s="49"/>
    </row>
    <row r="289">
      <c r="B289" s="70"/>
      <c r="C289" s="62"/>
      <c r="D289" s="74"/>
      <c r="E289" s="65"/>
      <c r="F289" s="70"/>
      <c r="G289" s="50"/>
      <c r="H289" s="49"/>
      <c r="I289" s="49"/>
    </row>
    <row r="290">
      <c r="B290" s="70"/>
      <c r="C290" s="62"/>
      <c r="D290" s="74"/>
      <c r="E290" s="65"/>
      <c r="F290" s="70"/>
      <c r="G290" s="50"/>
      <c r="H290" s="49"/>
      <c r="I290" s="49"/>
    </row>
    <row r="291">
      <c r="B291" s="70"/>
      <c r="C291" s="62"/>
      <c r="D291" s="74"/>
      <c r="E291" s="65"/>
      <c r="F291" s="70"/>
      <c r="G291" s="50"/>
      <c r="H291" s="49"/>
      <c r="I291" s="49"/>
    </row>
    <row r="292">
      <c r="B292" s="70"/>
      <c r="C292" s="62"/>
      <c r="D292" s="74"/>
      <c r="E292" s="65"/>
      <c r="F292" s="70"/>
      <c r="G292" s="50"/>
      <c r="H292" s="49"/>
      <c r="I292" s="49"/>
    </row>
    <row r="293">
      <c r="B293" s="70"/>
      <c r="C293" s="62"/>
      <c r="D293" s="74"/>
      <c r="E293" s="65"/>
      <c r="F293" s="70"/>
      <c r="G293" s="50"/>
      <c r="H293" s="49"/>
      <c r="I293" s="49"/>
    </row>
    <row r="294">
      <c r="B294" s="70"/>
      <c r="C294" s="62"/>
      <c r="D294" s="74"/>
      <c r="E294" s="65"/>
      <c r="F294" s="70"/>
      <c r="G294" s="50"/>
      <c r="H294" s="49"/>
      <c r="I294" s="49"/>
    </row>
    <row r="295">
      <c r="B295" s="70"/>
      <c r="C295" s="62"/>
      <c r="D295" s="74"/>
      <c r="E295" s="65"/>
      <c r="F295" s="70"/>
      <c r="G295" s="50"/>
      <c r="H295" s="49"/>
      <c r="I295" s="49"/>
    </row>
    <row r="296">
      <c r="B296" s="70"/>
      <c r="C296" s="62"/>
      <c r="D296" s="74"/>
      <c r="E296" s="65"/>
      <c r="F296" s="70"/>
      <c r="G296" s="50"/>
      <c r="H296" s="49"/>
      <c r="I296" s="49"/>
    </row>
    <row r="297">
      <c r="B297" s="70"/>
      <c r="C297" s="62"/>
      <c r="D297" s="74"/>
      <c r="E297" s="65"/>
      <c r="F297" s="70"/>
      <c r="G297" s="50"/>
      <c r="H297" s="49"/>
      <c r="I297" s="49"/>
    </row>
    <row r="298">
      <c r="B298" s="70"/>
      <c r="C298" s="62"/>
      <c r="D298" s="74"/>
      <c r="E298" s="65"/>
      <c r="F298" s="70"/>
      <c r="G298" s="50"/>
      <c r="H298" s="49"/>
      <c r="I298" s="49"/>
    </row>
    <row r="299">
      <c r="B299" s="70"/>
      <c r="C299" s="62"/>
      <c r="D299" s="74"/>
      <c r="E299" s="65"/>
      <c r="F299" s="70"/>
      <c r="G299" s="50"/>
      <c r="H299" s="49"/>
      <c r="I299" s="49"/>
    </row>
    <row r="300">
      <c r="B300" s="70"/>
      <c r="C300" s="62"/>
      <c r="D300" s="74"/>
      <c r="E300" s="65"/>
      <c r="F300" s="70"/>
      <c r="G300" s="50"/>
      <c r="H300" s="49"/>
      <c r="I300" s="49"/>
    </row>
    <row r="301">
      <c r="B301" s="70"/>
      <c r="C301" s="62"/>
      <c r="D301" s="74"/>
      <c r="E301" s="65"/>
      <c r="F301" s="70"/>
      <c r="G301" s="50"/>
      <c r="H301" s="49"/>
      <c r="I301" s="49"/>
    </row>
    <row r="302">
      <c r="B302" s="70"/>
      <c r="C302" s="62"/>
      <c r="D302" s="74"/>
      <c r="E302" s="65"/>
      <c r="F302" s="70"/>
      <c r="G302" s="50"/>
      <c r="H302" s="49"/>
      <c r="I302" s="49"/>
    </row>
    <row r="303">
      <c r="B303" s="70"/>
      <c r="C303" s="62"/>
      <c r="D303" s="74"/>
      <c r="E303" s="65"/>
      <c r="F303" s="70"/>
      <c r="G303" s="50"/>
      <c r="H303" s="49"/>
      <c r="I303" s="49"/>
    </row>
    <row r="304">
      <c r="B304" s="70"/>
      <c r="C304" s="62"/>
      <c r="D304" s="74"/>
      <c r="E304" s="65"/>
      <c r="F304" s="70"/>
      <c r="G304" s="50"/>
      <c r="H304" s="49"/>
      <c r="I304" s="49"/>
    </row>
    <row r="305">
      <c r="B305" s="70"/>
      <c r="C305" s="62"/>
      <c r="D305" s="74"/>
      <c r="E305" s="65"/>
      <c r="F305" s="70"/>
      <c r="G305" s="50"/>
      <c r="H305" s="49"/>
      <c r="I305" s="49"/>
    </row>
    <row r="306">
      <c r="B306" s="70"/>
      <c r="C306" s="62"/>
      <c r="D306" s="74"/>
      <c r="E306" s="65"/>
      <c r="F306" s="70"/>
      <c r="G306" s="50"/>
      <c r="H306" s="49"/>
      <c r="I306" s="49"/>
    </row>
    <row r="307">
      <c r="B307" s="70"/>
      <c r="C307" s="62"/>
      <c r="D307" s="74"/>
      <c r="E307" s="65"/>
      <c r="F307" s="70"/>
      <c r="G307" s="50"/>
      <c r="H307" s="49"/>
      <c r="I307" s="49"/>
    </row>
    <row r="308">
      <c r="B308" s="70"/>
      <c r="C308" s="62"/>
      <c r="D308" s="74"/>
      <c r="E308" s="65"/>
      <c r="F308" s="70"/>
      <c r="G308" s="50"/>
      <c r="H308" s="49"/>
      <c r="I308" s="49"/>
    </row>
    <row r="309">
      <c r="B309" s="70"/>
      <c r="C309" s="62"/>
      <c r="D309" s="74"/>
      <c r="E309" s="65"/>
      <c r="F309" s="70"/>
      <c r="G309" s="50"/>
      <c r="H309" s="49"/>
      <c r="I309" s="49"/>
    </row>
    <row r="310">
      <c r="B310" s="70"/>
      <c r="C310" s="62"/>
      <c r="D310" s="74"/>
      <c r="E310" s="65"/>
      <c r="F310" s="70"/>
      <c r="G310" s="50"/>
      <c r="H310" s="49"/>
      <c r="I310" s="49"/>
    </row>
    <row r="311">
      <c r="B311" s="70"/>
      <c r="C311" s="62"/>
      <c r="D311" s="74"/>
      <c r="E311" s="65"/>
      <c r="F311" s="70"/>
      <c r="G311" s="50"/>
      <c r="H311" s="49"/>
      <c r="I311" s="49"/>
    </row>
    <row r="312">
      <c r="B312" s="70"/>
      <c r="C312" s="62"/>
      <c r="D312" s="74"/>
      <c r="E312" s="65"/>
      <c r="F312" s="70"/>
      <c r="G312" s="50"/>
      <c r="H312" s="49"/>
      <c r="I312" s="49"/>
    </row>
    <row r="313">
      <c r="B313" s="70"/>
      <c r="C313" s="62"/>
      <c r="D313" s="74"/>
      <c r="E313" s="65"/>
      <c r="F313" s="70"/>
      <c r="G313" s="50"/>
      <c r="H313" s="49"/>
      <c r="I313" s="49"/>
    </row>
    <row r="314">
      <c r="B314" s="70"/>
      <c r="C314" s="62"/>
      <c r="D314" s="74"/>
      <c r="E314" s="65"/>
      <c r="F314" s="70"/>
      <c r="G314" s="50"/>
      <c r="H314" s="49"/>
      <c r="I314" s="49"/>
    </row>
    <row r="315">
      <c r="B315" s="70"/>
      <c r="C315" s="62"/>
      <c r="D315" s="74"/>
      <c r="E315" s="65"/>
      <c r="F315" s="70"/>
      <c r="G315" s="50"/>
      <c r="H315" s="49"/>
      <c r="I315" s="49"/>
    </row>
    <row r="316">
      <c r="B316" s="70"/>
      <c r="C316" s="62"/>
      <c r="D316" s="74"/>
      <c r="E316" s="65"/>
      <c r="F316" s="70"/>
      <c r="G316" s="50"/>
      <c r="H316" s="49"/>
      <c r="I316" s="49"/>
    </row>
    <row r="317">
      <c r="B317" s="70"/>
      <c r="C317" s="62"/>
      <c r="D317" s="74"/>
      <c r="E317" s="65"/>
      <c r="F317" s="70"/>
      <c r="G317" s="50"/>
      <c r="H317" s="49"/>
      <c r="I317" s="49"/>
    </row>
    <row r="318">
      <c r="B318" s="70"/>
      <c r="C318" s="62"/>
      <c r="D318" s="74"/>
      <c r="E318" s="65"/>
      <c r="F318" s="70"/>
      <c r="G318" s="50"/>
      <c r="H318" s="49"/>
      <c r="I318" s="49"/>
    </row>
    <row r="319">
      <c r="B319" s="70"/>
      <c r="C319" s="62"/>
      <c r="D319" s="74"/>
      <c r="E319" s="65"/>
      <c r="F319" s="70"/>
      <c r="G319" s="50"/>
      <c r="H319" s="49"/>
      <c r="I319" s="49"/>
    </row>
    <row r="320">
      <c r="B320" s="70"/>
      <c r="C320" s="62"/>
      <c r="D320" s="74"/>
      <c r="E320" s="65"/>
      <c r="F320" s="70"/>
      <c r="G320" s="50"/>
      <c r="H320" s="49"/>
      <c r="I320" s="49"/>
    </row>
    <row r="321">
      <c r="B321" s="70"/>
      <c r="C321" s="62"/>
      <c r="D321" s="74"/>
      <c r="E321" s="65"/>
      <c r="F321" s="70"/>
      <c r="G321" s="50"/>
      <c r="H321" s="49"/>
      <c r="I321" s="49"/>
    </row>
    <row r="322">
      <c r="B322" s="70"/>
      <c r="C322" s="62"/>
      <c r="D322" s="74"/>
      <c r="E322" s="65"/>
      <c r="F322" s="70"/>
      <c r="G322" s="50"/>
      <c r="H322" s="49"/>
      <c r="I322" s="49"/>
    </row>
    <row r="323">
      <c r="B323" s="70"/>
      <c r="C323" s="62"/>
      <c r="D323" s="74"/>
      <c r="E323" s="65"/>
      <c r="F323" s="70"/>
      <c r="G323" s="50"/>
      <c r="H323" s="49"/>
      <c r="I323" s="49"/>
    </row>
    <row r="324">
      <c r="B324" s="70"/>
      <c r="C324" s="62"/>
      <c r="D324" s="74"/>
      <c r="E324" s="65"/>
      <c r="F324" s="70"/>
      <c r="G324" s="50"/>
      <c r="H324" s="49"/>
      <c r="I324" s="49"/>
    </row>
    <row r="325">
      <c r="B325" s="70"/>
      <c r="C325" s="62"/>
      <c r="D325" s="74"/>
      <c r="E325" s="65"/>
      <c r="F325" s="70"/>
      <c r="G325" s="50"/>
      <c r="H325" s="49"/>
      <c r="I325" s="49"/>
    </row>
    <row r="326">
      <c r="B326" s="70"/>
      <c r="C326" s="62"/>
      <c r="D326" s="74"/>
      <c r="E326" s="65"/>
      <c r="F326" s="70"/>
      <c r="G326" s="50"/>
      <c r="H326" s="49"/>
      <c r="I326" s="49"/>
    </row>
    <row r="327">
      <c r="B327" s="70"/>
      <c r="C327" s="62"/>
      <c r="D327" s="74"/>
      <c r="E327" s="65"/>
      <c r="F327" s="70"/>
      <c r="G327" s="50"/>
      <c r="H327" s="49"/>
      <c r="I327" s="49"/>
    </row>
    <row r="328">
      <c r="B328" s="70"/>
      <c r="C328" s="62"/>
      <c r="D328" s="74"/>
      <c r="E328" s="65"/>
      <c r="F328" s="70"/>
      <c r="G328" s="50"/>
      <c r="H328" s="49"/>
      <c r="I328" s="49"/>
    </row>
    <row r="329">
      <c r="B329" s="70"/>
      <c r="C329" s="62"/>
      <c r="D329" s="74"/>
      <c r="E329" s="65"/>
      <c r="F329" s="70"/>
      <c r="G329" s="50"/>
      <c r="H329" s="49"/>
      <c r="I329" s="49"/>
    </row>
    <row r="330">
      <c r="B330" s="70"/>
      <c r="C330" s="62"/>
      <c r="D330" s="74"/>
      <c r="E330" s="65"/>
      <c r="F330" s="70"/>
      <c r="G330" s="50"/>
      <c r="H330" s="49"/>
      <c r="I330" s="49"/>
    </row>
    <row r="331">
      <c r="B331" s="70"/>
      <c r="C331" s="62"/>
      <c r="D331" s="74"/>
      <c r="E331" s="65"/>
      <c r="F331" s="70"/>
      <c r="G331" s="50"/>
      <c r="H331" s="49"/>
      <c r="I331" s="49"/>
    </row>
    <row r="332">
      <c r="B332" s="70"/>
      <c r="C332" s="62"/>
      <c r="D332" s="74"/>
      <c r="E332" s="65"/>
      <c r="F332" s="70"/>
      <c r="G332" s="50"/>
      <c r="H332" s="49"/>
      <c r="I332" s="49"/>
    </row>
    <row r="333">
      <c r="B333" s="70"/>
      <c r="C333" s="62"/>
      <c r="D333" s="74"/>
      <c r="E333" s="65"/>
      <c r="F333" s="70"/>
      <c r="G333" s="50"/>
      <c r="H333" s="49"/>
      <c r="I333" s="49"/>
    </row>
    <row r="334">
      <c r="B334" s="70"/>
      <c r="C334" s="62"/>
      <c r="D334" s="74"/>
      <c r="E334" s="65"/>
      <c r="F334" s="70"/>
      <c r="G334" s="50"/>
      <c r="H334" s="49"/>
      <c r="I334" s="49"/>
    </row>
    <row r="335">
      <c r="B335" s="70"/>
      <c r="C335" s="62"/>
      <c r="D335" s="74"/>
      <c r="E335" s="65"/>
      <c r="F335" s="70"/>
      <c r="G335" s="50"/>
      <c r="H335" s="49"/>
      <c r="I335" s="49"/>
    </row>
    <row r="336">
      <c r="B336" s="70"/>
      <c r="C336" s="62"/>
      <c r="D336" s="74"/>
      <c r="E336" s="65"/>
      <c r="F336" s="70"/>
      <c r="G336" s="50"/>
      <c r="H336" s="49"/>
      <c r="I336" s="49"/>
    </row>
    <row r="337">
      <c r="B337" s="70"/>
      <c r="C337" s="62"/>
      <c r="D337" s="74"/>
      <c r="E337" s="65"/>
      <c r="F337" s="70"/>
      <c r="G337" s="50"/>
      <c r="H337" s="49"/>
      <c r="I337" s="49"/>
    </row>
    <row r="338">
      <c r="B338" s="70"/>
      <c r="C338" s="62"/>
      <c r="D338" s="74"/>
      <c r="E338" s="65"/>
      <c r="F338" s="70"/>
      <c r="G338" s="50"/>
      <c r="H338" s="49"/>
      <c r="I338" s="49"/>
    </row>
    <row r="339">
      <c r="B339" s="70"/>
      <c r="C339" s="62"/>
      <c r="D339" s="74"/>
      <c r="E339" s="65"/>
      <c r="F339" s="70"/>
      <c r="G339" s="50"/>
      <c r="H339" s="49"/>
      <c r="I339" s="49"/>
    </row>
    <row r="340">
      <c r="B340" s="70"/>
      <c r="C340" s="62"/>
      <c r="D340" s="74"/>
      <c r="E340" s="65"/>
      <c r="F340" s="70"/>
      <c r="G340" s="50"/>
      <c r="H340" s="49"/>
      <c r="I340" s="49"/>
    </row>
    <row r="341">
      <c r="B341" s="70"/>
      <c r="C341" s="62"/>
      <c r="D341" s="74"/>
      <c r="E341" s="65"/>
      <c r="F341" s="70"/>
      <c r="G341" s="50"/>
      <c r="H341" s="49"/>
      <c r="I341" s="49"/>
    </row>
    <row r="342">
      <c r="B342" s="70"/>
      <c r="C342" s="62"/>
      <c r="D342" s="74"/>
      <c r="E342" s="65"/>
      <c r="F342" s="70"/>
      <c r="G342" s="50"/>
      <c r="H342" s="49"/>
      <c r="I342" s="49"/>
    </row>
    <row r="343">
      <c r="B343" s="70"/>
      <c r="C343" s="62"/>
      <c r="D343" s="74"/>
      <c r="E343" s="65"/>
      <c r="F343" s="70"/>
      <c r="G343" s="50"/>
      <c r="H343" s="49"/>
      <c r="I343" s="49"/>
    </row>
    <row r="344">
      <c r="B344" s="70"/>
      <c r="C344" s="62"/>
      <c r="D344" s="74"/>
      <c r="E344" s="65"/>
      <c r="F344" s="70"/>
      <c r="G344" s="50"/>
      <c r="H344" s="49"/>
      <c r="I344" s="49"/>
    </row>
    <row r="345">
      <c r="B345" s="70"/>
      <c r="C345" s="62"/>
      <c r="D345" s="74"/>
      <c r="E345" s="65"/>
      <c r="F345" s="70"/>
      <c r="G345" s="50"/>
      <c r="H345" s="49"/>
      <c r="I345" s="49"/>
    </row>
    <row r="346">
      <c r="B346" s="70"/>
      <c r="C346" s="62"/>
      <c r="D346" s="74"/>
      <c r="E346" s="65"/>
      <c r="F346" s="70"/>
      <c r="G346" s="50"/>
      <c r="H346" s="49"/>
      <c r="I346" s="49"/>
    </row>
    <row r="347">
      <c r="B347" s="70"/>
      <c r="C347" s="62"/>
      <c r="D347" s="74"/>
      <c r="E347" s="65"/>
      <c r="F347" s="70"/>
      <c r="G347" s="50"/>
      <c r="H347" s="49"/>
      <c r="I347" s="49"/>
    </row>
    <row r="348">
      <c r="B348" s="70"/>
      <c r="C348" s="62"/>
      <c r="D348" s="74"/>
      <c r="E348" s="65"/>
      <c r="F348" s="70"/>
      <c r="G348" s="50"/>
      <c r="H348" s="49"/>
      <c r="I348" s="49"/>
    </row>
    <row r="349">
      <c r="B349" s="70"/>
      <c r="C349" s="62"/>
      <c r="D349" s="74"/>
      <c r="E349" s="65"/>
      <c r="F349" s="70"/>
      <c r="G349" s="50"/>
      <c r="H349" s="49"/>
      <c r="I349" s="49"/>
    </row>
    <row r="350">
      <c r="B350" s="70"/>
      <c r="C350" s="62"/>
      <c r="D350" s="74"/>
      <c r="E350" s="65"/>
      <c r="F350" s="70"/>
      <c r="G350" s="50"/>
      <c r="H350" s="49"/>
      <c r="I350" s="49"/>
    </row>
    <row r="351">
      <c r="B351" s="70"/>
      <c r="C351" s="62"/>
      <c r="D351" s="74"/>
      <c r="E351" s="65"/>
      <c r="F351" s="70"/>
      <c r="G351" s="50"/>
      <c r="H351" s="49"/>
      <c r="I351" s="49"/>
    </row>
    <row r="352">
      <c r="B352" s="70"/>
      <c r="C352" s="62"/>
      <c r="D352" s="74"/>
      <c r="E352" s="65"/>
      <c r="F352" s="70"/>
      <c r="G352" s="50"/>
      <c r="H352" s="49"/>
      <c r="I352" s="49"/>
    </row>
    <row r="353">
      <c r="B353" s="70"/>
      <c r="C353" s="62"/>
      <c r="D353" s="74"/>
      <c r="E353" s="65"/>
      <c r="F353" s="70"/>
      <c r="G353" s="50"/>
      <c r="H353" s="49"/>
      <c r="I353" s="49"/>
    </row>
    <row r="354">
      <c r="B354" s="70"/>
      <c r="C354" s="62"/>
      <c r="D354" s="74"/>
      <c r="E354" s="65"/>
      <c r="F354" s="70"/>
      <c r="G354" s="50"/>
      <c r="H354" s="49"/>
      <c r="I354" s="49"/>
    </row>
    <row r="355">
      <c r="B355" s="70"/>
      <c r="C355" s="62"/>
      <c r="D355" s="74"/>
      <c r="E355" s="65"/>
      <c r="F355" s="70"/>
      <c r="G355" s="50"/>
      <c r="H355" s="49"/>
      <c r="I355" s="49"/>
    </row>
    <row r="356">
      <c r="B356" s="70"/>
      <c r="C356" s="62"/>
      <c r="D356" s="74"/>
      <c r="E356" s="65"/>
      <c r="F356" s="70"/>
      <c r="G356" s="50"/>
      <c r="H356" s="49"/>
      <c r="I356" s="49"/>
    </row>
    <row r="357">
      <c r="B357" s="70"/>
      <c r="C357" s="62"/>
      <c r="D357" s="74"/>
      <c r="E357" s="65"/>
      <c r="F357" s="70"/>
      <c r="G357" s="50"/>
      <c r="H357" s="49"/>
      <c r="I357" s="49"/>
    </row>
    <row r="358">
      <c r="B358" s="70"/>
      <c r="C358" s="62"/>
      <c r="D358" s="74"/>
      <c r="E358" s="65"/>
      <c r="F358" s="70"/>
      <c r="G358" s="50"/>
      <c r="H358" s="49"/>
      <c r="I358" s="49"/>
    </row>
    <row r="359">
      <c r="B359" s="70"/>
      <c r="C359" s="62"/>
      <c r="D359" s="74"/>
      <c r="E359" s="65"/>
      <c r="F359" s="70"/>
      <c r="G359" s="50"/>
      <c r="H359" s="49"/>
      <c r="I359" s="49"/>
    </row>
    <row r="360">
      <c r="B360" s="70"/>
      <c r="C360" s="62"/>
      <c r="D360" s="74"/>
      <c r="E360" s="65"/>
      <c r="F360" s="70"/>
      <c r="G360" s="50"/>
      <c r="H360" s="49"/>
      <c r="I360" s="49"/>
    </row>
    <row r="361">
      <c r="B361" s="70"/>
      <c r="C361" s="62"/>
      <c r="D361" s="74"/>
      <c r="E361" s="65"/>
      <c r="F361" s="70"/>
      <c r="G361" s="50"/>
      <c r="H361" s="49"/>
      <c r="I361" s="49"/>
    </row>
    <row r="362">
      <c r="B362" s="70"/>
      <c r="C362" s="62"/>
      <c r="D362" s="74"/>
      <c r="E362" s="65"/>
      <c r="F362" s="70"/>
      <c r="G362" s="50"/>
      <c r="H362" s="49"/>
      <c r="I362" s="49"/>
    </row>
    <row r="363">
      <c r="B363" s="70"/>
      <c r="C363" s="62"/>
      <c r="D363" s="74"/>
      <c r="E363" s="65"/>
      <c r="F363" s="70"/>
      <c r="G363" s="50"/>
      <c r="H363" s="49"/>
      <c r="I363" s="49"/>
    </row>
    <row r="364">
      <c r="B364" s="70"/>
      <c r="C364" s="62"/>
      <c r="D364" s="74"/>
      <c r="E364" s="65"/>
      <c r="F364" s="70"/>
      <c r="G364" s="50"/>
      <c r="H364" s="49"/>
      <c r="I364" s="49"/>
    </row>
    <row r="365">
      <c r="B365" s="70"/>
      <c r="C365" s="62"/>
      <c r="D365" s="74"/>
      <c r="E365" s="65"/>
      <c r="F365" s="70"/>
      <c r="G365" s="50"/>
      <c r="H365" s="49"/>
      <c r="I365" s="49"/>
    </row>
    <row r="366">
      <c r="B366" s="70"/>
      <c r="C366" s="62"/>
      <c r="D366" s="74"/>
      <c r="E366" s="65"/>
      <c r="F366" s="70"/>
      <c r="G366" s="50"/>
      <c r="H366" s="49"/>
      <c r="I366" s="49"/>
    </row>
    <row r="367">
      <c r="B367" s="70"/>
      <c r="C367" s="62"/>
      <c r="D367" s="74"/>
      <c r="E367" s="65"/>
      <c r="F367" s="70"/>
      <c r="G367" s="50"/>
      <c r="H367" s="49"/>
      <c r="I367" s="49"/>
    </row>
    <row r="368">
      <c r="B368" s="70"/>
      <c r="C368" s="62"/>
      <c r="D368" s="74"/>
      <c r="E368" s="65"/>
      <c r="F368" s="70"/>
      <c r="G368" s="50"/>
      <c r="H368" s="49"/>
      <c r="I368" s="49"/>
    </row>
    <row r="369">
      <c r="B369" s="70"/>
      <c r="C369" s="62"/>
      <c r="D369" s="74"/>
      <c r="E369" s="65"/>
      <c r="F369" s="70"/>
      <c r="G369" s="50"/>
      <c r="H369" s="49"/>
      <c r="I369" s="49"/>
    </row>
    <row r="370">
      <c r="B370" s="70"/>
      <c r="C370" s="62"/>
      <c r="D370" s="74"/>
      <c r="E370" s="65"/>
      <c r="F370" s="70"/>
      <c r="G370" s="50"/>
      <c r="H370" s="49"/>
      <c r="I370" s="49"/>
    </row>
    <row r="371">
      <c r="B371" s="70"/>
      <c r="C371" s="62"/>
      <c r="D371" s="74"/>
      <c r="E371" s="65"/>
      <c r="F371" s="70"/>
      <c r="G371" s="50"/>
      <c r="H371" s="49"/>
      <c r="I371" s="49"/>
    </row>
    <row r="372">
      <c r="B372" s="70"/>
      <c r="C372" s="62"/>
      <c r="D372" s="74"/>
      <c r="E372" s="65"/>
      <c r="F372" s="70"/>
      <c r="G372" s="50"/>
      <c r="H372" s="49"/>
      <c r="I372" s="49"/>
    </row>
    <row r="373">
      <c r="B373" s="70"/>
      <c r="C373" s="62"/>
      <c r="D373" s="74"/>
      <c r="E373" s="65"/>
      <c r="F373" s="70"/>
      <c r="G373" s="50"/>
      <c r="H373" s="49"/>
      <c r="I373" s="49"/>
    </row>
    <row r="374">
      <c r="B374" s="70"/>
      <c r="C374" s="62"/>
      <c r="D374" s="74"/>
      <c r="E374" s="65"/>
      <c r="F374" s="70"/>
      <c r="G374" s="50"/>
      <c r="H374" s="49"/>
      <c r="I374" s="49"/>
    </row>
    <row r="375">
      <c r="B375" s="70"/>
      <c r="C375" s="62"/>
      <c r="D375" s="74"/>
      <c r="E375" s="65"/>
      <c r="F375" s="70"/>
      <c r="G375" s="50"/>
      <c r="H375" s="49"/>
      <c r="I375" s="49"/>
    </row>
    <row r="376">
      <c r="B376" s="70"/>
      <c r="C376" s="62"/>
      <c r="D376" s="74"/>
      <c r="E376" s="65"/>
      <c r="F376" s="70"/>
      <c r="G376" s="50"/>
      <c r="H376" s="49"/>
      <c r="I376" s="49"/>
    </row>
    <row r="377">
      <c r="B377" s="70"/>
      <c r="C377" s="62"/>
      <c r="D377" s="74"/>
      <c r="E377" s="65"/>
      <c r="F377" s="70"/>
      <c r="G377" s="50"/>
      <c r="H377" s="49"/>
      <c r="I377" s="49"/>
    </row>
    <row r="378">
      <c r="B378" s="70"/>
      <c r="C378" s="62"/>
      <c r="D378" s="74"/>
      <c r="E378" s="65"/>
      <c r="F378" s="70"/>
      <c r="G378" s="50"/>
      <c r="H378" s="49"/>
      <c r="I378" s="49"/>
    </row>
    <row r="379">
      <c r="B379" s="70"/>
      <c r="C379" s="62"/>
      <c r="D379" s="74"/>
      <c r="E379" s="65"/>
      <c r="F379" s="70"/>
      <c r="G379" s="50"/>
      <c r="H379" s="49"/>
      <c r="I379" s="49"/>
    </row>
    <row r="380">
      <c r="B380" s="70"/>
      <c r="C380" s="62"/>
      <c r="D380" s="74"/>
      <c r="E380" s="65"/>
      <c r="F380" s="70"/>
      <c r="G380" s="50"/>
      <c r="H380" s="49"/>
      <c r="I380" s="49"/>
    </row>
    <row r="381">
      <c r="B381" s="70"/>
      <c r="C381" s="62"/>
      <c r="D381" s="74"/>
      <c r="E381" s="65"/>
      <c r="F381" s="70"/>
      <c r="G381" s="50"/>
      <c r="H381" s="49"/>
      <c r="I381" s="49"/>
    </row>
    <row r="382">
      <c r="B382" s="70"/>
      <c r="C382" s="62"/>
      <c r="D382" s="74"/>
      <c r="E382" s="65"/>
      <c r="F382" s="70"/>
      <c r="G382" s="50"/>
      <c r="H382" s="49"/>
      <c r="I382" s="49"/>
    </row>
    <row r="383">
      <c r="B383" s="70"/>
      <c r="C383" s="62"/>
      <c r="D383" s="74"/>
      <c r="E383" s="65"/>
      <c r="F383" s="70"/>
      <c r="G383" s="50"/>
      <c r="H383" s="49"/>
      <c r="I383" s="49"/>
    </row>
    <row r="384">
      <c r="B384" s="70"/>
      <c r="C384" s="62"/>
      <c r="D384" s="74"/>
      <c r="E384" s="65"/>
      <c r="F384" s="70"/>
      <c r="G384" s="50"/>
      <c r="H384" s="49"/>
      <c r="I384" s="49"/>
    </row>
    <row r="385">
      <c r="B385" s="70"/>
      <c r="C385" s="62"/>
      <c r="D385" s="74"/>
      <c r="E385" s="65"/>
      <c r="F385" s="70"/>
      <c r="G385" s="50"/>
      <c r="H385" s="49"/>
      <c r="I385" s="49"/>
    </row>
    <row r="386">
      <c r="B386" s="70"/>
      <c r="C386" s="62"/>
      <c r="D386" s="74"/>
      <c r="E386" s="65"/>
      <c r="F386" s="70"/>
      <c r="G386" s="50"/>
      <c r="H386" s="49"/>
      <c r="I386" s="49"/>
    </row>
    <row r="387">
      <c r="B387" s="70"/>
      <c r="C387" s="62"/>
      <c r="D387" s="74"/>
      <c r="E387" s="65"/>
      <c r="F387" s="70"/>
      <c r="G387" s="50"/>
      <c r="H387" s="49"/>
      <c r="I387" s="49"/>
    </row>
    <row r="388">
      <c r="B388" s="70"/>
      <c r="C388" s="62"/>
      <c r="D388" s="74"/>
      <c r="E388" s="65"/>
      <c r="F388" s="70"/>
      <c r="G388" s="50"/>
      <c r="H388" s="49"/>
      <c r="I388" s="49"/>
    </row>
    <row r="389">
      <c r="B389" s="70"/>
      <c r="C389" s="62"/>
      <c r="D389" s="74"/>
      <c r="E389" s="65"/>
      <c r="F389" s="70"/>
      <c r="G389" s="50"/>
      <c r="H389" s="49"/>
      <c r="I389" s="49"/>
    </row>
    <row r="390">
      <c r="B390" s="70"/>
      <c r="C390" s="62"/>
      <c r="D390" s="74"/>
      <c r="E390" s="65"/>
      <c r="F390" s="70"/>
      <c r="G390" s="50"/>
      <c r="H390" s="49"/>
      <c r="I390" s="49"/>
    </row>
    <row r="391">
      <c r="B391" s="70"/>
      <c r="C391" s="62"/>
      <c r="D391" s="74"/>
      <c r="E391" s="65"/>
      <c r="F391" s="70"/>
      <c r="G391" s="50"/>
      <c r="H391" s="49"/>
      <c r="I391" s="49"/>
    </row>
    <row r="392">
      <c r="B392" s="70"/>
      <c r="C392" s="62"/>
      <c r="D392" s="74"/>
      <c r="E392" s="65"/>
      <c r="F392" s="70"/>
      <c r="G392" s="50"/>
      <c r="H392" s="49"/>
      <c r="I392" s="49"/>
    </row>
    <row r="393">
      <c r="B393" s="70"/>
      <c r="C393" s="62"/>
      <c r="D393" s="74"/>
      <c r="E393" s="65"/>
      <c r="F393" s="70"/>
      <c r="G393" s="50"/>
      <c r="H393" s="49"/>
      <c r="I393" s="49"/>
    </row>
    <row r="394">
      <c r="B394" s="70"/>
      <c r="C394" s="62"/>
      <c r="D394" s="74"/>
      <c r="E394" s="65"/>
      <c r="F394" s="70"/>
      <c r="G394" s="50"/>
      <c r="H394" s="49"/>
      <c r="I394" s="49"/>
    </row>
    <row r="395">
      <c r="B395" s="70"/>
      <c r="C395" s="62"/>
      <c r="D395" s="74"/>
      <c r="E395" s="65"/>
      <c r="F395" s="70"/>
      <c r="G395" s="50"/>
      <c r="H395" s="49"/>
      <c r="I395" s="49"/>
    </row>
    <row r="396">
      <c r="B396" s="70"/>
      <c r="C396" s="62"/>
      <c r="D396" s="74"/>
      <c r="E396" s="65"/>
      <c r="F396" s="70"/>
      <c r="G396" s="50"/>
      <c r="H396" s="49"/>
      <c r="I396" s="49"/>
    </row>
    <row r="397">
      <c r="B397" s="70"/>
      <c r="C397" s="62"/>
      <c r="D397" s="74"/>
      <c r="E397" s="65"/>
      <c r="F397" s="70"/>
      <c r="G397" s="50"/>
      <c r="H397" s="49"/>
      <c r="I397" s="49"/>
    </row>
    <row r="398">
      <c r="B398" s="70"/>
      <c r="C398" s="62"/>
      <c r="D398" s="74"/>
      <c r="E398" s="65"/>
      <c r="F398" s="70"/>
      <c r="G398" s="50"/>
      <c r="H398" s="49"/>
      <c r="I398" s="49"/>
    </row>
    <row r="399">
      <c r="B399" s="70"/>
      <c r="C399" s="62"/>
      <c r="D399" s="74"/>
      <c r="E399" s="65"/>
      <c r="F399" s="70"/>
      <c r="G399" s="50"/>
      <c r="H399" s="49"/>
      <c r="I399" s="49"/>
    </row>
    <row r="400">
      <c r="B400" s="70"/>
      <c r="C400" s="62"/>
      <c r="D400" s="74"/>
      <c r="E400" s="65"/>
      <c r="F400" s="70"/>
      <c r="G400" s="50"/>
      <c r="H400" s="49"/>
      <c r="I400" s="49"/>
    </row>
    <row r="401">
      <c r="B401" s="70"/>
      <c r="C401" s="62"/>
      <c r="D401" s="74"/>
      <c r="E401" s="65"/>
      <c r="F401" s="70"/>
      <c r="G401" s="50"/>
      <c r="H401" s="49"/>
      <c r="I401" s="49"/>
    </row>
    <row r="402">
      <c r="B402" s="70"/>
      <c r="C402" s="62"/>
      <c r="D402" s="74"/>
      <c r="E402" s="65"/>
      <c r="F402" s="70"/>
      <c r="G402" s="50"/>
      <c r="H402" s="49"/>
      <c r="I402" s="49"/>
    </row>
    <row r="403">
      <c r="B403" s="70"/>
      <c r="C403" s="62"/>
      <c r="D403" s="74"/>
      <c r="E403" s="65"/>
      <c r="F403" s="70"/>
      <c r="G403" s="50"/>
      <c r="H403" s="49"/>
      <c r="I403" s="49"/>
    </row>
    <row r="404">
      <c r="B404" s="70"/>
      <c r="C404" s="62"/>
      <c r="D404" s="74"/>
      <c r="E404" s="65"/>
      <c r="F404" s="70"/>
      <c r="G404" s="50"/>
      <c r="H404" s="49"/>
      <c r="I404" s="49"/>
    </row>
    <row r="405">
      <c r="B405" s="70"/>
      <c r="C405" s="62"/>
      <c r="D405" s="74"/>
      <c r="E405" s="65"/>
      <c r="F405" s="70"/>
      <c r="G405" s="50"/>
      <c r="H405" s="49"/>
      <c r="I405" s="49"/>
    </row>
    <row r="406">
      <c r="B406" s="70"/>
      <c r="C406" s="62"/>
      <c r="D406" s="74"/>
      <c r="E406" s="65"/>
      <c r="F406" s="70"/>
      <c r="G406" s="50"/>
      <c r="H406" s="49"/>
      <c r="I406" s="49"/>
    </row>
    <row r="407">
      <c r="B407" s="70"/>
      <c r="C407" s="62"/>
      <c r="D407" s="74"/>
      <c r="E407" s="65"/>
      <c r="F407" s="70"/>
      <c r="G407" s="50"/>
      <c r="H407" s="49"/>
      <c r="I407" s="49"/>
    </row>
    <row r="408">
      <c r="B408" s="70"/>
      <c r="C408" s="62"/>
      <c r="D408" s="74"/>
      <c r="E408" s="65"/>
      <c r="F408" s="70"/>
      <c r="G408" s="50"/>
      <c r="H408" s="49"/>
      <c r="I408" s="49"/>
    </row>
    <row r="409">
      <c r="B409" s="70"/>
      <c r="C409" s="62"/>
      <c r="D409" s="74"/>
      <c r="E409" s="65"/>
      <c r="F409" s="70"/>
      <c r="G409" s="50"/>
      <c r="H409" s="49"/>
      <c r="I409" s="49"/>
    </row>
    <row r="410">
      <c r="B410" s="70"/>
      <c r="C410" s="62"/>
      <c r="D410" s="74"/>
      <c r="E410" s="65"/>
      <c r="F410" s="70"/>
      <c r="G410" s="50"/>
      <c r="H410" s="49"/>
      <c r="I410" s="49"/>
    </row>
    <row r="411">
      <c r="B411" s="70"/>
      <c r="C411" s="62"/>
      <c r="D411" s="74"/>
      <c r="E411" s="65"/>
      <c r="F411" s="70"/>
      <c r="G411" s="50"/>
      <c r="H411" s="49"/>
      <c r="I411" s="49"/>
    </row>
    <row r="412">
      <c r="B412" s="70"/>
      <c r="C412" s="62"/>
      <c r="D412" s="74"/>
      <c r="E412" s="65"/>
      <c r="F412" s="70"/>
      <c r="G412" s="50"/>
      <c r="H412" s="49"/>
      <c r="I412" s="49"/>
    </row>
    <row r="413">
      <c r="B413" s="70"/>
      <c r="C413" s="62"/>
      <c r="D413" s="74"/>
      <c r="E413" s="65"/>
      <c r="F413" s="70"/>
      <c r="G413" s="50"/>
      <c r="H413" s="49"/>
      <c r="I413" s="49"/>
    </row>
    <row r="414">
      <c r="B414" s="70"/>
      <c r="C414" s="62"/>
      <c r="D414" s="74"/>
      <c r="E414" s="65"/>
      <c r="F414" s="70"/>
      <c r="G414" s="50"/>
      <c r="H414" s="49"/>
      <c r="I414" s="49"/>
    </row>
    <row r="415">
      <c r="B415" s="70"/>
      <c r="C415" s="62"/>
      <c r="D415" s="74"/>
      <c r="E415" s="65"/>
      <c r="F415" s="70"/>
      <c r="G415" s="50"/>
      <c r="H415" s="49"/>
      <c r="I415" s="49"/>
    </row>
    <row r="416">
      <c r="B416" s="70"/>
      <c r="C416" s="62"/>
      <c r="D416" s="74"/>
      <c r="E416" s="65"/>
      <c r="F416" s="70"/>
      <c r="G416" s="50"/>
      <c r="H416" s="49"/>
      <c r="I416" s="49"/>
    </row>
    <row r="417">
      <c r="B417" s="70"/>
      <c r="C417" s="62"/>
      <c r="D417" s="74"/>
      <c r="E417" s="65"/>
      <c r="F417" s="70"/>
      <c r="G417" s="50"/>
      <c r="H417" s="49"/>
      <c r="I417" s="49"/>
    </row>
    <row r="418">
      <c r="B418" s="70"/>
      <c r="C418" s="62"/>
      <c r="D418" s="74"/>
      <c r="E418" s="65"/>
      <c r="F418" s="70"/>
      <c r="G418" s="50"/>
      <c r="H418" s="49"/>
      <c r="I418" s="49"/>
    </row>
    <row r="419">
      <c r="B419" s="70"/>
      <c r="C419" s="62"/>
      <c r="D419" s="74"/>
      <c r="E419" s="65"/>
      <c r="F419" s="70"/>
      <c r="G419" s="50"/>
      <c r="H419" s="49"/>
      <c r="I419" s="49"/>
    </row>
    <row r="420">
      <c r="B420" s="70"/>
      <c r="C420" s="62"/>
      <c r="D420" s="74"/>
      <c r="E420" s="65"/>
      <c r="F420" s="70"/>
      <c r="G420" s="50"/>
      <c r="H420" s="49"/>
      <c r="I420" s="49"/>
    </row>
    <row r="421">
      <c r="B421" s="70"/>
      <c r="C421" s="62"/>
      <c r="D421" s="74"/>
      <c r="E421" s="65"/>
      <c r="F421" s="70"/>
      <c r="G421" s="50"/>
      <c r="H421" s="49"/>
      <c r="I421" s="49"/>
    </row>
    <row r="422">
      <c r="B422" s="70"/>
      <c r="C422" s="62"/>
      <c r="D422" s="74"/>
      <c r="E422" s="65"/>
      <c r="F422" s="70"/>
      <c r="G422" s="50"/>
      <c r="H422" s="49"/>
      <c r="I422" s="49"/>
    </row>
    <row r="423">
      <c r="B423" s="70"/>
      <c r="C423" s="62"/>
      <c r="D423" s="74"/>
      <c r="E423" s="65"/>
      <c r="F423" s="70"/>
      <c r="G423" s="50"/>
      <c r="H423" s="49"/>
      <c r="I423" s="49"/>
    </row>
    <row r="424">
      <c r="B424" s="70"/>
      <c r="C424" s="62"/>
      <c r="D424" s="74"/>
      <c r="E424" s="65"/>
      <c r="F424" s="70"/>
      <c r="G424" s="50"/>
      <c r="H424" s="49"/>
      <c r="I424" s="49"/>
    </row>
    <row r="425">
      <c r="B425" s="70"/>
      <c r="C425" s="62"/>
      <c r="D425" s="74"/>
      <c r="E425" s="65"/>
      <c r="F425" s="70"/>
      <c r="G425" s="50"/>
      <c r="H425" s="49"/>
      <c r="I425" s="49"/>
    </row>
    <row r="426">
      <c r="B426" s="70"/>
      <c r="C426" s="62"/>
      <c r="D426" s="74"/>
      <c r="E426" s="65"/>
      <c r="F426" s="70"/>
      <c r="G426" s="50"/>
      <c r="H426" s="49"/>
      <c r="I426" s="49"/>
    </row>
    <row r="427">
      <c r="B427" s="70"/>
      <c r="C427" s="62"/>
      <c r="D427" s="74"/>
      <c r="E427" s="65"/>
      <c r="F427" s="70"/>
      <c r="G427" s="50"/>
      <c r="H427" s="49"/>
      <c r="I427" s="49"/>
    </row>
    <row r="428">
      <c r="B428" s="70"/>
      <c r="C428" s="62"/>
      <c r="D428" s="74"/>
      <c r="E428" s="65"/>
      <c r="F428" s="70"/>
      <c r="G428" s="50"/>
      <c r="H428" s="49"/>
      <c r="I428" s="49"/>
    </row>
    <row r="429">
      <c r="B429" s="70"/>
      <c r="C429" s="62"/>
      <c r="D429" s="74"/>
      <c r="E429" s="65"/>
      <c r="F429" s="70"/>
      <c r="G429" s="50"/>
      <c r="H429" s="49"/>
      <c r="I429" s="49"/>
    </row>
    <row r="430">
      <c r="B430" s="70"/>
      <c r="C430" s="62"/>
      <c r="D430" s="74"/>
      <c r="E430" s="65"/>
      <c r="F430" s="70"/>
      <c r="G430" s="50"/>
      <c r="H430" s="49"/>
      <c r="I430" s="49"/>
    </row>
    <row r="431">
      <c r="B431" s="70"/>
      <c r="C431" s="62"/>
      <c r="D431" s="74"/>
      <c r="E431" s="65"/>
      <c r="F431" s="70"/>
      <c r="G431" s="50"/>
      <c r="H431" s="49"/>
      <c r="I431" s="49"/>
    </row>
    <row r="432">
      <c r="B432" s="70"/>
      <c r="C432" s="62"/>
      <c r="D432" s="74"/>
      <c r="E432" s="65"/>
      <c r="F432" s="70"/>
      <c r="G432" s="50"/>
      <c r="H432" s="49"/>
      <c r="I432" s="49"/>
    </row>
    <row r="433">
      <c r="B433" s="70"/>
      <c r="C433" s="62"/>
      <c r="D433" s="74"/>
      <c r="E433" s="65"/>
      <c r="F433" s="70"/>
      <c r="G433" s="50"/>
      <c r="H433" s="49"/>
      <c r="I433" s="49"/>
    </row>
    <row r="434">
      <c r="B434" s="70"/>
      <c r="C434" s="62"/>
      <c r="D434" s="74"/>
      <c r="E434" s="65"/>
      <c r="F434" s="70"/>
      <c r="G434" s="50"/>
      <c r="H434" s="49"/>
      <c r="I434" s="49"/>
    </row>
    <row r="435">
      <c r="B435" s="70"/>
      <c r="C435" s="62"/>
      <c r="D435" s="74"/>
      <c r="E435" s="65"/>
      <c r="F435" s="70"/>
      <c r="G435" s="50"/>
      <c r="H435" s="49"/>
      <c r="I435" s="49"/>
    </row>
    <row r="436">
      <c r="B436" s="70"/>
      <c r="C436" s="62"/>
      <c r="D436" s="74"/>
      <c r="E436" s="65"/>
      <c r="F436" s="70"/>
      <c r="G436" s="50"/>
      <c r="H436" s="49"/>
      <c r="I436" s="49"/>
    </row>
    <row r="437">
      <c r="B437" s="70"/>
      <c r="C437" s="62"/>
      <c r="D437" s="74"/>
      <c r="E437" s="65"/>
      <c r="F437" s="70"/>
      <c r="G437" s="50"/>
      <c r="H437" s="49"/>
      <c r="I437" s="49"/>
    </row>
    <row r="438">
      <c r="B438" s="70"/>
      <c r="C438" s="62"/>
      <c r="D438" s="74"/>
      <c r="E438" s="65"/>
      <c r="F438" s="70"/>
      <c r="G438" s="50"/>
      <c r="H438" s="49"/>
      <c r="I438" s="49"/>
    </row>
    <row r="439">
      <c r="B439" s="70"/>
      <c r="C439" s="62"/>
      <c r="D439" s="74"/>
      <c r="E439" s="65"/>
      <c r="F439" s="70"/>
      <c r="G439" s="50"/>
      <c r="H439" s="49"/>
      <c r="I439" s="49"/>
    </row>
    <row r="440">
      <c r="B440" s="70"/>
      <c r="C440" s="62"/>
      <c r="D440" s="74"/>
      <c r="E440" s="65"/>
      <c r="F440" s="70"/>
      <c r="G440" s="50"/>
      <c r="H440" s="49"/>
      <c r="I440" s="49"/>
    </row>
    <row r="441">
      <c r="B441" s="70"/>
      <c r="C441" s="62"/>
      <c r="D441" s="74"/>
      <c r="E441" s="65"/>
      <c r="F441" s="70"/>
      <c r="G441" s="50"/>
      <c r="H441" s="49"/>
      <c r="I441" s="49"/>
    </row>
    <row r="442">
      <c r="B442" s="70"/>
      <c r="C442" s="62"/>
      <c r="D442" s="74"/>
      <c r="E442" s="65"/>
      <c r="F442" s="70"/>
      <c r="G442" s="50"/>
      <c r="H442" s="49"/>
      <c r="I442" s="49"/>
    </row>
    <row r="443">
      <c r="B443" s="70"/>
      <c r="C443" s="62"/>
      <c r="D443" s="74"/>
      <c r="E443" s="65"/>
      <c r="F443" s="70"/>
      <c r="G443" s="50"/>
      <c r="H443" s="49"/>
      <c r="I443" s="49"/>
    </row>
    <row r="444">
      <c r="B444" s="70"/>
      <c r="C444" s="62"/>
      <c r="D444" s="74"/>
      <c r="E444" s="65"/>
      <c r="F444" s="70"/>
      <c r="G444" s="50"/>
      <c r="H444" s="49"/>
      <c r="I444" s="49"/>
    </row>
    <row r="445">
      <c r="B445" s="70"/>
      <c r="C445" s="62"/>
      <c r="D445" s="74"/>
      <c r="E445" s="65"/>
      <c r="F445" s="70"/>
      <c r="G445" s="50"/>
      <c r="H445" s="49"/>
      <c r="I445" s="49"/>
    </row>
    <row r="446">
      <c r="B446" s="70"/>
      <c r="C446" s="62"/>
      <c r="D446" s="74"/>
      <c r="E446" s="65"/>
      <c r="F446" s="70"/>
      <c r="G446" s="50"/>
      <c r="H446" s="49"/>
      <c r="I446" s="49"/>
    </row>
    <row r="447">
      <c r="B447" s="70"/>
      <c r="C447" s="62"/>
      <c r="D447" s="74"/>
      <c r="E447" s="65"/>
      <c r="F447" s="70"/>
      <c r="G447" s="50"/>
      <c r="H447" s="49"/>
      <c r="I447" s="49"/>
    </row>
    <row r="448">
      <c r="B448" s="70"/>
      <c r="C448" s="62"/>
      <c r="D448" s="74"/>
      <c r="E448" s="65"/>
      <c r="F448" s="70"/>
      <c r="G448" s="50"/>
      <c r="H448" s="49"/>
      <c r="I448" s="49"/>
    </row>
    <row r="449">
      <c r="B449" s="70"/>
      <c r="C449" s="62"/>
      <c r="D449" s="74"/>
      <c r="E449" s="65"/>
      <c r="F449" s="70"/>
      <c r="G449" s="50"/>
      <c r="H449" s="49"/>
      <c r="I449" s="49"/>
    </row>
    <row r="450">
      <c r="B450" s="70"/>
      <c r="C450" s="62"/>
      <c r="D450" s="74"/>
      <c r="E450" s="65"/>
      <c r="F450" s="70"/>
      <c r="G450" s="50"/>
      <c r="H450" s="49"/>
      <c r="I450" s="49"/>
    </row>
    <row r="451">
      <c r="B451" s="70"/>
      <c r="C451" s="62"/>
      <c r="D451" s="74"/>
      <c r="E451" s="65"/>
      <c r="F451" s="70"/>
      <c r="G451" s="50"/>
      <c r="H451" s="49"/>
      <c r="I451" s="49"/>
    </row>
    <row r="452">
      <c r="B452" s="70"/>
      <c r="C452" s="62"/>
      <c r="D452" s="74"/>
      <c r="E452" s="65"/>
      <c r="F452" s="70"/>
      <c r="G452" s="50"/>
      <c r="H452" s="49"/>
      <c r="I452" s="49"/>
    </row>
    <row r="453">
      <c r="B453" s="70"/>
      <c r="C453" s="62"/>
      <c r="D453" s="74"/>
      <c r="E453" s="65"/>
      <c r="F453" s="70"/>
      <c r="G453" s="50"/>
      <c r="H453" s="49"/>
      <c r="I453" s="49"/>
    </row>
    <row r="454">
      <c r="B454" s="70"/>
      <c r="C454" s="62"/>
      <c r="D454" s="74"/>
      <c r="E454" s="65"/>
      <c r="F454" s="70"/>
      <c r="G454" s="50"/>
      <c r="H454" s="49"/>
      <c r="I454" s="49"/>
    </row>
    <row r="455">
      <c r="B455" s="70"/>
      <c r="C455" s="62"/>
      <c r="D455" s="74"/>
      <c r="E455" s="65"/>
      <c r="F455" s="70"/>
      <c r="G455" s="50"/>
      <c r="H455" s="49"/>
      <c r="I455" s="49"/>
    </row>
    <row r="456">
      <c r="B456" s="70"/>
      <c r="C456" s="62"/>
      <c r="D456" s="74"/>
      <c r="E456" s="65"/>
      <c r="F456" s="70"/>
      <c r="G456" s="50"/>
      <c r="H456" s="49"/>
      <c r="I456" s="49"/>
    </row>
    <row r="457">
      <c r="B457" s="70"/>
      <c r="C457" s="62"/>
      <c r="D457" s="74"/>
      <c r="E457" s="65"/>
      <c r="F457" s="70"/>
      <c r="G457" s="50"/>
      <c r="H457" s="49"/>
      <c r="I457" s="49"/>
    </row>
    <row r="458">
      <c r="B458" s="70"/>
      <c r="C458" s="62"/>
      <c r="D458" s="74"/>
      <c r="E458" s="65"/>
      <c r="F458" s="70"/>
      <c r="G458" s="50"/>
      <c r="H458" s="49"/>
      <c r="I458" s="49"/>
    </row>
    <row r="459">
      <c r="B459" s="70"/>
      <c r="C459" s="62"/>
      <c r="D459" s="74"/>
      <c r="E459" s="65"/>
      <c r="F459" s="70"/>
      <c r="G459" s="50"/>
      <c r="H459" s="49"/>
      <c r="I459" s="49"/>
    </row>
    <row r="460">
      <c r="B460" s="70"/>
      <c r="C460" s="62"/>
      <c r="D460" s="74"/>
      <c r="E460" s="65"/>
      <c r="F460" s="70"/>
      <c r="G460" s="50"/>
      <c r="H460" s="49"/>
      <c r="I460" s="49"/>
    </row>
    <row r="461">
      <c r="B461" s="70"/>
      <c r="C461" s="62"/>
      <c r="D461" s="74"/>
      <c r="E461" s="65"/>
      <c r="F461" s="70"/>
      <c r="G461" s="50"/>
      <c r="H461" s="49"/>
      <c r="I461" s="49"/>
    </row>
    <row r="462">
      <c r="B462" s="70"/>
      <c r="C462" s="62"/>
      <c r="D462" s="74"/>
      <c r="E462" s="65"/>
      <c r="F462" s="70"/>
      <c r="G462" s="50"/>
      <c r="H462" s="49"/>
      <c r="I462" s="49"/>
    </row>
    <row r="463">
      <c r="B463" s="70"/>
      <c r="C463" s="62"/>
      <c r="D463" s="74"/>
      <c r="E463" s="65"/>
      <c r="F463" s="70"/>
      <c r="G463" s="50"/>
      <c r="H463" s="49"/>
      <c r="I463" s="49"/>
    </row>
    <row r="464">
      <c r="B464" s="70"/>
      <c r="C464" s="62"/>
      <c r="D464" s="74"/>
      <c r="E464" s="65"/>
      <c r="F464" s="70"/>
      <c r="G464" s="50"/>
      <c r="H464" s="49"/>
      <c r="I464" s="49"/>
    </row>
    <row r="465">
      <c r="B465" s="70"/>
      <c r="C465" s="62"/>
      <c r="D465" s="74"/>
      <c r="E465" s="65"/>
      <c r="F465" s="70"/>
      <c r="G465" s="50"/>
      <c r="H465" s="49"/>
      <c r="I465" s="49"/>
    </row>
    <row r="466">
      <c r="B466" s="70"/>
      <c r="C466" s="62"/>
      <c r="D466" s="74"/>
      <c r="E466" s="65"/>
      <c r="F466" s="70"/>
      <c r="G466" s="50"/>
      <c r="H466" s="49"/>
      <c r="I466" s="49"/>
    </row>
    <row r="467">
      <c r="B467" s="70"/>
      <c r="C467" s="62"/>
      <c r="D467" s="74"/>
      <c r="E467" s="65"/>
      <c r="F467" s="70"/>
      <c r="G467" s="50"/>
      <c r="H467" s="49"/>
      <c r="I467" s="49"/>
    </row>
    <row r="468">
      <c r="B468" s="70"/>
      <c r="C468" s="62"/>
      <c r="D468" s="74"/>
      <c r="E468" s="65"/>
      <c r="F468" s="70"/>
      <c r="G468" s="50"/>
      <c r="H468" s="49"/>
      <c r="I468" s="49"/>
    </row>
    <row r="469">
      <c r="B469" s="70"/>
      <c r="C469" s="62"/>
      <c r="D469" s="74"/>
      <c r="E469" s="65"/>
      <c r="F469" s="70"/>
      <c r="G469" s="50"/>
      <c r="H469" s="49"/>
      <c r="I469" s="49"/>
    </row>
    <row r="470">
      <c r="B470" s="70"/>
      <c r="C470" s="62"/>
      <c r="D470" s="74"/>
      <c r="E470" s="65"/>
      <c r="F470" s="70"/>
      <c r="G470" s="50"/>
      <c r="H470" s="49"/>
      <c r="I470" s="49"/>
    </row>
    <row r="471">
      <c r="B471" s="70"/>
      <c r="C471" s="62"/>
      <c r="D471" s="74"/>
      <c r="E471" s="65"/>
      <c r="F471" s="70"/>
      <c r="G471" s="50"/>
      <c r="H471" s="49"/>
      <c r="I471" s="49"/>
    </row>
    <row r="472">
      <c r="B472" s="70"/>
      <c r="C472" s="62"/>
      <c r="D472" s="74"/>
      <c r="E472" s="65"/>
      <c r="F472" s="70"/>
      <c r="G472" s="50"/>
      <c r="H472" s="49"/>
      <c r="I472" s="49"/>
    </row>
    <row r="473">
      <c r="B473" s="70"/>
      <c r="C473" s="62"/>
      <c r="D473" s="74"/>
      <c r="E473" s="65"/>
      <c r="F473" s="70"/>
      <c r="G473" s="50"/>
      <c r="H473" s="49"/>
      <c r="I473" s="49"/>
    </row>
    <row r="474">
      <c r="B474" s="70"/>
      <c r="C474" s="62"/>
      <c r="D474" s="74"/>
      <c r="E474" s="65"/>
      <c r="F474" s="70"/>
      <c r="G474" s="50"/>
      <c r="H474" s="49"/>
      <c r="I474" s="49"/>
    </row>
    <row r="475">
      <c r="B475" s="70"/>
      <c r="C475" s="62"/>
      <c r="D475" s="74"/>
      <c r="E475" s="65"/>
      <c r="F475" s="70"/>
      <c r="G475" s="50"/>
      <c r="H475" s="49"/>
      <c r="I475" s="49"/>
    </row>
    <row r="476">
      <c r="B476" s="70"/>
      <c r="C476" s="62"/>
      <c r="D476" s="74"/>
      <c r="E476" s="65"/>
      <c r="F476" s="70"/>
      <c r="G476" s="50"/>
      <c r="H476" s="49"/>
      <c r="I476" s="49"/>
    </row>
    <row r="477">
      <c r="B477" s="70"/>
      <c r="C477" s="62"/>
      <c r="D477" s="74"/>
      <c r="E477" s="65"/>
      <c r="F477" s="70"/>
      <c r="G477" s="50"/>
      <c r="H477" s="49"/>
      <c r="I477" s="49"/>
    </row>
    <row r="478">
      <c r="B478" s="70"/>
      <c r="C478" s="62"/>
      <c r="D478" s="74"/>
      <c r="E478" s="65"/>
      <c r="F478" s="70"/>
      <c r="G478" s="50"/>
      <c r="H478" s="49"/>
      <c r="I478" s="49"/>
    </row>
    <row r="479">
      <c r="B479" s="70"/>
      <c r="C479" s="62"/>
      <c r="D479" s="74"/>
      <c r="E479" s="65"/>
      <c r="F479" s="70"/>
      <c r="G479" s="50"/>
      <c r="H479" s="49"/>
      <c r="I479" s="49"/>
    </row>
    <row r="480">
      <c r="B480" s="70"/>
      <c r="C480" s="62"/>
      <c r="D480" s="74"/>
      <c r="E480" s="65"/>
      <c r="F480" s="70"/>
      <c r="G480" s="50"/>
      <c r="H480" s="49"/>
      <c r="I480" s="49"/>
    </row>
    <row r="481">
      <c r="B481" s="70"/>
      <c r="C481" s="62"/>
      <c r="D481" s="74"/>
      <c r="E481" s="65"/>
      <c r="F481" s="70"/>
      <c r="G481" s="50"/>
      <c r="H481" s="49"/>
      <c r="I481" s="49"/>
    </row>
    <row r="482">
      <c r="B482" s="70"/>
      <c r="C482" s="62"/>
      <c r="D482" s="74"/>
      <c r="E482" s="65"/>
      <c r="F482" s="70"/>
      <c r="G482" s="50"/>
      <c r="H482" s="49"/>
      <c r="I482" s="49"/>
    </row>
    <row r="483">
      <c r="B483" s="70"/>
      <c r="C483" s="62"/>
      <c r="D483" s="74"/>
      <c r="E483" s="65"/>
      <c r="F483" s="70"/>
      <c r="G483" s="50"/>
      <c r="H483" s="49"/>
      <c r="I483" s="49"/>
    </row>
    <row r="484">
      <c r="B484" s="70"/>
      <c r="C484" s="62"/>
      <c r="D484" s="74"/>
      <c r="E484" s="65"/>
      <c r="F484" s="70"/>
      <c r="G484" s="50"/>
      <c r="H484" s="49"/>
      <c r="I484" s="49"/>
    </row>
    <row r="485">
      <c r="B485" s="70"/>
      <c r="C485" s="62"/>
      <c r="D485" s="74"/>
      <c r="E485" s="65"/>
      <c r="F485" s="70"/>
      <c r="G485" s="50"/>
      <c r="H485" s="49"/>
      <c r="I485" s="49"/>
    </row>
    <row r="486">
      <c r="B486" s="70"/>
      <c r="C486" s="62"/>
      <c r="D486" s="74"/>
      <c r="E486" s="65"/>
      <c r="F486" s="70"/>
      <c r="G486" s="50"/>
      <c r="H486" s="49"/>
      <c r="I486" s="49"/>
    </row>
    <row r="487">
      <c r="B487" s="70"/>
      <c r="C487" s="62"/>
      <c r="D487" s="74"/>
      <c r="E487" s="65"/>
      <c r="F487" s="70"/>
      <c r="G487" s="50"/>
      <c r="H487" s="49"/>
      <c r="I487" s="49"/>
    </row>
    <row r="488">
      <c r="B488" s="70"/>
      <c r="C488" s="62"/>
      <c r="D488" s="74"/>
      <c r="E488" s="65"/>
      <c r="F488" s="70"/>
      <c r="G488" s="50"/>
      <c r="H488" s="49"/>
      <c r="I488" s="49"/>
    </row>
    <row r="489">
      <c r="B489" s="70"/>
      <c r="C489" s="62"/>
      <c r="D489" s="74"/>
      <c r="E489" s="65"/>
      <c r="F489" s="70"/>
      <c r="G489" s="50"/>
      <c r="H489" s="49"/>
      <c r="I489" s="49"/>
    </row>
    <row r="490">
      <c r="B490" s="70"/>
      <c r="C490" s="62"/>
      <c r="D490" s="74"/>
      <c r="E490" s="65"/>
      <c r="F490" s="70"/>
      <c r="G490" s="50"/>
      <c r="H490" s="49"/>
      <c r="I490" s="49"/>
    </row>
    <row r="491">
      <c r="B491" s="70"/>
      <c r="C491" s="62"/>
      <c r="D491" s="74"/>
      <c r="E491" s="65"/>
      <c r="F491" s="70"/>
      <c r="G491" s="50"/>
      <c r="H491" s="49"/>
      <c r="I491" s="49"/>
    </row>
    <row r="492">
      <c r="B492" s="70"/>
      <c r="C492" s="62"/>
      <c r="D492" s="74"/>
      <c r="E492" s="65"/>
      <c r="F492" s="70"/>
      <c r="G492" s="50"/>
      <c r="H492" s="49"/>
      <c r="I492" s="49"/>
    </row>
    <row r="493">
      <c r="B493" s="70"/>
      <c r="C493" s="62"/>
      <c r="D493" s="74"/>
      <c r="E493" s="65"/>
      <c r="F493" s="70"/>
      <c r="G493" s="50"/>
      <c r="H493" s="49"/>
      <c r="I493" s="49"/>
    </row>
    <row r="494">
      <c r="B494" s="70"/>
      <c r="C494" s="62"/>
      <c r="D494" s="74"/>
      <c r="E494" s="65"/>
      <c r="F494" s="70"/>
      <c r="G494" s="50"/>
      <c r="H494" s="49"/>
      <c r="I494" s="49"/>
    </row>
    <row r="495">
      <c r="B495" s="70"/>
      <c r="C495" s="62"/>
      <c r="D495" s="74"/>
      <c r="E495" s="65"/>
      <c r="F495" s="70"/>
      <c r="G495" s="50"/>
      <c r="H495" s="49"/>
      <c r="I495" s="49"/>
    </row>
    <row r="496">
      <c r="B496" s="70"/>
      <c r="C496" s="62"/>
      <c r="D496" s="74"/>
      <c r="E496" s="65"/>
      <c r="F496" s="70"/>
      <c r="G496" s="50"/>
      <c r="H496" s="49"/>
      <c r="I496" s="49"/>
    </row>
    <row r="497">
      <c r="B497" s="70"/>
      <c r="C497" s="62"/>
      <c r="D497" s="74"/>
      <c r="E497" s="65"/>
      <c r="F497" s="70"/>
      <c r="G497" s="50"/>
      <c r="H497" s="49"/>
      <c r="I497" s="49"/>
    </row>
    <row r="498">
      <c r="B498" s="70"/>
      <c r="C498" s="62"/>
      <c r="D498" s="74"/>
      <c r="E498" s="65"/>
      <c r="F498" s="70"/>
      <c r="G498" s="50"/>
      <c r="H498" s="49"/>
      <c r="I498" s="49"/>
    </row>
    <row r="499">
      <c r="B499" s="70"/>
      <c r="C499" s="62"/>
      <c r="D499" s="74"/>
      <c r="E499" s="65"/>
      <c r="F499" s="70"/>
      <c r="G499" s="50"/>
      <c r="H499" s="49"/>
      <c r="I499" s="49"/>
    </row>
    <row r="500">
      <c r="B500" s="70"/>
      <c r="C500" s="62"/>
      <c r="D500" s="74"/>
      <c r="E500" s="65"/>
      <c r="F500" s="70"/>
      <c r="G500" s="50"/>
      <c r="H500" s="49"/>
      <c r="I500" s="49"/>
    </row>
    <row r="501">
      <c r="B501" s="70"/>
      <c r="C501" s="62"/>
      <c r="D501" s="74"/>
      <c r="E501" s="65"/>
      <c r="F501" s="70"/>
      <c r="G501" s="50"/>
      <c r="H501" s="49"/>
      <c r="I501" s="49"/>
    </row>
    <row r="502">
      <c r="B502" s="70"/>
      <c r="C502" s="62"/>
      <c r="D502" s="74"/>
      <c r="E502" s="65"/>
      <c r="F502" s="70"/>
      <c r="G502" s="50"/>
      <c r="H502" s="49"/>
      <c r="I502" s="49"/>
    </row>
    <row r="503">
      <c r="B503" s="70"/>
      <c r="C503" s="62"/>
      <c r="D503" s="74"/>
      <c r="E503" s="65"/>
      <c r="F503" s="70"/>
      <c r="G503" s="50"/>
      <c r="H503" s="49"/>
      <c r="I503" s="49"/>
    </row>
    <row r="504">
      <c r="B504" s="70"/>
      <c r="C504" s="62"/>
      <c r="D504" s="74"/>
      <c r="E504" s="65"/>
      <c r="F504" s="70"/>
      <c r="G504" s="50"/>
      <c r="H504" s="49"/>
      <c r="I504" s="49"/>
    </row>
    <row r="505">
      <c r="B505" s="70"/>
      <c r="C505" s="62"/>
      <c r="D505" s="74"/>
      <c r="E505" s="65"/>
      <c r="F505" s="70"/>
      <c r="G505" s="50"/>
      <c r="H505" s="49"/>
      <c r="I505" s="49"/>
    </row>
    <row r="506">
      <c r="B506" s="70"/>
      <c r="C506" s="62"/>
      <c r="D506" s="74"/>
      <c r="E506" s="65"/>
      <c r="F506" s="70"/>
      <c r="G506" s="50"/>
      <c r="H506" s="49"/>
      <c r="I506" s="49"/>
    </row>
    <row r="507">
      <c r="B507" s="70"/>
      <c r="C507" s="62"/>
      <c r="D507" s="74"/>
      <c r="E507" s="65"/>
      <c r="F507" s="70"/>
      <c r="G507" s="50"/>
      <c r="H507" s="49"/>
      <c r="I507" s="49"/>
    </row>
    <row r="508">
      <c r="B508" s="70"/>
      <c r="C508" s="62"/>
      <c r="D508" s="74"/>
      <c r="E508" s="65"/>
      <c r="F508" s="70"/>
      <c r="G508" s="50"/>
      <c r="H508" s="49"/>
      <c r="I508" s="49"/>
    </row>
    <row r="509">
      <c r="B509" s="70"/>
      <c r="C509" s="62"/>
      <c r="D509" s="74"/>
      <c r="E509" s="65"/>
      <c r="F509" s="70"/>
      <c r="G509" s="50"/>
      <c r="H509" s="49"/>
      <c r="I509" s="49"/>
    </row>
    <row r="510">
      <c r="B510" s="70"/>
      <c r="C510" s="62"/>
      <c r="D510" s="74"/>
      <c r="E510" s="65"/>
      <c r="F510" s="70"/>
      <c r="G510" s="50"/>
      <c r="H510" s="49"/>
      <c r="I510" s="49"/>
    </row>
    <row r="511">
      <c r="B511" s="70"/>
      <c r="C511" s="62"/>
      <c r="D511" s="74"/>
      <c r="E511" s="65"/>
      <c r="F511" s="70"/>
      <c r="G511" s="50"/>
      <c r="H511" s="49"/>
      <c r="I511" s="49"/>
    </row>
    <row r="512">
      <c r="B512" s="70"/>
      <c r="C512" s="62"/>
      <c r="D512" s="74"/>
      <c r="E512" s="65"/>
      <c r="F512" s="70"/>
      <c r="G512" s="50"/>
      <c r="H512" s="49"/>
      <c r="I512" s="49"/>
    </row>
    <row r="513">
      <c r="B513" s="70"/>
      <c r="C513" s="62"/>
      <c r="D513" s="74"/>
      <c r="E513" s="65"/>
      <c r="F513" s="70"/>
      <c r="G513" s="50"/>
      <c r="H513" s="49"/>
      <c r="I513" s="49"/>
    </row>
    <row r="514">
      <c r="B514" s="70"/>
      <c r="C514" s="62"/>
      <c r="D514" s="74"/>
      <c r="E514" s="65"/>
      <c r="F514" s="70"/>
      <c r="G514" s="50"/>
      <c r="H514" s="49"/>
      <c r="I514" s="49"/>
    </row>
    <row r="515">
      <c r="B515" s="70"/>
      <c r="C515" s="62"/>
      <c r="D515" s="74"/>
      <c r="E515" s="65"/>
      <c r="F515" s="70"/>
      <c r="G515" s="50"/>
      <c r="H515" s="49"/>
      <c r="I515" s="49"/>
    </row>
    <row r="516">
      <c r="B516" s="70"/>
      <c r="C516" s="62"/>
      <c r="D516" s="74"/>
      <c r="E516" s="65"/>
      <c r="F516" s="70"/>
      <c r="G516" s="50"/>
      <c r="H516" s="49"/>
      <c r="I516" s="49"/>
    </row>
    <row r="517">
      <c r="B517" s="70"/>
      <c r="C517" s="62"/>
      <c r="D517" s="74"/>
      <c r="E517" s="65"/>
      <c r="F517" s="70"/>
      <c r="G517" s="50"/>
      <c r="H517" s="49"/>
      <c r="I517" s="49"/>
    </row>
    <row r="518">
      <c r="B518" s="70"/>
      <c r="C518" s="62"/>
      <c r="D518" s="74"/>
      <c r="E518" s="65"/>
      <c r="F518" s="70"/>
      <c r="G518" s="50"/>
      <c r="H518" s="49"/>
      <c r="I518" s="49"/>
    </row>
    <row r="519">
      <c r="B519" s="70"/>
      <c r="C519" s="62"/>
      <c r="D519" s="74"/>
      <c r="E519" s="65"/>
      <c r="F519" s="70"/>
      <c r="G519" s="50"/>
      <c r="H519" s="49"/>
      <c r="I519" s="49"/>
    </row>
    <row r="520">
      <c r="B520" s="70"/>
      <c r="C520" s="62"/>
      <c r="D520" s="74"/>
      <c r="E520" s="65"/>
      <c r="F520" s="70"/>
      <c r="G520" s="50"/>
      <c r="H520" s="49"/>
      <c r="I520" s="49"/>
    </row>
    <row r="521">
      <c r="B521" s="70"/>
      <c r="C521" s="62"/>
      <c r="D521" s="74"/>
      <c r="E521" s="65"/>
      <c r="F521" s="70"/>
      <c r="G521" s="50"/>
      <c r="H521" s="49"/>
      <c r="I521" s="49"/>
    </row>
    <row r="522">
      <c r="B522" s="70"/>
      <c r="C522" s="62"/>
      <c r="D522" s="74"/>
      <c r="E522" s="65"/>
      <c r="F522" s="70"/>
      <c r="G522" s="50"/>
      <c r="H522" s="49"/>
      <c r="I522" s="49"/>
    </row>
    <row r="523">
      <c r="B523" s="70"/>
      <c r="C523" s="62"/>
      <c r="D523" s="74"/>
      <c r="E523" s="65"/>
      <c r="F523" s="70"/>
      <c r="G523" s="50"/>
      <c r="H523" s="49"/>
      <c r="I523" s="49"/>
    </row>
    <row r="524">
      <c r="B524" s="70"/>
      <c r="C524" s="62"/>
      <c r="D524" s="74"/>
      <c r="E524" s="65"/>
      <c r="F524" s="70"/>
      <c r="G524" s="50"/>
      <c r="H524" s="49"/>
      <c r="I524" s="49"/>
    </row>
    <row r="525">
      <c r="B525" s="70"/>
      <c r="C525" s="62"/>
      <c r="D525" s="74"/>
      <c r="E525" s="65"/>
      <c r="F525" s="70"/>
      <c r="G525" s="50"/>
      <c r="H525" s="49"/>
      <c r="I525" s="49"/>
    </row>
    <row r="526">
      <c r="B526" s="70"/>
      <c r="C526" s="62"/>
      <c r="D526" s="74"/>
      <c r="E526" s="65"/>
      <c r="F526" s="70"/>
      <c r="G526" s="50"/>
      <c r="H526" s="49"/>
      <c r="I526" s="49"/>
    </row>
    <row r="527">
      <c r="B527" s="70"/>
      <c r="C527" s="62"/>
      <c r="D527" s="74"/>
      <c r="E527" s="65"/>
      <c r="F527" s="70"/>
      <c r="G527" s="50"/>
      <c r="H527" s="49"/>
      <c r="I527" s="49"/>
    </row>
    <row r="528">
      <c r="B528" s="70"/>
      <c r="C528" s="62"/>
      <c r="D528" s="74"/>
      <c r="E528" s="65"/>
      <c r="F528" s="70"/>
      <c r="G528" s="50"/>
      <c r="H528" s="49"/>
      <c r="I528" s="49"/>
    </row>
    <row r="529">
      <c r="B529" s="70"/>
      <c r="C529" s="62"/>
      <c r="D529" s="74"/>
      <c r="E529" s="65"/>
      <c r="F529" s="70"/>
      <c r="G529" s="50"/>
      <c r="H529" s="49"/>
      <c r="I529" s="49"/>
    </row>
    <row r="530">
      <c r="B530" s="70"/>
      <c r="C530" s="62"/>
      <c r="D530" s="74"/>
      <c r="E530" s="65"/>
      <c r="F530" s="70"/>
      <c r="G530" s="50"/>
      <c r="H530" s="49"/>
      <c r="I530" s="49"/>
    </row>
    <row r="531">
      <c r="B531" s="70"/>
      <c r="C531" s="62"/>
      <c r="D531" s="74"/>
      <c r="E531" s="65"/>
      <c r="F531" s="70"/>
      <c r="G531" s="50"/>
      <c r="H531" s="49"/>
      <c r="I531" s="49"/>
    </row>
    <row r="532">
      <c r="B532" s="70"/>
      <c r="C532" s="62"/>
      <c r="D532" s="74"/>
      <c r="E532" s="65"/>
      <c r="F532" s="70"/>
      <c r="G532" s="50"/>
      <c r="H532" s="49"/>
      <c r="I532" s="49"/>
    </row>
    <row r="533">
      <c r="B533" s="70"/>
      <c r="C533" s="62"/>
      <c r="D533" s="74"/>
      <c r="E533" s="65"/>
      <c r="F533" s="70"/>
      <c r="G533" s="50"/>
      <c r="H533" s="49"/>
      <c r="I533" s="49"/>
    </row>
    <row r="534">
      <c r="B534" s="70"/>
      <c r="C534" s="62"/>
      <c r="D534" s="74"/>
      <c r="E534" s="65"/>
      <c r="F534" s="70"/>
      <c r="G534" s="50"/>
      <c r="H534" s="49"/>
      <c r="I534" s="49"/>
    </row>
    <row r="535">
      <c r="B535" s="70"/>
      <c r="C535" s="62"/>
      <c r="D535" s="74"/>
      <c r="E535" s="65"/>
      <c r="F535" s="70"/>
      <c r="G535" s="50"/>
      <c r="H535" s="49"/>
      <c r="I535" s="49"/>
    </row>
    <row r="536">
      <c r="B536" s="70"/>
      <c r="C536" s="62"/>
      <c r="D536" s="74"/>
      <c r="E536" s="65"/>
      <c r="F536" s="70"/>
      <c r="G536" s="50"/>
      <c r="H536" s="49"/>
      <c r="I536" s="49"/>
    </row>
    <row r="537">
      <c r="B537" s="70"/>
      <c r="C537" s="62"/>
      <c r="D537" s="74"/>
      <c r="E537" s="65"/>
      <c r="F537" s="70"/>
      <c r="G537" s="50"/>
      <c r="H537" s="49"/>
      <c r="I537" s="49"/>
    </row>
    <row r="538">
      <c r="B538" s="70"/>
      <c r="C538" s="62"/>
      <c r="D538" s="74"/>
      <c r="E538" s="65"/>
      <c r="F538" s="70"/>
      <c r="G538" s="50"/>
      <c r="H538" s="49"/>
      <c r="I538" s="49"/>
    </row>
    <row r="539">
      <c r="B539" s="70"/>
      <c r="C539" s="62"/>
      <c r="D539" s="74"/>
      <c r="E539" s="65"/>
      <c r="F539" s="70"/>
      <c r="G539" s="50"/>
      <c r="H539" s="49"/>
      <c r="I539" s="49"/>
    </row>
    <row r="540">
      <c r="B540" s="70"/>
      <c r="C540" s="62"/>
      <c r="D540" s="74"/>
      <c r="E540" s="65"/>
      <c r="F540" s="70"/>
      <c r="G540" s="50"/>
      <c r="H540" s="49"/>
      <c r="I540" s="49"/>
    </row>
    <row r="541">
      <c r="B541" s="70"/>
      <c r="C541" s="62"/>
      <c r="D541" s="74"/>
      <c r="E541" s="65"/>
      <c r="F541" s="70"/>
      <c r="G541" s="50"/>
      <c r="H541" s="49"/>
      <c r="I541" s="49"/>
    </row>
    <row r="542">
      <c r="B542" s="70"/>
      <c r="C542" s="62"/>
      <c r="D542" s="74"/>
      <c r="E542" s="65"/>
      <c r="F542" s="70"/>
      <c r="G542" s="50"/>
      <c r="H542" s="49"/>
      <c r="I542" s="49"/>
    </row>
    <row r="543">
      <c r="B543" s="70"/>
      <c r="C543" s="62"/>
      <c r="D543" s="74"/>
      <c r="E543" s="65"/>
      <c r="F543" s="70"/>
      <c r="G543" s="50"/>
      <c r="H543" s="49"/>
      <c r="I543" s="49"/>
    </row>
    <row r="544">
      <c r="B544" s="70"/>
      <c r="C544" s="62"/>
      <c r="D544" s="74"/>
      <c r="E544" s="65"/>
      <c r="F544" s="70"/>
      <c r="G544" s="50"/>
      <c r="H544" s="49"/>
      <c r="I544" s="49"/>
    </row>
    <row r="545">
      <c r="B545" s="70"/>
      <c r="C545" s="62"/>
      <c r="D545" s="74"/>
      <c r="E545" s="65"/>
      <c r="F545" s="70"/>
      <c r="G545" s="50"/>
      <c r="H545" s="49"/>
      <c r="I545" s="49"/>
    </row>
    <row r="546">
      <c r="B546" s="70"/>
      <c r="C546" s="62"/>
      <c r="D546" s="74"/>
      <c r="E546" s="65"/>
      <c r="F546" s="70"/>
      <c r="G546" s="50"/>
      <c r="H546" s="49"/>
      <c r="I546" s="49"/>
    </row>
    <row r="547">
      <c r="B547" s="70"/>
      <c r="C547" s="62"/>
      <c r="D547" s="74"/>
      <c r="E547" s="65"/>
      <c r="F547" s="70"/>
      <c r="G547" s="50"/>
      <c r="H547" s="49"/>
      <c r="I547" s="49"/>
    </row>
    <row r="548">
      <c r="B548" s="70"/>
      <c r="C548" s="62"/>
      <c r="D548" s="74"/>
      <c r="E548" s="65"/>
      <c r="F548" s="70"/>
      <c r="G548" s="50"/>
      <c r="H548" s="49"/>
      <c r="I548" s="49"/>
    </row>
    <row r="549">
      <c r="B549" s="70"/>
      <c r="C549" s="62"/>
      <c r="D549" s="74"/>
      <c r="E549" s="65"/>
      <c r="F549" s="70"/>
      <c r="G549" s="50"/>
      <c r="H549" s="49"/>
      <c r="I549" s="49"/>
    </row>
    <row r="550">
      <c r="B550" s="70"/>
      <c r="C550" s="62"/>
      <c r="D550" s="74"/>
      <c r="E550" s="65"/>
      <c r="F550" s="70"/>
      <c r="G550" s="50"/>
      <c r="H550" s="49"/>
      <c r="I550" s="49"/>
    </row>
    <row r="551">
      <c r="B551" s="70"/>
      <c r="C551" s="62"/>
      <c r="D551" s="74"/>
      <c r="E551" s="65"/>
      <c r="F551" s="70"/>
      <c r="G551" s="50"/>
      <c r="H551" s="49"/>
      <c r="I551" s="49"/>
    </row>
    <row r="552">
      <c r="B552" s="70"/>
      <c r="C552" s="62"/>
      <c r="D552" s="74"/>
      <c r="E552" s="65"/>
      <c r="F552" s="70"/>
      <c r="G552" s="50"/>
      <c r="H552" s="49"/>
      <c r="I552" s="49"/>
    </row>
    <row r="553">
      <c r="B553" s="70"/>
      <c r="C553" s="62"/>
      <c r="D553" s="74"/>
      <c r="E553" s="65"/>
      <c r="F553" s="70"/>
      <c r="G553" s="50"/>
      <c r="H553" s="49"/>
      <c r="I553" s="49"/>
    </row>
    <row r="554">
      <c r="B554" s="70"/>
      <c r="C554" s="62"/>
      <c r="D554" s="74"/>
      <c r="E554" s="65"/>
      <c r="F554" s="70"/>
      <c r="G554" s="50"/>
      <c r="H554" s="49"/>
      <c r="I554" s="49"/>
    </row>
    <row r="555">
      <c r="B555" s="70"/>
      <c r="C555" s="62"/>
      <c r="D555" s="74"/>
      <c r="E555" s="65"/>
      <c r="F555" s="70"/>
      <c r="G555" s="50"/>
      <c r="H555" s="49"/>
      <c r="I555" s="49"/>
    </row>
    <row r="556">
      <c r="B556" s="70"/>
      <c r="C556" s="62"/>
      <c r="D556" s="74"/>
      <c r="E556" s="65"/>
      <c r="F556" s="70"/>
      <c r="G556" s="50"/>
      <c r="H556" s="49"/>
      <c r="I556" s="49"/>
    </row>
    <row r="557">
      <c r="B557" s="70"/>
      <c r="C557" s="62"/>
      <c r="D557" s="74"/>
      <c r="E557" s="65"/>
      <c r="F557" s="70"/>
      <c r="G557" s="50"/>
      <c r="H557" s="49"/>
      <c r="I557" s="49"/>
    </row>
    <row r="558">
      <c r="B558" s="70"/>
      <c r="C558" s="62"/>
      <c r="D558" s="74"/>
      <c r="E558" s="65"/>
      <c r="F558" s="70"/>
      <c r="G558" s="50"/>
      <c r="H558" s="49"/>
      <c r="I558" s="49"/>
    </row>
    <row r="559">
      <c r="B559" s="70"/>
      <c r="C559" s="62"/>
      <c r="D559" s="74"/>
      <c r="E559" s="65"/>
      <c r="F559" s="70"/>
      <c r="G559" s="50"/>
      <c r="H559" s="49"/>
      <c r="I559" s="49"/>
    </row>
    <row r="560">
      <c r="B560" s="70"/>
      <c r="C560" s="62"/>
      <c r="D560" s="74"/>
      <c r="E560" s="65"/>
      <c r="F560" s="70"/>
      <c r="G560" s="50"/>
      <c r="H560" s="49"/>
      <c r="I560" s="49"/>
    </row>
    <row r="561">
      <c r="B561" s="70"/>
      <c r="C561" s="62"/>
      <c r="D561" s="74"/>
      <c r="E561" s="65"/>
      <c r="F561" s="70"/>
      <c r="G561" s="50"/>
      <c r="H561" s="49"/>
      <c r="I561" s="49"/>
    </row>
    <row r="562">
      <c r="B562" s="70"/>
      <c r="C562" s="62"/>
      <c r="D562" s="74"/>
      <c r="E562" s="65"/>
      <c r="F562" s="70"/>
      <c r="G562" s="50"/>
      <c r="H562" s="49"/>
      <c r="I562" s="49"/>
    </row>
    <row r="563">
      <c r="B563" s="70"/>
      <c r="C563" s="62"/>
      <c r="D563" s="74"/>
      <c r="E563" s="65"/>
      <c r="F563" s="70"/>
      <c r="G563" s="50"/>
      <c r="H563" s="49"/>
      <c r="I563" s="49"/>
    </row>
    <row r="564">
      <c r="B564" s="70"/>
      <c r="C564" s="62"/>
      <c r="D564" s="74"/>
      <c r="E564" s="65"/>
      <c r="F564" s="70"/>
      <c r="G564" s="50"/>
      <c r="H564" s="49"/>
      <c r="I564" s="49"/>
    </row>
    <row r="565">
      <c r="B565" s="70"/>
      <c r="C565" s="62"/>
      <c r="D565" s="74"/>
      <c r="E565" s="65"/>
      <c r="F565" s="70"/>
      <c r="G565" s="50"/>
      <c r="H565" s="49"/>
      <c r="I565" s="49"/>
    </row>
    <row r="566">
      <c r="B566" s="70"/>
      <c r="C566" s="62"/>
      <c r="D566" s="74"/>
      <c r="E566" s="65"/>
      <c r="F566" s="70"/>
      <c r="G566" s="50"/>
      <c r="H566" s="49"/>
      <c r="I566" s="49"/>
    </row>
    <row r="567">
      <c r="B567" s="70"/>
      <c r="C567" s="62"/>
      <c r="D567" s="74"/>
      <c r="E567" s="65"/>
      <c r="F567" s="70"/>
      <c r="G567" s="50"/>
      <c r="H567" s="49"/>
      <c r="I567" s="49"/>
    </row>
    <row r="568">
      <c r="B568" s="70"/>
      <c r="C568" s="62"/>
      <c r="D568" s="74"/>
      <c r="E568" s="65"/>
      <c r="F568" s="70"/>
      <c r="G568" s="50"/>
      <c r="H568" s="49"/>
      <c r="I568" s="49"/>
    </row>
    <row r="569">
      <c r="B569" s="70"/>
      <c r="C569" s="62"/>
      <c r="D569" s="74"/>
      <c r="E569" s="65"/>
      <c r="F569" s="70"/>
      <c r="G569" s="50"/>
      <c r="H569" s="49"/>
      <c r="I569" s="49"/>
    </row>
    <row r="570">
      <c r="B570" s="70"/>
      <c r="C570" s="62"/>
      <c r="D570" s="74"/>
      <c r="E570" s="65"/>
      <c r="F570" s="70"/>
      <c r="G570" s="50"/>
      <c r="H570" s="49"/>
      <c r="I570" s="49"/>
    </row>
    <row r="571">
      <c r="B571" s="70"/>
      <c r="C571" s="62"/>
      <c r="D571" s="74"/>
      <c r="E571" s="65"/>
      <c r="F571" s="70"/>
      <c r="G571" s="50"/>
      <c r="H571" s="49"/>
      <c r="I571" s="49"/>
    </row>
    <row r="572">
      <c r="B572" s="70"/>
      <c r="C572" s="62"/>
      <c r="D572" s="74"/>
      <c r="E572" s="65"/>
      <c r="F572" s="70"/>
      <c r="G572" s="50"/>
      <c r="H572" s="49"/>
      <c r="I572" s="49"/>
    </row>
    <row r="573">
      <c r="B573" s="70"/>
      <c r="C573" s="62"/>
      <c r="D573" s="74"/>
      <c r="E573" s="65"/>
      <c r="F573" s="70"/>
      <c r="G573" s="50"/>
      <c r="H573" s="49"/>
      <c r="I573" s="49"/>
    </row>
    <row r="574">
      <c r="B574" s="70"/>
      <c r="C574" s="62"/>
      <c r="D574" s="74"/>
      <c r="E574" s="65"/>
      <c r="F574" s="70"/>
      <c r="G574" s="50"/>
      <c r="H574" s="49"/>
      <c r="I574" s="49"/>
    </row>
    <row r="575">
      <c r="B575" s="70"/>
      <c r="C575" s="62"/>
      <c r="D575" s="74"/>
      <c r="E575" s="65"/>
      <c r="F575" s="70"/>
      <c r="G575" s="50"/>
      <c r="H575" s="49"/>
      <c r="I575" s="49"/>
    </row>
    <row r="576">
      <c r="B576" s="70"/>
      <c r="C576" s="62"/>
      <c r="D576" s="74"/>
      <c r="E576" s="65"/>
      <c r="F576" s="70"/>
      <c r="G576" s="50"/>
      <c r="H576" s="49"/>
      <c r="I576" s="49"/>
    </row>
    <row r="577">
      <c r="B577" s="70"/>
      <c r="C577" s="62"/>
      <c r="D577" s="74"/>
      <c r="E577" s="65"/>
      <c r="F577" s="70"/>
      <c r="G577" s="50"/>
      <c r="H577" s="49"/>
      <c r="I577" s="49"/>
    </row>
    <row r="578">
      <c r="B578" s="70"/>
      <c r="C578" s="62"/>
      <c r="D578" s="74"/>
      <c r="E578" s="65"/>
      <c r="F578" s="70"/>
      <c r="G578" s="50"/>
      <c r="H578" s="49"/>
      <c r="I578" s="49"/>
    </row>
    <row r="579">
      <c r="B579" s="70"/>
      <c r="C579" s="62"/>
      <c r="D579" s="74"/>
      <c r="E579" s="65"/>
      <c r="F579" s="70"/>
      <c r="G579" s="50"/>
      <c r="H579" s="49"/>
      <c r="I579" s="49"/>
    </row>
    <row r="580">
      <c r="B580" s="70"/>
      <c r="C580" s="62"/>
      <c r="D580" s="74"/>
      <c r="E580" s="65"/>
      <c r="F580" s="70"/>
      <c r="G580" s="50"/>
      <c r="H580" s="49"/>
      <c r="I580" s="49"/>
    </row>
    <row r="581">
      <c r="B581" s="70"/>
      <c r="C581" s="62"/>
      <c r="D581" s="74"/>
      <c r="E581" s="65"/>
      <c r="F581" s="70"/>
      <c r="G581" s="50"/>
      <c r="H581" s="49"/>
      <c r="I581" s="49"/>
    </row>
    <row r="582">
      <c r="B582" s="70"/>
      <c r="C582" s="62"/>
      <c r="D582" s="74"/>
      <c r="E582" s="65"/>
      <c r="F582" s="70"/>
      <c r="G582" s="50"/>
      <c r="H582" s="49"/>
      <c r="I582" s="49"/>
    </row>
    <row r="583">
      <c r="B583" s="70"/>
      <c r="C583" s="62"/>
      <c r="D583" s="74"/>
      <c r="E583" s="65"/>
      <c r="F583" s="70"/>
      <c r="G583" s="50"/>
      <c r="H583" s="49"/>
      <c r="I583" s="49"/>
    </row>
    <row r="584">
      <c r="B584" s="70"/>
      <c r="C584" s="62"/>
      <c r="D584" s="74"/>
      <c r="E584" s="65"/>
      <c r="F584" s="70"/>
      <c r="G584" s="50"/>
      <c r="H584" s="49"/>
      <c r="I584" s="49"/>
    </row>
    <row r="585">
      <c r="B585" s="70"/>
      <c r="C585" s="62"/>
      <c r="D585" s="74"/>
      <c r="E585" s="65"/>
      <c r="F585" s="70"/>
      <c r="G585" s="50"/>
      <c r="H585" s="49"/>
      <c r="I585" s="49"/>
    </row>
    <row r="586">
      <c r="B586" s="70"/>
      <c r="C586" s="62"/>
      <c r="D586" s="74"/>
      <c r="E586" s="65"/>
      <c r="F586" s="70"/>
      <c r="G586" s="50"/>
      <c r="H586" s="49"/>
      <c r="I586" s="49"/>
    </row>
    <row r="587">
      <c r="B587" s="70"/>
      <c r="C587" s="62"/>
      <c r="D587" s="74"/>
      <c r="E587" s="65"/>
      <c r="F587" s="70"/>
      <c r="G587" s="50"/>
      <c r="H587" s="49"/>
      <c r="I587" s="49"/>
    </row>
    <row r="588">
      <c r="B588" s="70"/>
      <c r="C588" s="62"/>
      <c r="D588" s="74"/>
      <c r="E588" s="65"/>
      <c r="F588" s="70"/>
      <c r="G588" s="50"/>
      <c r="H588" s="49"/>
      <c r="I588" s="49"/>
    </row>
    <row r="589">
      <c r="B589" s="70"/>
      <c r="C589" s="62"/>
      <c r="D589" s="74"/>
      <c r="E589" s="65"/>
      <c r="F589" s="70"/>
      <c r="G589" s="50"/>
      <c r="H589" s="49"/>
      <c r="I589" s="49"/>
    </row>
    <row r="590">
      <c r="B590" s="70"/>
      <c r="C590" s="62"/>
      <c r="D590" s="74"/>
      <c r="E590" s="65"/>
      <c r="F590" s="70"/>
      <c r="G590" s="50"/>
      <c r="H590" s="49"/>
      <c r="I590" s="49"/>
    </row>
    <row r="591">
      <c r="B591" s="70"/>
      <c r="C591" s="62"/>
      <c r="D591" s="74"/>
      <c r="E591" s="65"/>
      <c r="F591" s="70"/>
      <c r="G591" s="50"/>
      <c r="H591" s="49"/>
      <c r="I591" s="49"/>
    </row>
    <row r="592">
      <c r="B592" s="70"/>
      <c r="C592" s="62"/>
      <c r="D592" s="74"/>
      <c r="E592" s="65"/>
      <c r="F592" s="70"/>
      <c r="G592" s="50"/>
      <c r="H592" s="49"/>
      <c r="I592" s="49"/>
    </row>
    <row r="593">
      <c r="B593" s="70"/>
      <c r="C593" s="62"/>
      <c r="D593" s="74"/>
      <c r="E593" s="65"/>
      <c r="F593" s="70"/>
      <c r="G593" s="50"/>
      <c r="H593" s="49"/>
      <c r="I593" s="49"/>
    </row>
    <row r="594">
      <c r="B594" s="70"/>
      <c r="C594" s="62"/>
      <c r="D594" s="74"/>
      <c r="E594" s="65"/>
      <c r="F594" s="70"/>
      <c r="G594" s="50"/>
      <c r="H594" s="49"/>
      <c r="I594" s="49"/>
    </row>
    <row r="595">
      <c r="B595" s="70"/>
      <c r="C595" s="62"/>
      <c r="D595" s="74"/>
      <c r="E595" s="65"/>
      <c r="F595" s="70"/>
      <c r="G595" s="50"/>
      <c r="H595" s="49"/>
      <c r="I595" s="49"/>
    </row>
    <row r="596">
      <c r="B596" s="70"/>
      <c r="C596" s="62"/>
      <c r="D596" s="74"/>
      <c r="E596" s="65"/>
      <c r="F596" s="70"/>
      <c r="G596" s="50"/>
      <c r="H596" s="49"/>
      <c r="I596" s="49"/>
    </row>
    <row r="597">
      <c r="B597" s="70"/>
      <c r="C597" s="62"/>
      <c r="D597" s="74"/>
      <c r="E597" s="65"/>
      <c r="F597" s="70"/>
      <c r="G597" s="50"/>
      <c r="H597" s="49"/>
      <c r="I597" s="49"/>
    </row>
    <row r="598">
      <c r="B598" s="70"/>
      <c r="C598" s="62"/>
      <c r="D598" s="74"/>
      <c r="E598" s="65"/>
      <c r="F598" s="70"/>
      <c r="G598" s="50"/>
      <c r="H598" s="49"/>
      <c r="I598" s="49"/>
    </row>
    <row r="599">
      <c r="B599" s="70"/>
      <c r="C599" s="62"/>
      <c r="D599" s="74"/>
      <c r="E599" s="65"/>
      <c r="F599" s="70"/>
      <c r="G599" s="50"/>
      <c r="H599" s="49"/>
      <c r="I599" s="49"/>
    </row>
    <row r="600">
      <c r="B600" s="70"/>
      <c r="C600" s="62"/>
      <c r="D600" s="74"/>
      <c r="E600" s="65"/>
      <c r="F600" s="70"/>
      <c r="G600" s="50"/>
      <c r="H600" s="49"/>
      <c r="I600" s="49"/>
    </row>
    <row r="601">
      <c r="B601" s="70"/>
      <c r="C601" s="62"/>
      <c r="D601" s="74"/>
      <c r="E601" s="65"/>
      <c r="F601" s="70"/>
      <c r="G601" s="50"/>
      <c r="H601" s="49"/>
      <c r="I601" s="49"/>
    </row>
    <row r="602">
      <c r="B602" s="70"/>
      <c r="C602" s="62"/>
      <c r="D602" s="74"/>
      <c r="E602" s="65"/>
      <c r="F602" s="70"/>
      <c r="G602" s="50"/>
      <c r="H602" s="49"/>
      <c r="I602" s="49"/>
    </row>
    <row r="603">
      <c r="B603" s="70"/>
      <c r="C603" s="62"/>
      <c r="D603" s="74"/>
      <c r="E603" s="65"/>
      <c r="F603" s="70"/>
      <c r="G603" s="50"/>
      <c r="H603" s="49"/>
      <c r="I603" s="49"/>
    </row>
    <row r="604">
      <c r="B604" s="70"/>
      <c r="C604" s="62"/>
      <c r="D604" s="74"/>
      <c r="E604" s="65"/>
      <c r="F604" s="70"/>
      <c r="G604" s="50"/>
      <c r="H604" s="49"/>
      <c r="I604" s="49"/>
    </row>
    <row r="605">
      <c r="B605" s="70"/>
      <c r="C605" s="62"/>
      <c r="D605" s="74"/>
      <c r="E605" s="65"/>
      <c r="F605" s="70"/>
      <c r="G605" s="50"/>
      <c r="H605" s="49"/>
      <c r="I605" s="49"/>
    </row>
    <row r="606">
      <c r="B606" s="70"/>
      <c r="C606" s="62"/>
      <c r="D606" s="74"/>
      <c r="E606" s="65"/>
      <c r="F606" s="70"/>
      <c r="G606" s="50"/>
      <c r="H606" s="49"/>
      <c r="I606" s="49"/>
    </row>
    <row r="607">
      <c r="B607" s="70"/>
      <c r="C607" s="62"/>
      <c r="D607" s="74"/>
      <c r="E607" s="65"/>
      <c r="F607" s="70"/>
      <c r="G607" s="50"/>
      <c r="H607" s="49"/>
      <c r="I607" s="49"/>
    </row>
    <row r="608">
      <c r="B608" s="70"/>
      <c r="C608" s="62"/>
      <c r="D608" s="74"/>
      <c r="E608" s="65"/>
      <c r="F608" s="70"/>
      <c r="G608" s="50"/>
      <c r="H608" s="49"/>
      <c r="I608" s="49"/>
    </row>
    <row r="609">
      <c r="B609" s="70"/>
      <c r="C609" s="62"/>
      <c r="D609" s="74"/>
      <c r="E609" s="65"/>
      <c r="F609" s="70"/>
      <c r="G609" s="50"/>
      <c r="H609" s="49"/>
      <c r="I609" s="49"/>
    </row>
    <row r="610">
      <c r="B610" s="70"/>
      <c r="C610" s="62"/>
      <c r="D610" s="74"/>
      <c r="E610" s="65"/>
      <c r="F610" s="70"/>
      <c r="G610" s="50"/>
      <c r="H610" s="49"/>
      <c r="I610" s="49"/>
    </row>
    <row r="611">
      <c r="B611" s="70"/>
      <c r="C611" s="62"/>
      <c r="D611" s="74"/>
      <c r="E611" s="65"/>
      <c r="F611" s="70"/>
      <c r="G611" s="50"/>
      <c r="H611" s="49"/>
      <c r="I611" s="49"/>
    </row>
    <row r="612">
      <c r="B612" s="70"/>
      <c r="C612" s="62"/>
      <c r="D612" s="74"/>
      <c r="E612" s="65"/>
      <c r="F612" s="70"/>
      <c r="G612" s="50"/>
      <c r="H612" s="49"/>
      <c r="I612" s="49"/>
    </row>
    <row r="613">
      <c r="B613" s="70"/>
      <c r="C613" s="62"/>
      <c r="D613" s="74"/>
      <c r="E613" s="65"/>
      <c r="F613" s="70"/>
      <c r="G613" s="50"/>
      <c r="H613" s="49"/>
      <c r="I613" s="49"/>
    </row>
    <row r="614">
      <c r="B614" s="70"/>
      <c r="C614" s="62"/>
      <c r="D614" s="74"/>
      <c r="E614" s="65"/>
      <c r="F614" s="70"/>
      <c r="G614" s="50"/>
      <c r="H614" s="49"/>
      <c r="I614" s="49"/>
    </row>
    <row r="615">
      <c r="B615" s="70"/>
      <c r="C615" s="62"/>
      <c r="D615" s="74"/>
      <c r="E615" s="65"/>
      <c r="F615" s="70"/>
      <c r="G615" s="50"/>
      <c r="H615" s="49"/>
      <c r="I615" s="49"/>
    </row>
    <row r="616">
      <c r="B616" s="70"/>
      <c r="C616" s="62"/>
      <c r="D616" s="74"/>
      <c r="E616" s="65"/>
      <c r="F616" s="70"/>
      <c r="G616" s="50"/>
      <c r="H616" s="49"/>
      <c r="I616" s="49"/>
    </row>
    <row r="617">
      <c r="B617" s="70"/>
      <c r="C617" s="62"/>
      <c r="D617" s="74"/>
      <c r="E617" s="65"/>
      <c r="F617" s="70"/>
      <c r="G617" s="50"/>
      <c r="H617" s="49"/>
      <c r="I617" s="49"/>
    </row>
    <row r="618">
      <c r="B618" s="70"/>
      <c r="C618" s="62"/>
      <c r="D618" s="74"/>
      <c r="E618" s="65"/>
      <c r="F618" s="70"/>
      <c r="G618" s="50"/>
      <c r="H618" s="49"/>
      <c r="I618" s="49"/>
    </row>
    <row r="619">
      <c r="B619" s="70"/>
      <c r="C619" s="62"/>
      <c r="D619" s="74"/>
      <c r="E619" s="65"/>
      <c r="F619" s="70"/>
      <c r="G619" s="50"/>
      <c r="H619" s="49"/>
      <c r="I619" s="49"/>
    </row>
    <row r="620">
      <c r="B620" s="70"/>
      <c r="C620" s="62"/>
      <c r="D620" s="74"/>
      <c r="E620" s="65"/>
      <c r="F620" s="70"/>
      <c r="G620" s="50"/>
      <c r="H620" s="49"/>
      <c r="I620" s="49"/>
    </row>
    <row r="621">
      <c r="B621" s="70"/>
      <c r="C621" s="62"/>
      <c r="D621" s="74"/>
      <c r="E621" s="65"/>
      <c r="F621" s="70"/>
      <c r="G621" s="50"/>
      <c r="H621" s="49"/>
      <c r="I621" s="49"/>
    </row>
    <row r="622">
      <c r="B622" s="70"/>
      <c r="C622" s="62"/>
      <c r="D622" s="74"/>
      <c r="E622" s="65"/>
      <c r="F622" s="70"/>
      <c r="G622" s="50"/>
      <c r="H622" s="49"/>
      <c r="I622" s="49"/>
    </row>
    <row r="623">
      <c r="B623" s="70"/>
      <c r="C623" s="62"/>
      <c r="D623" s="74"/>
      <c r="E623" s="65"/>
      <c r="F623" s="70"/>
      <c r="G623" s="50"/>
      <c r="H623" s="49"/>
      <c r="I623" s="49"/>
    </row>
    <row r="624">
      <c r="B624" s="70"/>
      <c r="C624" s="62"/>
      <c r="D624" s="74"/>
      <c r="E624" s="65"/>
      <c r="F624" s="70"/>
      <c r="G624" s="50"/>
      <c r="H624" s="49"/>
      <c r="I624" s="49"/>
    </row>
    <row r="625">
      <c r="B625" s="70"/>
      <c r="C625" s="62"/>
      <c r="D625" s="74"/>
      <c r="E625" s="65"/>
      <c r="F625" s="70"/>
      <c r="G625" s="50"/>
      <c r="H625" s="49"/>
      <c r="I625" s="49"/>
    </row>
    <row r="626">
      <c r="B626" s="70"/>
      <c r="C626" s="62"/>
      <c r="D626" s="74"/>
      <c r="E626" s="65"/>
      <c r="F626" s="70"/>
      <c r="G626" s="50"/>
      <c r="H626" s="49"/>
      <c r="I626" s="49"/>
    </row>
    <row r="627">
      <c r="B627" s="70"/>
      <c r="C627" s="62"/>
      <c r="D627" s="74"/>
      <c r="E627" s="65"/>
      <c r="F627" s="70"/>
      <c r="G627" s="50"/>
      <c r="H627" s="49"/>
      <c r="I627" s="49"/>
    </row>
    <row r="628">
      <c r="B628" s="70"/>
      <c r="C628" s="62"/>
      <c r="D628" s="74"/>
      <c r="E628" s="65"/>
      <c r="F628" s="70"/>
      <c r="G628" s="50"/>
      <c r="H628" s="49"/>
      <c r="I628" s="49"/>
    </row>
    <row r="629">
      <c r="B629" s="70"/>
      <c r="C629" s="62"/>
      <c r="D629" s="74"/>
      <c r="E629" s="65"/>
      <c r="F629" s="70"/>
      <c r="G629" s="50"/>
      <c r="H629" s="49"/>
      <c r="I629" s="49"/>
    </row>
    <row r="630">
      <c r="B630" s="70"/>
      <c r="C630" s="62"/>
      <c r="D630" s="74"/>
      <c r="E630" s="65"/>
      <c r="F630" s="70"/>
      <c r="G630" s="50"/>
      <c r="H630" s="49"/>
      <c r="I630" s="49"/>
    </row>
    <row r="631">
      <c r="B631" s="70"/>
      <c r="C631" s="62"/>
      <c r="D631" s="74"/>
      <c r="E631" s="65"/>
      <c r="F631" s="70"/>
      <c r="G631" s="50"/>
      <c r="H631" s="49"/>
      <c r="I631" s="49"/>
    </row>
    <row r="632">
      <c r="B632" s="70"/>
      <c r="C632" s="62"/>
      <c r="D632" s="74"/>
      <c r="E632" s="65"/>
      <c r="F632" s="70"/>
      <c r="G632" s="50"/>
      <c r="H632" s="49"/>
      <c r="I632" s="49"/>
    </row>
    <row r="633">
      <c r="B633" s="70"/>
      <c r="C633" s="62"/>
      <c r="D633" s="74"/>
      <c r="E633" s="65"/>
      <c r="F633" s="70"/>
      <c r="G633" s="50"/>
      <c r="H633" s="49"/>
      <c r="I633" s="49"/>
    </row>
    <row r="634">
      <c r="B634" s="70"/>
      <c r="C634" s="62"/>
      <c r="D634" s="74"/>
      <c r="E634" s="65"/>
      <c r="F634" s="70"/>
      <c r="G634" s="50"/>
      <c r="H634" s="49"/>
      <c r="I634" s="49"/>
    </row>
    <row r="635">
      <c r="B635" s="70"/>
      <c r="C635" s="62"/>
      <c r="D635" s="74"/>
      <c r="E635" s="65"/>
      <c r="F635" s="70"/>
      <c r="G635" s="50"/>
      <c r="H635" s="49"/>
      <c r="I635" s="49"/>
    </row>
    <row r="636">
      <c r="B636" s="70"/>
      <c r="C636" s="62"/>
      <c r="D636" s="74"/>
      <c r="E636" s="65"/>
      <c r="F636" s="70"/>
      <c r="G636" s="50"/>
      <c r="H636" s="49"/>
      <c r="I636" s="49"/>
    </row>
    <row r="637">
      <c r="B637" s="70"/>
      <c r="C637" s="62"/>
      <c r="D637" s="74"/>
      <c r="E637" s="65"/>
      <c r="F637" s="70"/>
      <c r="G637" s="50"/>
      <c r="H637" s="49"/>
      <c r="I637" s="49"/>
    </row>
    <row r="638">
      <c r="B638" s="70"/>
      <c r="C638" s="62"/>
      <c r="D638" s="74"/>
      <c r="E638" s="65"/>
      <c r="F638" s="70"/>
      <c r="G638" s="50"/>
      <c r="H638" s="49"/>
      <c r="I638" s="49"/>
    </row>
    <row r="639">
      <c r="B639" s="70"/>
      <c r="C639" s="62"/>
      <c r="D639" s="74"/>
      <c r="E639" s="65"/>
      <c r="F639" s="70"/>
      <c r="G639" s="50"/>
      <c r="H639" s="49"/>
      <c r="I639" s="49"/>
    </row>
    <row r="640">
      <c r="B640" s="70"/>
      <c r="C640" s="62"/>
      <c r="D640" s="74"/>
      <c r="E640" s="65"/>
      <c r="F640" s="70"/>
      <c r="G640" s="50"/>
      <c r="H640" s="49"/>
      <c r="I640" s="49"/>
    </row>
    <row r="641">
      <c r="B641" s="70"/>
      <c r="C641" s="62"/>
      <c r="D641" s="74"/>
      <c r="E641" s="65"/>
      <c r="F641" s="70"/>
      <c r="G641" s="50"/>
      <c r="H641" s="49"/>
      <c r="I641" s="49"/>
    </row>
    <row r="642">
      <c r="B642" s="70"/>
      <c r="C642" s="62"/>
      <c r="D642" s="74"/>
      <c r="E642" s="65"/>
      <c r="F642" s="70"/>
      <c r="G642" s="50"/>
      <c r="H642" s="49"/>
      <c r="I642" s="49"/>
    </row>
    <row r="643">
      <c r="B643" s="70"/>
      <c r="C643" s="62"/>
      <c r="D643" s="74"/>
      <c r="E643" s="65"/>
      <c r="F643" s="70"/>
      <c r="G643" s="50"/>
      <c r="H643" s="49"/>
      <c r="I643" s="49"/>
    </row>
    <row r="644">
      <c r="B644" s="70"/>
      <c r="C644" s="62"/>
      <c r="D644" s="74"/>
      <c r="E644" s="65"/>
      <c r="F644" s="70"/>
      <c r="G644" s="50"/>
      <c r="H644" s="49"/>
      <c r="I644" s="49"/>
    </row>
    <row r="645">
      <c r="B645" s="70"/>
      <c r="C645" s="62"/>
      <c r="D645" s="74"/>
      <c r="E645" s="65"/>
      <c r="F645" s="70"/>
      <c r="G645" s="50"/>
      <c r="H645" s="49"/>
      <c r="I645" s="49"/>
    </row>
    <row r="646">
      <c r="B646" s="70"/>
      <c r="C646" s="62"/>
      <c r="D646" s="74"/>
      <c r="E646" s="65"/>
      <c r="F646" s="70"/>
      <c r="G646" s="50"/>
      <c r="H646" s="49"/>
      <c r="I646" s="49"/>
    </row>
    <row r="647">
      <c r="B647" s="70"/>
      <c r="C647" s="62"/>
      <c r="D647" s="74"/>
      <c r="E647" s="65"/>
      <c r="F647" s="70"/>
      <c r="G647" s="50"/>
      <c r="H647" s="49"/>
      <c r="I647" s="49"/>
    </row>
    <row r="648">
      <c r="B648" s="70"/>
      <c r="C648" s="62"/>
      <c r="D648" s="74"/>
      <c r="E648" s="65"/>
      <c r="F648" s="70"/>
      <c r="G648" s="50"/>
      <c r="H648" s="49"/>
      <c r="I648" s="49"/>
    </row>
    <row r="649">
      <c r="B649" s="70"/>
      <c r="C649" s="62"/>
      <c r="D649" s="74"/>
      <c r="E649" s="65"/>
      <c r="F649" s="70"/>
      <c r="G649" s="50"/>
      <c r="H649" s="49"/>
      <c r="I649" s="49"/>
    </row>
    <row r="650">
      <c r="B650" s="70"/>
      <c r="C650" s="62"/>
      <c r="D650" s="74"/>
      <c r="E650" s="65"/>
      <c r="F650" s="70"/>
      <c r="G650" s="50"/>
      <c r="H650" s="49"/>
      <c r="I650" s="49"/>
    </row>
    <row r="651">
      <c r="B651" s="70"/>
      <c r="C651" s="62"/>
      <c r="D651" s="74"/>
      <c r="E651" s="65"/>
      <c r="F651" s="70"/>
      <c r="G651" s="50"/>
      <c r="H651" s="49"/>
      <c r="I651" s="49"/>
    </row>
    <row r="652">
      <c r="B652" s="70"/>
      <c r="C652" s="62"/>
      <c r="D652" s="74"/>
      <c r="E652" s="65"/>
      <c r="F652" s="70"/>
      <c r="G652" s="50"/>
      <c r="H652" s="49"/>
      <c r="I652" s="49"/>
    </row>
    <row r="653">
      <c r="B653" s="70"/>
      <c r="C653" s="62"/>
      <c r="D653" s="74"/>
      <c r="E653" s="65"/>
      <c r="F653" s="70"/>
      <c r="G653" s="50"/>
      <c r="H653" s="49"/>
      <c r="I653" s="49"/>
    </row>
    <row r="654">
      <c r="B654" s="70"/>
      <c r="C654" s="62"/>
      <c r="D654" s="74"/>
      <c r="E654" s="65"/>
      <c r="F654" s="70"/>
      <c r="G654" s="50"/>
      <c r="H654" s="49"/>
      <c r="I654" s="49"/>
    </row>
    <row r="655">
      <c r="B655" s="70"/>
      <c r="C655" s="62"/>
      <c r="D655" s="74"/>
      <c r="E655" s="65"/>
      <c r="F655" s="70"/>
      <c r="G655" s="50"/>
      <c r="H655" s="49"/>
      <c r="I655" s="49"/>
    </row>
    <row r="656">
      <c r="B656" s="70"/>
      <c r="C656" s="62"/>
      <c r="D656" s="74"/>
      <c r="E656" s="65"/>
      <c r="F656" s="70"/>
      <c r="G656" s="50"/>
      <c r="H656" s="49"/>
      <c r="I656" s="49"/>
    </row>
    <row r="657">
      <c r="B657" s="70"/>
      <c r="C657" s="62"/>
      <c r="D657" s="74"/>
      <c r="E657" s="65"/>
      <c r="F657" s="70"/>
      <c r="G657" s="50"/>
      <c r="H657" s="49"/>
      <c r="I657" s="49"/>
    </row>
    <row r="658">
      <c r="B658" s="70"/>
      <c r="C658" s="62"/>
      <c r="D658" s="74"/>
      <c r="E658" s="65"/>
      <c r="F658" s="70"/>
      <c r="G658" s="50"/>
      <c r="H658" s="49"/>
      <c r="I658" s="49"/>
    </row>
    <row r="659">
      <c r="B659" s="70"/>
      <c r="C659" s="62"/>
      <c r="D659" s="74"/>
      <c r="E659" s="65"/>
      <c r="F659" s="70"/>
      <c r="G659" s="50"/>
      <c r="H659" s="49"/>
      <c r="I659" s="49"/>
    </row>
    <row r="660">
      <c r="B660" s="70"/>
      <c r="C660" s="62"/>
      <c r="D660" s="74"/>
      <c r="E660" s="65"/>
      <c r="F660" s="70"/>
      <c r="G660" s="50"/>
      <c r="H660" s="49"/>
      <c r="I660" s="49"/>
    </row>
    <row r="661">
      <c r="B661" s="70"/>
      <c r="C661" s="62"/>
      <c r="D661" s="74"/>
      <c r="E661" s="65"/>
      <c r="F661" s="70"/>
      <c r="G661" s="50"/>
      <c r="H661" s="49"/>
      <c r="I661" s="49"/>
    </row>
    <row r="662">
      <c r="B662" s="70"/>
      <c r="C662" s="62"/>
      <c r="D662" s="74"/>
      <c r="E662" s="65"/>
      <c r="F662" s="70"/>
      <c r="G662" s="50"/>
      <c r="H662" s="49"/>
      <c r="I662" s="49"/>
    </row>
    <row r="663">
      <c r="B663" s="70"/>
      <c r="C663" s="62"/>
      <c r="D663" s="74"/>
      <c r="E663" s="65"/>
      <c r="F663" s="70"/>
      <c r="G663" s="50"/>
      <c r="H663" s="49"/>
      <c r="I663" s="49"/>
    </row>
    <row r="664">
      <c r="B664" s="70"/>
      <c r="C664" s="62"/>
      <c r="D664" s="74"/>
      <c r="E664" s="65"/>
      <c r="F664" s="70"/>
      <c r="G664" s="50"/>
      <c r="H664" s="49"/>
      <c r="I664" s="49"/>
    </row>
    <row r="665">
      <c r="B665" s="70"/>
      <c r="C665" s="62"/>
      <c r="D665" s="74"/>
      <c r="E665" s="65"/>
      <c r="F665" s="70"/>
      <c r="G665" s="50"/>
      <c r="H665" s="49"/>
      <c r="I665" s="49"/>
    </row>
    <row r="666">
      <c r="B666" s="70"/>
      <c r="C666" s="62"/>
      <c r="D666" s="74"/>
      <c r="E666" s="65"/>
      <c r="F666" s="70"/>
      <c r="G666" s="50"/>
      <c r="H666" s="49"/>
      <c r="I666" s="49"/>
    </row>
    <row r="667">
      <c r="B667" s="70"/>
      <c r="C667" s="62"/>
      <c r="D667" s="74"/>
      <c r="E667" s="65"/>
      <c r="F667" s="70"/>
      <c r="G667" s="50"/>
      <c r="H667" s="49"/>
      <c r="I667" s="49"/>
    </row>
    <row r="668">
      <c r="B668" s="70"/>
      <c r="C668" s="62"/>
      <c r="D668" s="74"/>
      <c r="E668" s="65"/>
      <c r="F668" s="70"/>
      <c r="G668" s="50"/>
      <c r="H668" s="49"/>
      <c r="I668" s="49"/>
    </row>
    <row r="669">
      <c r="B669" s="70"/>
      <c r="C669" s="62"/>
      <c r="D669" s="74"/>
      <c r="E669" s="65"/>
      <c r="F669" s="70"/>
      <c r="G669" s="50"/>
      <c r="H669" s="49"/>
      <c r="I669" s="49"/>
    </row>
    <row r="670">
      <c r="B670" s="70"/>
      <c r="C670" s="62"/>
      <c r="D670" s="74"/>
      <c r="E670" s="65"/>
      <c r="F670" s="70"/>
      <c r="G670" s="50"/>
      <c r="H670" s="49"/>
      <c r="I670" s="49"/>
    </row>
    <row r="671">
      <c r="B671" s="70"/>
      <c r="C671" s="62"/>
      <c r="D671" s="74"/>
      <c r="E671" s="65"/>
      <c r="F671" s="70"/>
      <c r="G671" s="50"/>
      <c r="H671" s="49"/>
      <c r="I671" s="49"/>
    </row>
    <row r="672">
      <c r="B672" s="70"/>
      <c r="C672" s="62"/>
      <c r="D672" s="74"/>
      <c r="E672" s="65"/>
      <c r="F672" s="70"/>
      <c r="G672" s="50"/>
      <c r="H672" s="49"/>
      <c r="I672" s="49"/>
    </row>
    <row r="673">
      <c r="B673" s="70"/>
      <c r="C673" s="62"/>
      <c r="D673" s="74"/>
      <c r="E673" s="65"/>
      <c r="F673" s="70"/>
      <c r="G673" s="50"/>
      <c r="H673" s="49"/>
      <c r="I673" s="49"/>
    </row>
    <row r="674">
      <c r="B674" s="70"/>
      <c r="C674" s="62"/>
      <c r="D674" s="74"/>
      <c r="E674" s="65"/>
      <c r="F674" s="70"/>
      <c r="G674" s="50"/>
      <c r="H674" s="49"/>
      <c r="I674" s="49"/>
    </row>
    <row r="675">
      <c r="B675" s="70"/>
      <c r="C675" s="62"/>
      <c r="D675" s="74"/>
      <c r="E675" s="65"/>
      <c r="F675" s="70"/>
      <c r="G675" s="50"/>
      <c r="H675" s="49"/>
      <c r="I675" s="49"/>
    </row>
    <row r="676">
      <c r="B676" s="70"/>
      <c r="C676" s="62"/>
      <c r="D676" s="74"/>
      <c r="E676" s="65"/>
      <c r="F676" s="70"/>
      <c r="G676" s="50"/>
      <c r="H676" s="49"/>
      <c r="I676" s="49"/>
    </row>
    <row r="677">
      <c r="B677" s="70"/>
      <c r="C677" s="62"/>
      <c r="D677" s="74"/>
      <c r="E677" s="65"/>
      <c r="F677" s="70"/>
      <c r="G677" s="50"/>
      <c r="H677" s="49"/>
      <c r="I677" s="49"/>
    </row>
    <row r="678">
      <c r="B678" s="70"/>
      <c r="C678" s="62"/>
      <c r="D678" s="74"/>
      <c r="E678" s="65"/>
      <c r="F678" s="70"/>
      <c r="G678" s="50"/>
      <c r="H678" s="49"/>
      <c r="I678" s="49"/>
    </row>
    <row r="679">
      <c r="B679" s="70"/>
      <c r="C679" s="62"/>
      <c r="D679" s="74"/>
      <c r="E679" s="65"/>
      <c r="F679" s="70"/>
      <c r="G679" s="50"/>
      <c r="H679" s="49"/>
      <c r="I679" s="49"/>
    </row>
    <row r="680">
      <c r="B680" s="70"/>
      <c r="C680" s="62"/>
      <c r="D680" s="74"/>
      <c r="E680" s="65"/>
      <c r="F680" s="70"/>
      <c r="G680" s="50"/>
      <c r="H680" s="49"/>
      <c r="I680" s="49"/>
    </row>
    <row r="681">
      <c r="B681" s="70"/>
      <c r="C681" s="62"/>
      <c r="D681" s="74"/>
      <c r="E681" s="65"/>
      <c r="F681" s="70"/>
      <c r="G681" s="50"/>
      <c r="H681" s="49"/>
      <c r="I681" s="49"/>
    </row>
    <row r="682">
      <c r="B682" s="70"/>
      <c r="C682" s="62"/>
      <c r="D682" s="74"/>
      <c r="E682" s="65"/>
      <c r="F682" s="70"/>
      <c r="G682" s="50"/>
      <c r="H682" s="49"/>
      <c r="I682" s="49"/>
    </row>
    <row r="683">
      <c r="B683" s="70"/>
      <c r="C683" s="62"/>
      <c r="D683" s="74"/>
      <c r="E683" s="65"/>
      <c r="F683" s="70"/>
      <c r="G683" s="50"/>
      <c r="H683" s="49"/>
      <c r="I683" s="49"/>
    </row>
    <row r="684">
      <c r="B684" s="70"/>
      <c r="C684" s="62"/>
      <c r="D684" s="74"/>
      <c r="E684" s="65"/>
      <c r="F684" s="70"/>
      <c r="G684" s="50"/>
      <c r="H684" s="49"/>
      <c r="I684" s="49"/>
    </row>
    <row r="685">
      <c r="B685" s="70"/>
      <c r="C685" s="62"/>
      <c r="D685" s="74"/>
      <c r="E685" s="65"/>
      <c r="F685" s="70"/>
      <c r="G685" s="50"/>
      <c r="H685" s="49"/>
      <c r="I685" s="49"/>
    </row>
    <row r="686">
      <c r="B686" s="70"/>
      <c r="C686" s="62"/>
      <c r="D686" s="74"/>
      <c r="E686" s="65"/>
      <c r="F686" s="70"/>
      <c r="G686" s="50"/>
      <c r="H686" s="49"/>
      <c r="I686" s="49"/>
    </row>
    <row r="687">
      <c r="B687" s="70"/>
      <c r="C687" s="62"/>
      <c r="D687" s="74"/>
      <c r="E687" s="65"/>
      <c r="F687" s="70"/>
      <c r="G687" s="50"/>
      <c r="H687" s="49"/>
      <c r="I687" s="49"/>
    </row>
    <row r="688">
      <c r="B688" s="70"/>
      <c r="C688" s="62"/>
      <c r="D688" s="74"/>
      <c r="E688" s="65"/>
      <c r="F688" s="70"/>
      <c r="G688" s="50"/>
      <c r="H688" s="49"/>
      <c r="I688" s="49"/>
    </row>
    <row r="689">
      <c r="B689" s="70"/>
      <c r="C689" s="62"/>
      <c r="D689" s="74"/>
      <c r="E689" s="65"/>
      <c r="F689" s="70"/>
      <c r="G689" s="50"/>
      <c r="H689" s="49"/>
      <c r="I689" s="49"/>
    </row>
    <row r="690">
      <c r="B690" s="70"/>
      <c r="C690" s="62"/>
      <c r="D690" s="74"/>
      <c r="E690" s="65"/>
      <c r="F690" s="70"/>
      <c r="G690" s="50"/>
      <c r="H690" s="49"/>
      <c r="I690" s="49"/>
    </row>
    <row r="691">
      <c r="B691" s="70"/>
      <c r="C691" s="62"/>
      <c r="D691" s="74"/>
      <c r="E691" s="65"/>
      <c r="F691" s="70"/>
      <c r="G691" s="50"/>
      <c r="H691" s="49"/>
      <c r="I691" s="49"/>
    </row>
    <row r="692">
      <c r="B692" s="70"/>
      <c r="C692" s="62"/>
      <c r="D692" s="74"/>
      <c r="E692" s="65"/>
      <c r="F692" s="70"/>
      <c r="G692" s="50"/>
      <c r="H692" s="49"/>
      <c r="I692" s="49"/>
    </row>
    <row r="693">
      <c r="B693" s="70"/>
      <c r="C693" s="62"/>
      <c r="D693" s="74"/>
      <c r="E693" s="65"/>
      <c r="F693" s="70"/>
      <c r="G693" s="50"/>
      <c r="H693" s="49"/>
      <c r="I693" s="49"/>
    </row>
    <row r="694">
      <c r="B694" s="70"/>
      <c r="C694" s="62"/>
      <c r="D694" s="74"/>
      <c r="E694" s="65"/>
      <c r="F694" s="70"/>
      <c r="G694" s="50"/>
      <c r="H694" s="49"/>
      <c r="I694" s="49"/>
    </row>
    <row r="695">
      <c r="B695" s="70"/>
      <c r="C695" s="62"/>
      <c r="D695" s="74"/>
      <c r="E695" s="65"/>
      <c r="F695" s="70"/>
      <c r="G695" s="50"/>
      <c r="H695" s="49"/>
      <c r="I695" s="49"/>
    </row>
    <row r="696">
      <c r="B696" s="70"/>
      <c r="C696" s="62"/>
      <c r="D696" s="74"/>
      <c r="E696" s="65"/>
      <c r="F696" s="70"/>
      <c r="G696" s="50"/>
      <c r="H696" s="49"/>
      <c r="I696" s="49"/>
    </row>
    <row r="697">
      <c r="B697" s="70"/>
      <c r="C697" s="62"/>
      <c r="D697" s="74"/>
      <c r="E697" s="65"/>
      <c r="F697" s="70"/>
      <c r="G697" s="50"/>
      <c r="H697" s="49"/>
      <c r="I697" s="49"/>
    </row>
    <row r="698">
      <c r="B698" s="70"/>
      <c r="C698" s="62"/>
      <c r="D698" s="74"/>
      <c r="E698" s="65"/>
      <c r="F698" s="70"/>
      <c r="G698" s="50"/>
      <c r="H698" s="49"/>
      <c r="I698" s="49"/>
    </row>
    <row r="699">
      <c r="B699" s="70"/>
      <c r="C699" s="62"/>
      <c r="D699" s="74"/>
      <c r="E699" s="65"/>
      <c r="F699" s="70"/>
      <c r="G699" s="50"/>
      <c r="H699" s="49"/>
      <c r="I699" s="49"/>
    </row>
    <row r="700">
      <c r="B700" s="70"/>
      <c r="C700" s="62"/>
      <c r="D700" s="74"/>
      <c r="E700" s="65"/>
      <c r="F700" s="70"/>
      <c r="G700" s="50"/>
      <c r="H700" s="49"/>
      <c r="I700" s="49"/>
    </row>
    <row r="701">
      <c r="B701" s="70"/>
      <c r="C701" s="62"/>
      <c r="D701" s="74"/>
      <c r="E701" s="65"/>
      <c r="F701" s="70"/>
      <c r="G701" s="50"/>
      <c r="H701" s="49"/>
      <c r="I701" s="49"/>
    </row>
    <row r="702">
      <c r="B702" s="70"/>
      <c r="C702" s="62"/>
      <c r="D702" s="74"/>
      <c r="E702" s="65"/>
      <c r="F702" s="70"/>
      <c r="G702" s="50"/>
      <c r="H702" s="49"/>
      <c r="I702" s="49"/>
    </row>
    <row r="703">
      <c r="B703" s="70"/>
      <c r="C703" s="62"/>
      <c r="D703" s="74"/>
      <c r="E703" s="65"/>
      <c r="F703" s="70"/>
      <c r="G703" s="50"/>
      <c r="H703" s="49"/>
      <c r="I703" s="49"/>
    </row>
    <row r="704">
      <c r="B704" s="70"/>
      <c r="C704" s="62"/>
      <c r="D704" s="74"/>
      <c r="E704" s="65"/>
      <c r="F704" s="70"/>
      <c r="G704" s="50"/>
      <c r="H704" s="49"/>
      <c r="I704" s="49"/>
    </row>
    <row r="705">
      <c r="B705" s="70"/>
      <c r="C705" s="62"/>
      <c r="D705" s="74"/>
      <c r="E705" s="65"/>
      <c r="F705" s="70"/>
      <c r="G705" s="50"/>
      <c r="H705" s="49"/>
      <c r="I705" s="49"/>
    </row>
    <row r="706">
      <c r="B706" s="70"/>
      <c r="C706" s="62"/>
      <c r="D706" s="74"/>
      <c r="E706" s="65"/>
      <c r="F706" s="70"/>
      <c r="G706" s="50"/>
      <c r="H706" s="49"/>
      <c r="I706" s="49"/>
    </row>
    <row r="707">
      <c r="B707" s="70"/>
      <c r="C707" s="62"/>
      <c r="D707" s="74"/>
      <c r="E707" s="65"/>
      <c r="F707" s="70"/>
      <c r="G707" s="50"/>
      <c r="H707" s="49"/>
      <c r="I707" s="49"/>
    </row>
    <row r="708">
      <c r="B708" s="70"/>
      <c r="C708" s="62"/>
      <c r="D708" s="74"/>
      <c r="E708" s="65"/>
      <c r="F708" s="70"/>
      <c r="G708" s="50"/>
      <c r="H708" s="49"/>
      <c r="I708" s="49"/>
    </row>
    <row r="709">
      <c r="B709" s="70"/>
      <c r="C709" s="62"/>
      <c r="D709" s="74"/>
      <c r="E709" s="65"/>
      <c r="F709" s="70"/>
      <c r="G709" s="50"/>
      <c r="H709" s="49"/>
      <c r="I709" s="49"/>
    </row>
    <row r="710">
      <c r="B710" s="70"/>
      <c r="C710" s="62"/>
      <c r="D710" s="74"/>
      <c r="E710" s="65"/>
      <c r="F710" s="70"/>
      <c r="G710" s="50"/>
      <c r="H710" s="49"/>
      <c r="I710" s="49"/>
    </row>
    <row r="711">
      <c r="B711" s="70"/>
      <c r="C711" s="62"/>
      <c r="D711" s="74"/>
      <c r="E711" s="65"/>
      <c r="F711" s="70"/>
      <c r="G711" s="50"/>
      <c r="H711" s="49"/>
      <c r="I711" s="49"/>
    </row>
    <row r="712">
      <c r="B712" s="70"/>
      <c r="C712" s="62"/>
      <c r="D712" s="74"/>
      <c r="E712" s="65"/>
      <c r="F712" s="70"/>
      <c r="G712" s="50"/>
      <c r="H712" s="49"/>
      <c r="I712" s="49"/>
    </row>
    <row r="713">
      <c r="B713" s="70"/>
      <c r="C713" s="62"/>
      <c r="D713" s="74"/>
      <c r="E713" s="65"/>
      <c r="F713" s="70"/>
      <c r="G713" s="50"/>
      <c r="H713" s="49"/>
      <c r="I713" s="49"/>
    </row>
    <row r="714">
      <c r="B714" s="70"/>
      <c r="C714" s="62"/>
      <c r="D714" s="74"/>
      <c r="E714" s="65"/>
      <c r="F714" s="70"/>
      <c r="G714" s="50"/>
      <c r="H714" s="49"/>
      <c r="I714" s="49"/>
    </row>
    <row r="715">
      <c r="B715" s="70"/>
      <c r="C715" s="62"/>
      <c r="D715" s="74"/>
      <c r="E715" s="65"/>
      <c r="F715" s="70"/>
      <c r="G715" s="50"/>
      <c r="H715" s="49"/>
      <c r="I715" s="49"/>
    </row>
    <row r="716">
      <c r="B716" s="70"/>
      <c r="C716" s="62"/>
      <c r="D716" s="74"/>
      <c r="E716" s="65"/>
      <c r="F716" s="70"/>
      <c r="G716" s="50"/>
      <c r="H716" s="49"/>
      <c r="I716" s="49"/>
    </row>
    <row r="717">
      <c r="B717" s="70"/>
      <c r="C717" s="62"/>
      <c r="D717" s="74"/>
      <c r="E717" s="65"/>
      <c r="F717" s="70"/>
      <c r="G717" s="50"/>
      <c r="H717" s="49"/>
      <c r="I717" s="49"/>
    </row>
    <row r="718">
      <c r="B718" s="70"/>
      <c r="C718" s="62"/>
      <c r="D718" s="74"/>
      <c r="E718" s="65"/>
      <c r="F718" s="70"/>
      <c r="G718" s="50"/>
      <c r="H718" s="49"/>
      <c r="I718" s="49"/>
    </row>
    <row r="719">
      <c r="B719" s="70"/>
      <c r="C719" s="62"/>
      <c r="D719" s="74"/>
      <c r="E719" s="65"/>
      <c r="F719" s="70"/>
      <c r="G719" s="50"/>
      <c r="H719" s="49"/>
      <c r="I719" s="49"/>
    </row>
    <row r="720">
      <c r="B720" s="70"/>
      <c r="C720" s="62"/>
      <c r="D720" s="74"/>
      <c r="E720" s="65"/>
      <c r="F720" s="70"/>
      <c r="G720" s="50"/>
      <c r="H720" s="49"/>
      <c r="I720" s="49"/>
    </row>
    <row r="721">
      <c r="B721" s="70"/>
      <c r="C721" s="62"/>
      <c r="D721" s="74"/>
      <c r="E721" s="65"/>
      <c r="F721" s="70"/>
      <c r="G721" s="50"/>
      <c r="H721" s="49"/>
      <c r="I721" s="49"/>
    </row>
    <row r="722">
      <c r="B722" s="70"/>
      <c r="C722" s="62"/>
      <c r="D722" s="74"/>
      <c r="E722" s="65"/>
      <c r="F722" s="70"/>
      <c r="G722" s="50"/>
      <c r="H722" s="49"/>
      <c r="I722" s="49"/>
    </row>
    <row r="723">
      <c r="B723" s="70"/>
      <c r="C723" s="62"/>
      <c r="D723" s="74"/>
      <c r="E723" s="65"/>
      <c r="F723" s="70"/>
      <c r="G723" s="50"/>
      <c r="H723" s="49"/>
      <c r="I723" s="49"/>
    </row>
    <row r="724">
      <c r="B724" s="70"/>
      <c r="C724" s="62"/>
      <c r="D724" s="74"/>
      <c r="E724" s="65"/>
      <c r="F724" s="70"/>
      <c r="G724" s="50"/>
      <c r="H724" s="49"/>
      <c r="I724" s="49"/>
    </row>
    <row r="725">
      <c r="B725" s="70"/>
      <c r="C725" s="62"/>
      <c r="D725" s="74"/>
      <c r="E725" s="65"/>
      <c r="F725" s="70"/>
      <c r="G725" s="50"/>
      <c r="H725" s="49"/>
      <c r="I725" s="49"/>
    </row>
    <row r="726">
      <c r="B726" s="70"/>
      <c r="C726" s="62"/>
      <c r="D726" s="74"/>
      <c r="E726" s="65"/>
      <c r="F726" s="70"/>
      <c r="G726" s="50"/>
      <c r="H726" s="49"/>
      <c r="I726" s="49"/>
    </row>
    <row r="727">
      <c r="B727" s="70"/>
      <c r="C727" s="62"/>
      <c r="D727" s="74"/>
      <c r="E727" s="65"/>
      <c r="F727" s="70"/>
      <c r="G727" s="50"/>
      <c r="H727" s="49"/>
      <c r="I727" s="49"/>
    </row>
    <row r="728">
      <c r="B728" s="70"/>
      <c r="C728" s="62"/>
      <c r="D728" s="74"/>
      <c r="E728" s="65"/>
      <c r="F728" s="70"/>
      <c r="G728" s="50"/>
      <c r="H728" s="49"/>
      <c r="I728" s="49"/>
    </row>
    <row r="729">
      <c r="B729" s="70"/>
      <c r="C729" s="62"/>
      <c r="D729" s="74"/>
      <c r="E729" s="65"/>
      <c r="F729" s="70"/>
      <c r="G729" s="50"/>
      <c r="H729" s="49"/>
      <c r="I729" s="49"/>
    </row>
    <row r="730">
      <c r="B730" s="70"/>
      <c r="C730" s="62"/>
      <c r="D730" s="74"/>
      <c r="E730" s="65"/>
      <c r="F730" s="70"/>
      <c r="G730" s="50"/>
      <c r="H730" s="49"/>
      <c r="I730" s="49"/>
    </row>
    <row r="731">
      <c r="B731" s="70"/>
      <c r="C731" s="62"/>
      <c r="D731" s="74"/>
      <c r="E731" s="65"/>
      <c r="F731" s="70"/>
      <c r="G731" s="50"/>
      <c r="H731" s="49"/>
      <c r="I731" s="49"/>
    </row>
    <row r="732">
      <c r="B732" s="70"/>
      <c r="C732" s="62"/>
      <c r="D732" s="74"/>
      <c r="E732" s="65"/>
      <c r="F732" s="70"/>
      <c r="G732" s="50"/>
      <c r="H732" s="49"/>
      <c r="I732" s="49"/>
    </row>
    <row r="733">
      <c r="B733" s="70"/>
      <c r="C733" s="62"/>
      <c r="D733" s="74"/>
      <c r="E733" s="65"/>
      <c r="F733" s="70"/>
      <c r="G733" s="50"/>
      <c r="H733" s="49"/>
      <c r="I733" s="49"/>
    </row>
    <row r="734">
      <c r="B734" s="70"/>
      <c r="C734" s="62"/>
      <c r="D734" s="74"/>
      <c r="E734" s="65"/>
      <c r="F734" s="70"/>
      <c r="G734" s="50"/>
      <c r="H734" s="49"/>
      <c r="I734" s="49"/>
    </row>
    <row r="735">
      <c r="B735" s="70"/>
      <c r="C735" s="62"/>
      <c r="D735" s="74"/>
      <c r="E735" s="65"/>
      <c r="F735" s="70"/>
      <c r="G735" s="50"/>
      <c r="H735" s="49"/>
      <c r="I735" s="49"/>
    </row>
    <row r="736">
      <c r="B736" s="70"/>
      <c r="C736" s="62"/>
      <c r="D736" s="74"/>
      <c r="E736" s="65"/>
      <c r="F736" s="70"/>
      <c r="G736" s="50"/>
      <c r="H736" s="49"/>
      <c r="I736" s="49"/>
    </row>
    <row r="737">
      <c r="B737" s="70"/>
      <c r="C737" s="62"/>
      <c r="D737" s="74"/>
      <c r="E737" s="65"/>
      <c r="F737" s="70"/>
      <c r="G737" s="50"/>
      <c r="H737" s="49"/>
      <c r="I737" s="49"/>
    </row>
    <row r="738">
      <c r="B738" s="70"/>
      <c r="C738" s="62"/>
      <c r="D738" s="74"/>
      <c r="E738" s="65"/>
      <c r="F738" s="70"/>
      <c r="G738" s="50"/>
      <c r="H738" s="49"/>
      <c r="I738" s="49"/>
    </row>
    <row r="739">
      <c r="B739" s="70"/>
      <c r="C739" s="62"/>
      <c r="D739" s="74"/>
      <c r="E739" s="65"/>
      <c r="F739" s="70"/>
      <c r="G739" s="50"/>
      <c r="H739" s="49"/>
      <c r="I739" s="49"/>
    </row>
    <row r="740">
      <c r="B740" s="70"/>
      <c r="C740" s="62"/>
      <c r="D740" s="74"/>
      <c r="E740" s="65"/>
      <c r="F740" s="70"/>
      <c r="G740" s="50"/>
      <c r="H740" s="49"/>
      <c r="I740" s="49"/>
    </row>
    <row r="741">
      <c r="B741" s="70"/>
      <c r="C741" s="62"/>
      <c r="D741" s="74"/>
      <c r="E741" s="65"/>
      <c r="F741" s="70"/>
      <c r="G741" s="50"/>
      <c r="H741" s="49"/>
      <c r="I741" s="49"/>
    </row>
    <row r="742">
      <c r="B742" s="70"/>
      <c r="C742" s="62"/>
      <c r="D742" s="74"/>
      <c r="E742" s="65"/>
      <c r="F742" s="70"/>
      <c r="G742" s="50"/>
      <c r="H742" s="49"/>
      <c r="I742" s="49"/>
    </row>
    <row r="743">
      <c r="B743" s="70"/>
      <c r="C743" s="62"/>
      <c r="D743" s="74"/>
      <c r="E743" s="65"/>
      <c r="F743" s="70"/>
      <c r="G743" s="50"/>
      <c r="H743" s="49"/>
      <c r="I743" s="49"/>
    </row>
    <row r="744">
      <c r="B744" s="70"/>
      <c r="C744" s="62"/>
      <c r="D744" s="74"/>
      <c r="E744" s="65"/>
      <c r="F744" s="70"/>
      <c r="G744" s="50"/>
      <c r="H744" s="49"/>
      <c r="I744" s="49"/>
    </row>
    <row r="745">
      <c r="B745" s="70"/>
      <c r="C745" s="62"/>
      <c r="D745" s="74"/>
      <c r="E745" s="65"/>
      <c r="F745" s="70"/>
      <c r="G745" s="50"/>
      <c r="H745" s="49"/>
      <c r="I745" s="49"/>
    </row>
    <row r="746">
      <c r="B746" s="70"/>
      <c r="C746" s="62"/>
      <c r="D746" s="74"/>
      <c r="E746" s="65"/>
      <c r="F746" s="70"/>
      <c r="G746" s="50"/>
      <c r="H746" s="49"/>
      <c r="I746" s="49"/>
    </row>
    <row r="747">
      <c r="B747" s="70"/>
      <c r="C747" s="62"/>
      <c r="D747" s="74"/>
      <c r="E747" s="65"/>
      <c r="F747" s="70"/>
      <c r="G747" s="50"/>
      <c r="H747" s="49"/>
      <c r="I747" s="49"/>
    </row>
    <row r="748">
      <c r="B748" s="70"/>
      <c r="C748" s="62"/>
      <c r="D748" s="74"/>
      <c r="E748" s="65"/>
      <c r="F748" s="70"/>
      <c r="G748" s="50"/>
      <c r="H748" s="49"/>
      <c r="I748" s="49"/>
    </row>
    <row r="749">
      <c r="B749" s="70"/>
      <c r="C749" s="62"/>
      <c r="D749" s="74"/>
      <c r="E749" s="65"/>
      <c r="F749" s="70"/>
      <c r="G749" s="50"/>
      <c r="H749" s="49"/>
      <c r="I749" s="49"/>
    </row>
    <row r="750">
      <c r="B750" s="70"/>
      <c r="C750" s="62"/>
      <c r="D750" s="74"/>
      <c r="E750" s="65"/>
      <c r="F750" s="70"/>
      <c r="G750" s="50"/>
      <c r="H750" s="49"/>
      <c r="I750" s="49"/>
    </row>
    <row r="751">
      <c r="B751" s="70"/>
      <c r="C751" s="62"/>
      <c r="D751" s="74"/>
      <c r="E751" s="65"/>
      <c r="F751" s="70"/>
      <c r="G751" s="50"/>
      <c r="H751" s="49"/>
      <c r="I751" s="49"/>
    </row>
    <row r="752">
      <c r="B752" s="70"/>
      <c r="C752" s="62"/>
      <c r="D752" s="74"/>
      <c r="E752" s="65"/>
      <c r="F752" s="70"/>
      <c r="G752" s="50"/>
      <c r="H752" s="49"/>
      <c r="I752" s="49"/>
    </row>
    <row r="753">
      <c r="B753" s="70"/>
      <c r="C753" s="62"/>
      <c r="D753" s="74"/>
      <c r="E753" s="65"/>
      <c r="F753" s="70"/>
      <c r="G753" s="50"/>
      <c r="H753" s="49"/>
      <c r="I753" s="49"/>
    </row>
    <row r="754">
      <c r="B754" s="70"/>
      <c r="C754" s="62"/>
      <c r="D754" s="74"/>
      <c r="E754" s="65"/>
      <c r="F754" s="70"/>
      <c r="G754" s="50"/>
      <c r="H754" s="49"/>
      <c r="I754" s="49"/>
    </row>
    <row r="755">
      <c r="B755" s="70"/>
      <c r="C755" s="62"/>
      <c r="D755" s="74"/>
      <c r="E755" s="65"/>
      <c r="F755" s="70"/>
      <c r="G755" s="50"/>
      <c r="H755" s="49"/>
      <c r="I755" s="49"/>
    </row>
    <row r="756">
      <c r="B756" s="70"/>
      <c r="C756" s="62"/>
      <c r="D756" s="74"/>
      <c r="E756" s="65"/>
      <c r="F756" s="70"/>
      <c r="G756" s="50"/>
      <c r="H756" s="49"/>
      <c r="I756" s="49"/>
    </row>
    <row r="757">
      <c r="B757" s="70"/>
      <c r="C757" s="62"/>
      <c r="D757" s="74"/>
      <c r="E757" s="65"/>
      <c r="F757" s="70"/>
      <c r="G757" s="50"/>
      <c r="H757" s="49"/>
      <c r="I757" s="49"/>
    </row>
    <row r="758">
      <c r="B758" s="70"/>
      <c r="C758" s="62"/>
      <c r="D758" s="74"/>
      <c r="E758" s="65"/>
      <c r="F758" s="70"/>
      <c r="G758" s="50"/>
      <c r="H758" s="49"/>
      <c r="I758" s="49"/>
    </row>
    <row r="759">
      <c r="B759" s="70"/>
      <c r="C759" s="62"/>
      <c r="D759" s="74"/>
      <c r="E759" s="65"/>
      <c r="F759" s="70"/>
      <c r="G759" s="50"/>
      <c r="H759" s="49"/>
      <c r="I759" s="49"/>
    </row>
    <row r="760">
      <c r="B760" s="70"/>
      <c r="C760" s="62"/>
      <c r="D760" s="74"/>
      <c r="E760" s="65"/>
      <c r="F760" s="70"/>
      <c r="G760" s="50"/>
      <c r="H760" s="49"/>
      <c r="I760" s="49"/>
    </row>
    <row r="761">
      <c r="B761" s="70"/>
      <c r="C761" s="62"/>
      <c r="D761" s="74"/>
      <c r="E761" s="65"/>
      <c r="F761" s="70"/>
      <c r="G761" s="50"/>
      <c r="H761" s="49"/>
      <c r="I761" s="49"/>
    </row>
    <row r="762">
      <c r="B762" s="70"/>
      <c r="C762" s="62"/>
      <c r="D762" s="74"/>
      <c r="E762" s="65"/>
      <c r="F762" s="70"/>
      <c r="G762" s="50"/>
      <c r="H762" s="49"/>
      <c r="I762" s="49"/>
    </row>
    <row r="763">
      <c r="B763" s="70"/>
      <c r="C763" s="62"/>
      <c r="D763" s="74"/>
      <c r="E763" s="65"/>
      <c r="F763" s="70"/>
      <c r="G763" s="50"/>
      <c r="H763" s="49"/>
      <c r="I763" s="49"/>
    </row>
    <row r="764">
      <c r="B764" s="70"/>
      <c r="C764" s="62"/>
      <c r="D764" s="74"/>
      <c r="E764" s="65"/>
      <c r="F764" s="70"/>
      <c r="G764" s="50"/>
      <c r="H764" s="49"/>
      <c r="I764" s="49"/>
    </row>
    <row r="765">
      <c r="B765" s="70"/>
      <c r="C765" s="62"/>
      <c r="D765" s="74"/>
      <c r="E765" s="65"/>
      <c r="F765" s="70"/>
      <c r="G765" s="50"/>
      <c r="H765" s="49"/>
      <c r="I765" s="49"/>
    </row>
    <row r="766">
      <c r="B766" s="70"/>
      <c r="C766" s="62"/>
      <c r="D766" s="74"/>
      <c r="E766" s="65"/>
      <c r="F766" s="70"/>
      <c r="G766" s="50"/>
      <c r="H766" s="49"/>
      <c r="I766" s="49"/>
    </row>
    <row r="767">
      <c r="B767" s="70"/>
      <c r="C767" s="62"/>
      <c r="D767" s="74"/>
      <c r="E767" s="65"/>
      <c r="F767" s="70"/>
      <c r="G767" s="50"/>
      <c r="H767" s="49"/>
      <c r="I767" s="49"/>
    </row>
    <row r="768">
      <c r="B768" s="70"/>
      <c r="C768" s="62"/>
      <c r="D768" s="74"/>
      <c r="E768" s="65"/>
      <c r="F768" s="70"/>
      <c r="G768" s="50"/>
      <c r="H768" s="49"/>
      <c r="I768" s="49"/>
    </row>
    <row r="769">
      <c r="B769" s="70"/>
      <c r="C769" s="62"/>
      <c r="D769" s="74"/>
      <c r="E769" s="65"/>
      <c r="F769" s="70"/>
      <c r="G769" s="50"/>
      <c r="H769" s="49"/>
      <c r="I769" s="49"/>
    </row>
    <row r="770">
      <c r="B770" s="70"/>
      <c r="C770" s="62"/>
      <c r="D770" s="74"/>
      <c r="E770" s="65"/>
      <c r="F770" s="70"/>
      <c r="G770" s="50"/>
      <c r="H770" s="49"/>
      <c r="I770" s="49"/>
    </row>
    <row r="771">
      <c r="B771" s="70"/>
      <c r="C771" s="62"/>
      <c r="D771" s="74"/>
      <c r="E771" s="65"/>
      <c r="F771" s="70"/>
      <c r="G771" s="50"/>
      <c r="H771" s="49"/>
      <c r="I771" s="49"/>
    </row>
    <row r="772">
      <c r="B772" s="70"/>
      <c r="C772" s="62"/>
      <c r="D772" s="74"/>
      <c r="E772" s="65"/>
      <c r="F772" s="70"/>
      <c r="G772" s="50"/>
      <c r="H772" s="49"/>
      <c r="I772" s="49"/>
    </row>
    <row r="773">
      <c r="B773" s="70"/>
      <c r="C773" s="62"/>
      <c r="D773" s="74"/>
      <c r="E773" s="65"/>
      <c r="F773" s="70"/>
      <c r="G773" s="50"/>
      <c r="H773" s="49"/>
      <c r="I773" s="49"/>
    </row>
    <row r="774">
      <c r="B774" s="70"/>
      <c r="C774" s="62"/>
      <c r="D774" s="74"/>
      <c r="E774" s="65"/>
      <c r="F774" s="70"/>
      <c r="G774" s="50"/>
      <c r="H774" s="49"/>
      <c r="I774" s="49"/>
    </row>
    <row r="775">
      <c r="B775" s="70"/>
      <c r="C775" s="62"/>
      <c r="D775" s="74"/>
      <c r="E775" s="65"/>
      <c r="F775" s="70"/>
      <c r="G775" s="50"/>
      <c r="H775" s="49"/>
      <c r="I775" s="49"/>
    </row>
    <row r="776">
      <c r="B776" s="70"/>
      <c r="C776" s="62"/>
      <c r="D776" s="74"/>
      <c r="E776" s="65"/>
      <c r="F776" s="70"/>
      <c r="G776" s="50"/>
      <c r="H776" s="49"/>
      <c r="I776" s="49"/>
    </row>
    <row r="777">
      <c r="B777" s="70"/>
      <c r="C777" s="62"/>
      <c r="D777" s="74"/>
      <c r="E777" s="65"/>
      <c r="F777" s="70"/>
      <c r="G777" s="50"/>
      <c r="H777" s="49"/>
      <c r="I777" s="49"/>
    </row>
    <row r="778">
      <c r="B778" s="70"/>
      <c r="C778" s="62"/>
      <c r="D778" s="74"/>
      <c r="E778" s="65"/>
      <c r="F778" s="70"/>
      <c r="G778" s="50"/>
      <c r="H778" s="49"/>
      <c r="I778" s="49"/>
    </row>
    <row r="779">
      <c r="B779" s="70"/>
      <c r="C779" s="62"/>
      <c r="D779" s="74"/>
      <c r="E779" s="65"/>
      <c r="F779" s="70"/>
      <c r="G779" s="50"/>
      <c r="H779" s="49"/>
      <c r="I779" s="49"/>
    </row>
    <row r="780">
      <c r="B780" s="70"/>
      <c r="C780" s="62"/>
      <c r="D780" s="74"/>
      <c r="E780" s="65"/>
      <c r="F780" s="70"/>
      <c r="G780" s="50"/>
      <c r="H780" s="49"/>
      <c r="I780" s="49"/>
    </row>
    <row r="781">
      <c r="B781" s="70"/>
      <c r="C781" s="62"/>
      <c r="D781" s="74"/>
      <c r="E781" s="65"/>
      <c r="F781" s="70"/>
      <c r="G781" s="50"/>
      <c r="H781" s="49"/>
      <c r="I781" s="49"/>
    </row>
    <row r="782">
      <c r="B782" s="70"/>
      <c r="C782" s="62"/>
      <c r="D782" s="74"/>
      <c r="E782" s="65"/>
      <c r="F782" s="70"/>
      <c r="G782" s="50"/>
      <c r="H782" s="49"/>
      <c r="I782" s="49"/>
    </row>
    <row r="783">
      <c r="B783" s="70"/>
      <c r="C783" s="62"/>
      <c r="D783" s="74"/>
      <c r="E783" s="65"/>
      <c r="F783" s="70"/>
      <c r="G783" s="50"/>
      <c r="H783" s="49"/>
      <c r="I783" s="49"/>
    </row>
    <row r="784">
      <c r="B784" s="70"/>
      <c r="C784" s="62"/>
      <c r="D784" s="74"/>
      <c r="E784" s="65"/>
      <c r="F784" s="70"/>
      <c r="G784" s="50"/>
      <c r="H784" s="49"/>
      <c r="I784" s="49"/>
    </row>
    <row r="785">
      <c r="B785" s="70"/>
      <c r="C785" s="62"/>
      <c r="D785" s="74"/>
      <c r="E785" s="65"/>
      <c r="F785" s="70"/>
      <c r="G785" s="50"/>
      <c r="H785" s="49"/>
      <c r="I785" s="49"/>
    </row>
    <row r="786">
      <c r="B786" s="70"/>
      <c r="C786" s="62"/>
      <c r="D786" s="74"/>
      <c r="E786" s="65"/>
      <c r="F786" s="70"/>
      <c r="G786" s="50"/>
      <c r="H786" s="49"/>
      <c r="I786" s="49"/>
    </row>
    <row r="787">
      <c r="B787" s="70"/>
      <c r="C787" s="62"/>
      <c r="D787" s="74"/>
      <c r="E787" s="65"/>
      <c r="F787" s="70"/>
      <c r="G787" s="50"/>
      <c r="H787" s="49"/>
      <c r="I787" s="49"/>
    </row>
    <row r="788">
      <c r="B788" s="70"/>
      <c r="C788" s="62"/>
      <c r="D788" s="74"/>
      <c r="E788" s="65"/>
      <c r="F788" s="70"/>
      <c r="G788" s="50"/>
      <c r="H788" s="49"/>
      <c r="I788" s="49"/>
    </row>
    <row r="789">
      <c r="B789" s="70"/>
      <c r="C789" s="62"/>
      <c r="D789" s="74"/>
      <c r="E789" s="65"/>
      <c r="F789" s="70"/>
      <c r="G789" s="50"/>
      <c r="H789" s="49"/>
      <c r="I789" s="49"/>
    </row>
    <row r="790">
      <c r="B790" s="70"/>
      <c r="C790" s="62"/>
      <c r="D790" s="74"/>
      <c r="E790" s="65"/>
      <c r="F790" s="70"/>
      <c r="G790" s="50"/>
      <c r="H790" s="49"/>
      <c r="I790" s="49"/>
    </row>
    <row r="791">
      <c r="B791" s="70"/>
      <c r="C791" s="62"/>
      <c r="D791" s="74"/>
      <c r="E791" s="65"/>
      <c r="F791" s="70"/>
      <c r="G791" s="50"/>
      <c r="H791" s="49"/>
      <c r="I791" s="49"/>
    </row>
    <row r="792">
      <c r="B792" s="70"/>
      <c r="C792" s="62"/>
      <c r="D792" s="74"/>
      <c r="E792" s="65"/>
      <c r="F792" s="70"/>
      <c r="G792" s="50"/>
      <c r="H792" s="49"/>
      <c r="I792" s="49"/>
    </row>
    <row r="793">
      <c r="B793" s="70"/>
      <c r="C793" s="62"/>
      <c r="D793" s="74"/>
      <c r="E793" s="65"/>
      <c r="F793" s="70"/>
      <c r="G793" s="50"/>
      <c r="H793" s="49"/>
      <c r="I793" s="49"/>
    </row>
    <row r="794">
      <c r="B794" s="70"/>
      <c r="C794" s="62"/>
      <c r="D794" s="74"/>
      <c r="E794" s="65"/>
      <c r="F794" s="70"/>
      <c r="G794" s="50"/>
      <c r="H794" s="49"/>
      <c r="I794" s="49"/>
    </row>
    <row r="795">
      <c r="B795" s="70"/>
      <c r="C795" s="62"/>
      <c r="D795" s="74"/>
      <c r="E795" s="65"/>
      <c r="F795" s="70"/>
      <c r="G795" s="50"/>
      <c r="H795" s="49"/>
      <c r="I795" s="49"/>
    </row>
    <row r="796">
      <c r="B796" s="70"/>
      <c r="C796" s="62"/>
      <c r="D796" s="74"/>
      <c r="E796" s="65"/>
      <c r="F796" s="70"/>
      <c r="G796" s="50"/>
      <c r="H796" s="49"/>
      <c r="I796" s="49"/>
    </row>
    <row r="797">
      <c r="B797" s="70"/>
      <c r="C797" s="62"/>
      <c r="D797" s="74"/>
      <c r="E797" s="65"/>
      <c r="F797" s="70"/>
      <c r="G797" s="50"/>
      <c r="H797" s="49"/>
      <c r="I797" s="49"/>
    </row>
    <row r="798">
      <c r="B798" s="70"/>
      <c r="C798" s="62"/>
      <c r="D798" s="74"/>
      <c r="E798" s="65"/>
      <c r="F798" s="70"/>
      <c r="G798" s="50"/>
      <c r="H798" s="49"/>
      <c r="I798" s="49"/>
    </row>
    <row r="799">
      <c r="B799" s="70"/>
      <c r="C799" s="62"/>
      <c r="D799" s="74"/>
      <c r="E799" s="65"/>
      <c r="F799" s="70"/>
      <c r="G799" s="50"/>
      <c r="H799" s="49"/>
      <c r="I799" s="49"/>
    </row>
    <row r="800">
      <c r="B800" s="70"/>
      <c r="C800" s="62"/>
      <c r="D800" s="74"/>
      <c r="E800" s="65"/>
      <c r="F800" s="70"/>
      <c r="G800" s="50"/>
      <c r="H800" s="49"/>
      <c r="I800" s="49"/>
    </row>
    <row r="801">
      <c r="B801" s="70"/>
      <c r="C801" s="62"/>
      <c r="D801" s="74"/>
      <c r="E801" s="65"/>
      <c r="F801" s="70"/>
      <c r="G801" s="50"/>
      <c r="H801" s="49"/>
      <c r="I801" s="49"/>
    </row>
    <row r="802">
      <c r="B802" s="70"/>
      <c r="C802" s="62"/>
      <c r="D802" s="74"/>
      <c r="E802" s="65"/>
      <c r="F802" s="70"/>
      <c r="G802" s="50"/>
      <c r="H802" s="49"/>
      <c r="I802" s="49"/>
    </row>
    <row r="803">
      <c r="B803" s="70"/>
      <c r="C803" s="62"/>
      <c r="D803" s="74"/>
      <c r="E803" s="65"/>
      <c r="F803" s="70"/>
      <c r="G803" s="50"/>
      <c r="H803" s="49"/>
      <c r="I803" s="49"/>
    </row>
    <row r="804">
      <c r="B804" s="70"/>
      <c r="C804" s="62"/>
      <c r="D804" s="74"/>
      <c r="E804" s="65"/>
      <c r="F804" s="70"/>
      <c r="G804" s="50"/>
      <c r="H804" s="49"/>
      <c r="I804" s="49"/>
    </row>
    <row r="805">
      <c r="B805" s="70"/>
      <c r="C805" s="62"/>
      <c r="D805" s="74"/>
      <c r="E805" s="65"/>
      <c r="F805" s="70"/>
      <c r="G805" s="50"/>
      <c r="H805" s="49"/>
      <c r="I805" s="49"/>
    </row>
    <row r="806">
      <c r="B806" s="70"/>
      <c r="C806" s="62"/>
      <c r="D806" s="74"/>
      <c r="E806" s="65"/>
      <c r="F806" s="70"/>
      <c r="G806" s="50"/>
      <c r="H806" s="49"/>
      <c r="I806" s="49"/>
    </row>
    <row r="807">
      <c r="B807" s="70"/>
      <c r="C807" s="62"/>
      <c r="D807" s="74"/>
      <c r="E807" s="65"/>
      <c r="F807" s="70"/>
      <c r="G807" s="50"/>
      <c r="H807" s="49"/>
      <c r="I807" s="49"/>
    </row>
    <row r="808">
      <c r="B808" s="70"/>
      <c r="C808" s="62"/>
      <c r="D808" s="74"/>
      <c r="E808" s="65"/>
      <c r="F808" s="70"/>
      <c r="G808" s="50"/>
      <c r="H808" s="49"/>
      <c r="I808" s="49"/>
    </row>
    <row r="809">
      <c r="B809" s="70"/>
      <c r="C809" s="62"/>
      <c r="D809" s="74"/>
      <c r="E809" s="65"/>
      <c r="F809" s="70"/>
      <c r="G809" s="50"/>
      <c r="H809" s="49"/>
      <c r="I809" s="49"/>
    </row>
    <row r="810">
      <c r="B810" s="70"/>
      <c r="C810" s="62"/>
      <c r="D810" s="74"/>
      <c r="E810" s="65"/>
      <c r="F810" s="70"/>
      <c r="G810" s="50"/>
      <c r="H810" s="49"/>
      <c r="I810" s="49"/>
    </row>
    <row r="811">
      <c r="B811" s="70"/>
      <c r="C811" s="62"/>
      <c r="D811" s="74"/>
      <c r="E811" s="65"/>
      <c r="F811" s="70"/>
      <c r="G811" s="50"/>
      <c r="H811" s="49"/>
      <c r="I811" s="49"/>
    </row>
    <row r="812">
      <c r="B812" s="70"/>
      <c r="C812" s="62"/>
      <c r="D812" s="74"/>
      <c r="E812" s="65"/>
      <c r="F812" s="70"/>
      <c r="G812" s="50"/>
      <c r="H812" s="49"/>
      <c r="I812" s="49"/>
    </row>
    <row r="813">
      <c r="B813" s="70"/>
      <c r="C813" s="62"/>
      <c r="D813" s="74"/>
      <c r="E813" s="65"/>
      <c r="F813" s="70"/>
      <c r="G813" s="50"/>
      <c r="H813" s="49"/>
      <c r="I813" s="49"/>
    </row>
    <row r="814">
      <c r="B814" s="70"/>
      <c r="C814" s="62"/>
      <c r="D814" s="74"/>
      <c r="E814" s="65"/>
      <c r="F814" s="70"/>
      <c r="G814" s="50"/>
      <c r="H814" s="49"/>
      <c r="I814" s="49"/>
    </row>
    <row r="815">
      <c r="B815" s="70"/>
      <c r="C815" s="62"/>
      <c r="D815" s="74"/>
      <c r="E815" s="65"/>
      <c r="F815" s="70"/>
      <c r="G815" s="50"/>
      <c r="H815" s="49"/>
      <c r="I815" s="49"/>
    </row>
    <row r="816">
      <c r="B816" s="70"/>
      <c r="C816" s="62"/>
      <c r="D816" s="74"/>
      <c r="E816" s="65"/>
      <c r="F816" s="70"/>
      <c r="G816" s="50"/>
      <c r="H816" s="49"/>
      <c r="I816" s="49"/>
    </row>
    <row r="817">
      <c r="B817" s="70"/>
      <c r="C817" s="62"/>
      <c r="D817" s="74"/>
      <c r="E817" s="65"/>
      <c r="F817" s="70"/>
      <c r="G817" s="50"/>
      <c r="H817" s="49"/>
      <c r="I817" s="49"/>
    </row>
    <row r="818">
      <c r="B818" s="70"/>
      <c r="C818" s="62"/>
      <c r="D818" s="74"/>
      <c r="E818" s="65"/>
      <c r="F818" s="70"/>
      <c r="G818" s="50"/>
      <c r="H818" s="49"/>
      <c r="I818" s="49"/>
    </row>
    <row r="819">
      <c r="B819" s="70"/>
      <c r="C819" s="62"/>
      <c r="D819" s="74"/>
      <c r="E819" s="65"/>
      <c r="F819" s="70"/>
      <c r="G819" s="50"/>
      <c r="H819" s="49"/>
      <c r="I819" s="49"/>
    </row>
    <row r="820">
      <c r="B820" s="70"/>
      <c r="C820" s="62"/>
      <c r="D820" s="74"/>
      <c r="E820" s="65"/>
      <c r="F820" s="70"/>
      <c r="G820" s="50"/>
      <c r="H820" s="49"/>
      <c r="I820" s="49"/>
    </row>
    <row r="821">
      <c r="B821" s="70"/>
      <c r="C821" s="62"/>
      <c r="D821" s="74"/>
      <c r="E821" s="65"/>
      <c r="F821" s="70"/>
      <c r="G821" s="50"/>
      <c r="H821" s="49"/>
      <c r="I821" s="49"/>
    </row>
    <row r="822">
      <c r="B822" s="70"/>
      <c r="C822" s="62"/>
      <c r="D822" s="74"/>
      <c r="E822" s="65"/>
      <c r="F822" s="70"/>
      <c r="G822" s="50"/>
      <c r="H822" s="49"/>
      <c r="I822" s="49"/>
    </row>
    <row r="823">
      <c r="B823" s="70"/>
      <c r="C823" s="62"/>
      <c r="D823" s="74"/>
      <c r="E823" s="65"/>
      <c r="F823" s="70"/>
      <c r="G823" s="50"/>
      <c r="H823" s="49"/>
      <c r="I823" s="49"/>
    </row>
    <row r="824">
      <c r="B824" s="70"/>
      <c r="C824" s="62"/>
      <c r="D824" s="74"/>
      <c r="E824" s="65"/>
      <c r="F824" s="70"/>
      <c r="G824" s="50"/>
      <c r="H824" s="49"/>
      <c r="I824" s="49"/>
    </row>
    <row r="825">
      <c r="B825" s="70"/>
      <c r="C825" s="62"/>
      <c r="D825" s="74"/>
      <c r="E825" s="65"/>
      <c r="F825" s="70"/>
      <c r="G825" s="50"/>
      <c r="H825" s="49"/>
      <c r="I825" s="49"/>
    </row>
    <row r="826">
      <c r="B826" s="70"/>
      <c r="C826" s="62"/>
      <c r="D826" s="74"/>
      <c r="E826" s="65"/>
      <c r="F826" s="70"/>
      <c r="G826" s="50"/>
      <c r="H826" s="49"/>
      <c r="I826" s="49"/>
    </row>
    <row r="827">
      <c r="B827" s="70"/>
      <c r="C827" s="62"/>
      <c r="D827" s="74"/>
      <c r="E827" s="65"/>
      <c r="F827" s="70"/>
      <c r="G827" s="50"/>
      <c r="H827" s="49"/>
      <c r="I827" s="49"/>
    </row>
    <row r="828">
      <c r="B828" s="70"/>
      <c r="C828" s="62"/>
      <c r="D828" s="74"/>
      <c r="E828" s="65"/>
      <c r="F828" s="70"/>
      <c r="G828" s="50"/>
      <c r="H828" s="49"/>
      <c r="I828" s="49"/>
    </row>
    <row r="829">
      <c r="B829" s="70"/>
      <c r="C829" s="62"/>
      <c r="D829" s="74"/>
      <c r="E829" s="65"/>
      <c r="F829" s="70"/>
      <c r="G829" s="50"/>
      <c r="H829" s="49"/>
      <c r="I829" s="49"/>
    </row>
    <row r="830">
      <c r="B830" s="70"/>
      <c r="C830" s="62"/>
      <c r="D830" s="74"/>
      <c r="E830" s="65"/>
      <c r="F830" s="70"/>
      <c r="G830" s="50"/>
      <c r="H830" s="49"/>
      <c r="I830" s="49"/>
    </row>
    <row r="831">
      <c r="B831" s="70"/>
      <c r="C831" s="62"/>
      <c r="D831" s="74"/>
      <c r="E831" s="65"/>
      <c r="F831" s="70"/>
      <c r="G831" s="50"/>
      <c r="H831" s="49"/>
      <c r="I831" s="49"/>
    </row>
    <row r="832">
      <c r="B832" s="70"/>
      <c r="C832" s="62"/>
      <c r="D832" s="74"/>
      <c r="E832" s="65"/>
      <c r="F832" s="70"/>
      <c r="G832" s="50"/>
      <c r="H832" s="49"/>
      <c r="I832" s="49"/>
    </row>
    <row r="833">
      <c r="B833" s="70"/>
      <c r="C833" s="62"/>
      <c r="D833" s="74"/>
      <c r="E833" s="65"/>
      <c r="F833" s="70"/>
      <c r="G833" s="50"/>
      <c r="H833" s="49"/>
      <c r="I833" s="49"/>
    </row>
    <row r="834">
      <c r="B834" s="70"/>
      <c r="C834" s="62"/>
      <c r="D834" s="74"/>
      <c r="E834" s="65"/>
      <c r="F834" s="70"/>
      <c r="G834" s="50"/>
      <c r="H834" s="49"/>
      <c r="I834" s="49"/>
    </row>
    <row r="835">
      <c r="B835" s="70"/>
      <c r="C835" s="62"/>
      <c r="D835" s="74"/>
      <c r="E835" s="65"/>
      <c r="F835" s="70"/>
      <c r="G835" s="50"/>
      <c r="H835" s="49"/>
      <c r="I835" s="49"/>
    </row>
    <row r="836">
      <c r="B836" s="70"/>
      <c r="C836" s="62"/>
      <c r="D836" s="74"/>
      <c r="E836" s="65"/>
      <c r="F836" s="70"/>
      <c r="G836" s="50"/>
      <c r="H836" s="49"/>
      <c r="I836" s="49"/>
    </row>
    <row r="837">
      <c r="B837" s="70"/>
      <c r="C837" s="62"/>
      <c r="D837" s="74"/>
      <c r="E837" s="65"/>
      <c r="F837" s="70"/>
      <c r="G837" s="50"/>
      <c r="H837" s="49"/>
      <c r="I837" s="49"/>
    </row>
    <row r="838">
      <c r="B838" s="70"/>
      <c r="C838" s="62"/>
      <c r="D838" s="74"/>
      <c r="E838" s="65"/>
      <c r="F838" s="70"/>
      <c r="G838" s="50"/>
      <c r="H838" s="49"/>
      <c r="I838" s="49"/>
    </row>
    <row r="839">
      <c r="B839" s="70"/>
      <c r="C839" s="62"/>
      <c r="D839" s="74"/>
      <c r="E839" s="65"/>
      <c r="F839" s="70"/>
      <c r="G839" s="50"/>
      <c r="H839" s="49"/>
      <c r="I839" s="49"/>
    </row>
    <row r="840">
      <c r="B840" s="70"/>
      <c r="C840" s="62"/>
      <c r="D840" s="74"/>
      <c r="E840" s="65"/>
      <c r="F840" s="70"/>
      <c r="G840" s="50"/>
      <c r="H840" s="49"/>
      <c r="I840" s="49"/>
    </row>
    <row r="841">
      <c r="B841" s="70"/>
      <c r="C841" s="62"/>
      <c r="D841" s="74"/>
      <c r="E841" s="65"/>
      <c r="F841" s="70"/>
      <c r="G841" s="50"/>
      <c r="H841" s="49"/>
      <c r="I841" s="49"/>
    </row>
    <row r="842">
      <c r="B842" s="70"/>
      <c r="C842" s="62"/>
      <c r="D842" s="74"/>
      <c r="E842" s="65"/>
      <c r="F842" s="70"/>
      <c r="G842" s="50"/>
      <c r="H842" s="49"/>
      <c r="I842" s="49"/>
    </row>
    <row r="843">
      <c r="B843" s="70"/>
      <c r="C843" s="62"/>
      <c r="D843" s="74"/>
      <c r="E843" s="65"/>
      <c r="F843" s="70"/>
      <c r="G843" s="50"/>
      <c r="H843" s="49"/>
      <c r="I843" s="49"/>
    </row>
    <row r="844">
      <c r="B844" s="70"/>
      <c r="C844" s="62"/>
      <c r="D844" s="74"/>
      <c r="E844" s="65"/>
      <c r="F844" s="70"/>
      <c r="G844" s="50"/>
      <c r="H844" s="49"/>
      <c r="I844" s="49"/>
    </row>
    <row r="845">
      <c r="B845" s="70"/>
      <c r="C845" s="62"/>
      <c r="D845" s="74"/>
      <c r="E845" s="65"/>
      <c r="F845" s="70"/>
      <c r="G845" s="50"/>
      <c r="H845" s="49"/>
      <c r="I845" s="49"/>
    </row>
    <row r="846">
      <c r="B846" s="70"/>
      <c r="C846" s="62"/>
      <c r="D846" s="74"/>
      <c r="E846" s="65"/>
      <c r="F846" s="70"/>
      <c r="G846" s="50"/>
      <c r="H846" s="49"/>
      <c r="I846" s="49"/>
    </row>
    <row r="847">
      <c r="B847" s="70"/>
      <c r="C847" s="62"/>
      <c r="D847" s="74"/>
      <c r="E847" s="65"/>
      <c r="F847" s="70"/>
      <c r="G847" s="50"/>
      <c r="H847" s="49"/>
      <c r="I847" s="49"/>
    </row>
    <row r="848">
      <c r="B848" s="70"/>
      <c r="C848" s="62"/>
      <c r="D848" s="74"/>
      <c r="E848" s="65"/>
      <c r="F848" s="70"/>
      <c r="G848" s="50"/>
      <c r="H848" s="49"/>
      <c r="I848" s="49"/>
    </row>
    <row r="849">
      <c r="B849" s="70"/>
      <c r="C849" s="62"/>
      <c r="D849" s="74"/>
      <c r="E849" s="65"/>
      <c r="F849" s="70"/>
      <c r="G849" s="50"/>
      <c r="H849" s="49"/>
      <c r="I849" s="49"/>
    </row>
    <row r="850">
      <c r="B850" s="70"/>
      <c r="C850" s="62"/>
      <c r="D850" s="74"/>
      <c r="E850" s="65"/>
      <c r="F850" s="70"/>
      <c r="G850" s="50"/>
      <c r="H850" s="49"/>
      <c r="I850" s="49"/>
    </row>
    <row r="851">
      <c r="B851" s="70"/>
      <c r="C851" s="62"/>
      <c r="D851" s="74"/>
      <c r="E851" s="65"/>
      <c r="F851" s="70"/>
      <c r="G851" s="50"/>
      <c r="H851" s="49"/>
      <c r="I851" s="49"/>
    </row>
    <row r="852">
      <c r="B852" s="70"/>
      <c r="C852" s="62"/>
      <c r="D852" s="74"/>
      <c r="E852" s="65"/>
      <c r="F852" s="70"/>
      <c r="G852" s="50"/>
      <c r="H852" s="49"/>
      <c r="I852" s="49"/>
    </row>
    <row r="853">
      <c r="B853" s="70"/>
      <c r="C853" s="62"/>
      <c r="D853" s="74"/>
      <c r="E853" s="65"/>
      <c r="F853" s="70"/>
      <c r="G853" s="50"/>
      <c r="H853" s="49"/>
      <c r="I853" s="49"/>
    </row>
    <row r="854">
      <c r="B854" s="70"/>
      <c r="C854" s="62"/>
      <c r="D854" s="74"/>
      <c r="E854" s="65"/>
      <c r="F854" s="70"/>
      <c r="G854" s="50"/>
      <c r="H854" s="49"/>
      <c r="I854" s="49"/>
    </row>
    <row r="855">
      <c r="B855" s="70"/>
      <c r="C855" s="62"/>
      <c r="D855" s="74"/>
      <c r="E855" s="65"/>
      <c r="F855" s="70"/>
      <c r="G855" s="50"/>
      <c r="H855" s="49"/>
      <c r="I855" s="49"/>
    </row>
    <row r="856">
      <c r="B856" s="70"/>
      <c r="C856" s="62"/>
      <c r="D856" s="74"/>
      <c r="E856" s="65"/>
      <c r="F856" s="70"/>
      <c r="G856" s="50"/>
      <c r="H856" s="49"/>
      <c r="I856" s="49"/>
    </row>
    <row r="857">
      <c r="B857" s="70"/>
      <c r="C857" s="62"/>
      <c r="D857" s="74"/>
      <c r="E857" s="65"/>
      <c r="F857" s="70"/>
      <c r="G857" s="50"/>
      <c r="H857" s="49"/>
      <c r="I857" s="49"/>
    </row>
    <row r="858">
      <c r="B858" s="70"/>
      <c r="C858" s="62"/>
      <c r="D858" s="74"/>
      <c r="E858" s="65"/>
      <c r="F858" s="70"/>
      <c r="G858" s="50"/>
      <c r="H858" s="49"/>
      <c r="I858" s="49"/>
    </row>
    <row r="859">
      <c r="B859" s="70"/>
      <c r="C859" s="62"/>
      <c r="D859" s="74"/>
      <c r="E859" s="65"/>
      <c r="F859" s="70"/>
      <c r="G859" s="50"/>
      <c r="H859" s="49"/>
      <c r="I859" s="49"/>
    </row>
    <row r="860">
      <c r="B860" s="70"/>
      <c r="C860" s="62"/>
      <c r="D860" s="74"/>
      <c r="E860" s="65"/>
      <c r="F860" s="70"/>
      <c r="G860" s="50"/>
      <c r="H860" s="49"/>
      <c r="I860" s="49"/>
    </row>
    <row r="861">
      <c r="B861" s="70"/>
      <c r="C861" s="62"/>
      <c r="D861" s="74"/>
      <c r="E861" s="65"/>
      <c r="F861" s="70"/>
      <c r="G861" s="50"/>
      <c r="H861" s="49"/>
      <c r="I861" s="49"/>
    </row>
    <row r="862">
      <c r="B862" s="70"/>
      <c r="C862" s="62"/>
      <c r="D862" s="74"/>
      <c r="E862" s="65"/>
      <c r="F862" s="70"/>
      <c r="G862" s="50"/>
      <c r="H862" s="49"/>
      <c r="I862" s="49"/>
    </row>
    <row r="863">
      <c r="B863" s="70"/>
      <c r="C863" s="62"/>
      <c r="D863" s="74"/>
      <c r="E863" s="65"/>
      <c r="F863" s="70"/>
      <c r="G863" s="50"/>
      <c r="H863" s="49"/>
      <c r="I863" s="49"/>
    </row>
    <row r="864">
      <c r="B864" s="70"/>
      <c r="C864" s="62"/>
      <c r="D864" s="74"/>
      <c r="E864" s="65"/>
      <c r="F864" s="70"/>
      <c r="G864" s="50"/>
      <c r="H864" s="49"/>
      <c r="I864" s="49"/>
    </row>
    <row r="865">
      <c r="B865" s="70"/>
      <c r="C865" s="62"/>
      <c r="D865" s="74"/>
      <c r="E865" s="65"/>
      <c r="F865" s="70"/>
      <c r="G865" s="50"/>
      <c r="H865" s="49"/>
      <c r="I865" s="49"/>
    </row>
    <row r="866">
      <c r="B866" s="70"/>
      <c r="C866" s="62"/>
      <c r="D866" s="74"/>
      <c r="E866" s="65"/>
      <c r="F866" s="70"/>
      <c r="G866" s="50"/>
      <c r="H866" s="49"/>
      <c r="I866" s="49"/>
    </row>
    <row r="867">
      <c r="B867" s="70"/>
      <c r="C867" s="62"/>
      <c r="D867" s="74"/>
      <c r="E867" s="65"/>
      <c r="F867" s="70"/>
      <c r="G867" s="50"/>
      <c r="H867" s="49"/>
      <c r="I867" s="49"/>
    </row>
    <row r="868">
      <c r="B868" s="70"/>
      <c r="C868" s="62"/>
      <c r="D868" s="74"/>
      <c r="E868" s="65"/>
      <c r="F868" s="70"/>
      <c r="G868" s="50"/>
      <c r="H868" s="49"/>
      <c r="I868" s="49"/>
    </row>
    <row r="869">
      <c r="B869" s="70"/>
      <c r="C869" s="62"/>
      <c r="D869" s="74"/>
      <c r="E869" s="65"/>
      <c r="F869" s="70"/>
      <c r="G869" s="50"/>
      <c r="H869" s="49"/>
      <c r="I869" s="49"/>
    </row>
    <row r="870">
      <c r="B870" s="70"/>
      <c r="C870" s="62"/>
      <c r="D870" s="74"/>
      <c r="E870" s="65"/>
      <c r="F870" s="70"/>
      <c r="G870" s="50"/>
      <c r="H870" s="49"/>
      <c r="I870" s="49"/>
    </row>
    <row r="871">
      <c r="B871" s="70"/>
      <c r="C871" s="62"/>
      <c r="D871" s="74"/>
      <c r="E871" s="65"/>
      <c r="F871" s="70"/>
      <c r="G871" s="50"/>
      <c r="H871" s="49"/>
      <c r="I871" s="49"/>
    </row>
    <row r="872">
      <c r="B872" s="70"/>
      <c r="C872" s="62"/>
      <c r="D872" s="74"/>
      <c r="E872" s="65"/>
      <c r="F872" s="70"/>
      <c r="G872" s="50"/>
      <c r="H872" s="49"/>
      <c r="I872" s="49"/>
    </row>
    <row r="873">
      <c r="B873" s="70"/>
      <c r="C873" s="62"/>
      <c r="D873" s="74"/>
      <c r="E873" s="65"/>
      <c r="F873" s="70"/>
      <c r="G873" s="50"/>
      <c r="H873" s="49"/>
      <c r="I873" s="49"/>
    </row>
    <row r="874">
      <c r="B874" s="70"/>
      <c r="C874" s="62"/>
      <c r="D874" s="74"/>
      <c r="E874" s="65"/>
      <c r="F874" s="70"/>
      <c r="G874" s="50"/>
      <c r="H874" s="49"/>
      <c r="I874" s="49"/>
    </row>
    <row r="875">
      <c r="B875" s="70"/>
      <c r="C875" s="62"/>
      <c r="D875" s="74"/>
      <c r="E875" s="65"/>
      <c r="F875" s="70"/>
      <c r="G875" s="50"/>
      <c r="H875" s="49"/>
      <c r="I875" s="49"/>
    </row>
    <row r="876">
      <c r="B876" s="70"/>
      <c r="C876" s="62"/>
      <c r="D876" s="74"/>
      <c r="E876" s="65"/>
      <c r="F876" s="70"/>
      <c r="G876" s="50"/>
      <c r="H876" s="49"/>
      <c r="I876" s="49"/>
    </row>
    <row r="877">
      <c r="B877" s="70"/>
      <c r="C877" s="62"/>
      <c r="D877" s="74"/>
      <c r="E877" s="65"/>
      <c r="F877" s="70"/>
      <c r="G877" s="50"/>
      <c r="H877" s="49"/>
      <c r="I877" s="49"/>
    </row>
    <row r="878">
      <c r="B878" s="70"/>
      <c r="C878" s="62"/>
      <c r="D878" s="74"/>
      <c r="E878" s="65"/>
      <c r="F878" s="70"/>
      <c r="G878" s="50"/>
      <c r="H878" s="49"/>
      <c r="I878" s="49"/>
    </row>
    <row r="879">
      <c r="B879" s="70"/>
      <c r="C879" s="62"/>
      <c r="D879" s="74"/>
      <c r="E879" s="65"/>
      <c r="F879" s="70"/>
      <c r="G879" s="50"/>
      <c r="H879" s="49"/>
      <c r="I879" s="49"/>
    </row>
    <row r="880">
      <c r="B880" s="70"/>
      <c r="C880" s="62"/>
      <c r="D880" s="74"/>
      <c r="E880" s="65"/>
      <c r="F880" s="70"/>
      <c r="G880" s="50"/>
      <c r="H880" s="49"/>
      <c r="I880" s="49"/>
    </row>
    <row r="881">
      <c r="B881" s="70"/>
      <c r="C881" s="62"/>
      <c r="D881" s="74"/>
      <c r="E881" s="65"/>
      <c r="F881" s="70"/>
      <c r="G881" s="50"/>
      <c r="H881" s="49"/>
      <c r="I881" s="49"/>
    </row>
    <row r="882">
      <c r="B882" s="70"/>
      <c r="C882" s="62"/>
      <c r="D882" s="74"/>
      <c r="E882" s="65"/>
      <c r="F882" s="70"/>
      <c r="G882" s="50"/>
      <c r="H882" s="49"/>
      <c r="I882" s="49"/>
    </row>
    <row r="883">
      <c r="B883" s="70"/>
      <c r="C883" s="62"/>
      <c r="D883" s="74"/>
      <c r="E883" s="65"/>
      <c r="F883" s="70"/>
      <c r="G883" s="50"/>
      <c r="H883" s="49"/>
      <c r="I883" s="49"/>
    </row>
    <row r="884">
      <c r="B884" s="70"/>
      <c r="C884" s="62"/>
      <c r="D884" s="74"/>
      <c r="E884" s="65"/>
      <c r="F884" s="70"/>
      <c r="G884" s="50"/>
      <c r="H884" s="49"/>
      <c r="I884" s="49"/>
    </row>
    <row r="885">
      <c r="B885" s="70"/>
      <c r="C885" s="62"/>
      <c r="D885" s="74"/>
      <c r="E885" s="65"/>
      <c r="F885" s="70"/>
      <c r="G885" s="50"/>
      <c r="H885" s="49"/>
      <c r="I885" s="49"/>
    </row>
    <row r="886">
      <c r="B886" s="70"/>
      <c r="C886" s="62"/>
      <c r="D886" s="74"/>
      <c r="E886" s="65"/>
      <c r="F886" s="70"/>
      <c r="G886" s="50"/>
      <c r="H886" s="49"/>
      <c r="I886" s="49"/>
    </row>
    <row r="887">
      <c r="B887" s="70"/>
      <c r="C887" s="62"/>
      <c r="D887" s="74"/>
      <c r="E887" s="65"/>
      <c r="F887" s="70"/>
      <c r="G887" s="50"/>
      <c r="H887" s="49"/>
      <c r="I887" s="49"/>
    </row>
    <row r="888">
      <c r="B888" s="70"/>
      <c r="C888" s="62"/>
      <c r="D888" s="74"/>
      <c r="E888" s="65"/>
      <c r="F888" s="70"/>
      <c r="G888" s="50"/>
      <c r="H888" s="49"/>
      <c r="I888" s="49"/>
    </row>
    <row r="889">
      <c r="B889" s="70"/>
      <c r="C889" s="62"/>
      <c r="D889" s="74"/>
      <c r="E889" s="65"/>
      <c r="F889" s="70"/>
      <c r="G889" s="50"/>
      <c r="H889" s="49"/>
      <c r="I889" s="49"/>
    </row>
    <row r="890">
      <c r="B890" s="70"/>
      <c r="C890" s="62"/>
      <c r="D890" s="74"/>
      <c r="E890" s="65"/>
      <c r="F890" s="70"/>
      <c r="G890" s="50"/>
      <c r="H890" s="49"/>
      <c r="I890" s="49"/>
    </row>
    <row r="891">
      <c r="B891" s="70"/>
      <c r="C891" s="62"/>
      <c r="D891" s="74"/>
      <c r="E891" s="65"/>
      <c r="F891" s="70"/>
      <c r="G891" s="50"/>
      <c r="H891" s="49"/>
      <c r="I891" s="49"/>
    </row>
    <row r="892">
      <c r="B892" s="70"/>
      <c r="C892" s="62"/>
      <c r="D892" s="74"/>
      <c r="E892" s="65"/>
      <c r="F892" s="70"/>
      <c r="G892" s="50"/>
      <c r="H892" s="49"/>
      <c r="I892" s="49"/>
    </row>
    <row r="893">
      <c r="B893" s="70"/>
      <c r="C893" s="62"/>
      <c r="D893" s="74"/>
      <c r="E893" s="65"/>
      <c r="F893" s="70"/>
      <c r="G893" s="50"/>
      <c r="H893" s="49"/>
      <c r="I893" s="49"/>
    </row>
    <row r="894">
      <c r="B894" s="70"/>
      <c r="C894" s="62"/>
      <c r="D894" s="74"/>
      <c r="E894" s="65"/>
      <c r="F894" s="70"/>
      <c r="G894" s="50"/>
      <c r="H894" s="49"/>
      <c r="I894" s="49"/>
    </row>
    <row r="895">
      <c r="B895" s="70"/>
      <c r="C895" s="62"/>
      <c r="D895" s="74"/>
      <c r="E895" s="65"/>
      <c r="F895" s="70"/>
      <c r="G895" s="50"/>
      <c r="H895" s="49"/>
      <c r="I895" s="49"/>
    </row>
    <row r="896">
      <c r="B896" s="70"/>
      <c r="C896" s="62"/>
      <c r="D896" s="74"/>
      <c r="E896" s="65"/>
      <c r="F896" s="70"/>
      <c r="G896" s="50"/>
      <c r="H896" s="49"/>
      <c r="I896" s="49"/>
    </row>
    <row r="897">
      <c r="B897" s="70"/>
      <c r="C897" s="62"/>
      <c r="D897" s="74"/>
      <c r="E897" s="65"/>
      <c r="F897" s="70"/>
      <c r="G897" s="50"/>
      <c r="H897" s="49"/>
      <c r="I897" s="49"/>
    </row>
    <row r="898">
      <c r="B898" s="70"/>
      <c r="C898" s="62"/>
      <c r="D898" s="74"/>
      <c r="E898" s="65"/>
      <c r="F898" s="70"/>
      <c r="G898" s="50"/>
      <c r="H898" s="49"/>
      <c r="I898" s="49"/>
    </row>
    <row r="899">
      <c r="B899" s="70"/>
      <c r="C899" s="62"/>
      <c r="D899" s="74"/>
      <c r="E899" s="65"/>
      <c r="F899" s="70"/>
      <c r="G899" s="50"/>
      <c r="H899" s="49"/>
      <c r="I899" s="49"/>
    </row>
    <row r="900">
      <c r="B900" s="70"/>
      <c r="C900" s="62"/>
      <c r="D900" s="74"/>
      <c r="E900" s="65"/>
      <c r="F900" s="70"/>
      <c r="G900" s="50"/>
      <c r="H900" s="49"/>
      <c r="I900" s="49"/>
    </row>
    <row r="901">
      <c r="B901" s="70"/>
      <c r="C901" s="62"/>
      <c r="D901" s="74"/>
      <c r="E901" s="65"/>
      <c r="F901" s="70"/>
      <c r="G901" s="50"/>
      <c r="H901" s="49"/>
      <c r="I901" s="49"/>
    </row>
    <row r="902">
      <c r="B902" s="70"/>
      <c r="C902" s="62"/>
      <c r="D902" s="74"/>
      <c r="E902" s="65"/>
      <c r="F902" s="70"/>
      <c r="G902" s="50"/>
      <c r="H902" s="49"/>
      <c r="I902" s="49"/>
    </row>
    <row r="903">
      <c r="B903" s="70"/>
      <c r="C903" s="62"/>
      <c r="D903" s="74"/>
      <c r="E903" s="65"/>
      <c r="F903" s="70"/>
      <c r="G903" s="50"/>
      <c r="H903" s="49"/>
      <c r="I903" s="49"/>
    </row>
    <row r="904">
      <c r="B904" s="70"/>
      <c r="C904" s="62"/>
      <c r="D904" s="74"/>
      <c r="E904" s="65"/>
      <c r="F904" s="70"/>
      <c r="G904" s="50"/>
      <c r="H904" s="49"/>
      <c r="I904" s="49"/>
    </row>
    <row r="905">
      <c r="B905" s="70"/>
      <c r="C905" s="62"/>
      <c r="D905" s="74"/>
      <c r="E905" s="65"/>
      <c r="F905" s="70"/>
      <c r="G905" s="50"/>
      <c r="H905" s="49"/>
      <c r="I905" s="49"/>
    </row>
    <row r="906">
      <c r="B906" s="70"/>
      <c r="C906" s="62"/>
      <c r="D906" s="74"/>
      <c r="E906" s="65"/>
      <c r="F906" s="70"/>
      <c r="G906" s="50"/>
      <c r="H906" s="49"/>
      <c r="I906" s="49"/>
    </row>
    <row r="907">
      <c r="B907" s="70"/>
      <c r="C907" s="62"/>
      <c r="D907" s="74"/>
      <c r="E907" s="65"/>
      <c r="F907" s="70"/>
      <c r="G907" s="50"/>
      <c r="H907" s="49"/>
      <c r="I907" s="49"/>
    </row>
    <row r="908">
      <c r="B908" s="70"/>
      <c r="C908" s="62"/>
      <c r="D908" s="74"/>
      <c r="E908" s="65"/>
      <c r="F908" s="70"/>
      <c r="G908" s="50"/>
      <c r="H908" s="49"/>
      <c r="I908" s="49"/>
    </row>
    <row r="909">
      <c r="B909" s="70"/>
      <c r="C909" s="62"/>
      <c r="D909" s="74"/>
      <c r="E909" s="65"/>
      <c r="F909" s="70"/>
      <c r="G909" s="50"/>
      <c r="H909" s="49"/>
      <c r="I909" s="49"/>
    </row>
    <row r="910">
      <c r="B910" s="70"/>
      <c r="C910" s="62"/>
      <c r="D910" s="74"/>
      <c r="E910" s="65"/>
      <c r="F910" s="70"/>
      <c r="G910" s="50"/>
      <c r="H910" s="49"/>
      <c r="I910" s="49"/>
    </row>
    <row r="911">
      <c r="B911" s="70"/>
      <c r="C911" s="62"/>
      <c r="D911" s="74"/>
      <c r="E911" s="65"/>
      <c r="F911" s="70"/>
      <c r="G911" s="50"/>
      <c r="H911" s="49"/>
      <c r="I911" s="49"/>
    </row>
    <row r="912">
      <c r="B912" s="70"/>
      <c r="C912" s="62"/>
      <c r="D912" s="74"/>
      <c r="E912" s="65"/>
      <c r="F912" s="70"/>
      <c r="G912" s="50"/>
      <c r="H912" s="49"/>
      <c r="I912" s="49"/>
    </row>
    <row r="913">
      <c r="B913" s="70"/>
      <c r="C913" s="62"/>
      <c r="D913" s="74"/>
      <c r="E913" s="65"/>
      <c r="F913" s="70"/>
      <c r="G913" s="50"/>
      <c r="H913" s="49"/>
      <c r="I913" s="49"/>
    </row>
    <row r="914">
      <c r="B914" s="70"/>
      <c r="C914" s="62"/>
      <c r="D914" s="74"/>
      <c r="E914" s="65"/>
      <c r="F914" s="70"/>
      <c r="G914" s="50"/>
      <c r="H914" s="49"/>
      <c r="I914" s="49"/>
    </row>
    <row r="915">
      <c r="B915" s="70"/>
      <c r="C915" s="62"/>
      <c r="D915" s="74"/>
      <c r="E915" s="65"/>
      <c r="F915" s="70"/>
      <c r="G915" s="50"/>
      <c r="H915" s="49"/>
      <c r="I915" s="49"/>
    </row>
    <row r="916">
      <c r="B916" s="70"/>
      <c r="C916" s="62"/>
      <c r="D916" s="74"/>
      <c r="E916" s="65"/>
      <c r="F916" s="70"/>
      <c r="G916" s="50"/>
      <c r="H916" s="49"/>
      <c r="I916" s="49"/>
    </row>
    <row r="917">
      <c r="B917" s="70"/>
      <c r="C917" s="62"/>
      <c r="D917" s="74"/>
      <c r="E917" s="65"/>
      <c r="F917" s="70"/>
      <c r="G917" s="50"/>
      <c r="H917" s="49"/>
      <c r="I917" s="49"/>
    </row>
    <row r="918">
      <c r="B918" s="70"/>
      <c r="C918" s="62"/>
      <c r="D918" s="74"/>
      <c r="E918" s="65"/>
      <c r="F918" s="70"/>
      <c r="G918" s="50"/>
      <c r="H918" s="49"/>
      <c r="I918" s="49"/>
    </row>
    <row r="919">
      <c r="B919" s="70"/>
      <c r="C919" s="62"/>
      <c r="D919" s="74"/>
      <c r="E919" s="65"/>
      <c r="F919" s="70"/>
      <c r="G919" s="50"/>
      <c r="H919" s="49"/>
      <c r="I919" s="49"/>
    </row>
    <row r="920">
      <c r="B920" s="70"/>
      <c r="C920" s="62"/>
      <c r="D920" s="74"/>
      <c r="E920" s="65"/>
      <c r="F920" s="70"/>
      <c r="G920" s="50"/>
      <c r="H920" s="49"/>
      <c r="I920" s="49"/>
    </row>
    <row r="921">
      <c r="B921" s="70"/>
      <c r="C921" s="62"/>
      <c r="D921" s="74"/>
      <c r="E921" s="65"/>
      <c r="F921" s="70"/>
      <c r="G921" s="50"/>
      <c r="H921" s="49"/>
      <c r="I921" s="49"/>
    </row>
    <row r="922">
      <c r="B922" s="70"/>
      <c r="C922" s="62"/>
      <c r="D922" s="74"/>
      <c r="E922" s="65"/>
      <c r="F922" s="70"/>
      <c r="G922" s="50"/>
      <c r="H922" s="49"/>
      <c r="I922" s="49"/>
    </row>
    <row r="923">
      <c r="B923" s="70"/>
      <c r="C923" s="62"/>
      <c r="D923" s="74"/>
      <c r="E923" s="65"/>
      <c r="F923" s="70"/>
      <c r="G923" s="50"/>
      <c r="H923" s="49"/>
      <c r="I923" s="49"/>
    </row>
    <row r="924">
      <c r="B924" s="70"/>
      <c r="C924" s="62"/>
      <c r="D924" s="74"/>
      <c r="E924" s="65"/>
      <c r="F924" s="70"/>
      <c r="G924" s="50"/>
      <c r="H924" s="49"/>
      <c r="I924" s="49"/>
    </row>
    <row r="925">
      <c r="B925" s="70"/>
      <c r="C925" s="62"/>
      <c r="D925" s="74"/>
      <c r="E925" s="65"/>
      <c r="F925" s="70"/>
      <c r="G925" s="50"/>
      <c r="H925" s="49"/>
      <c r="I925" s="49"/>
    </row>
    <row r="926">
      <c r="B926" s="70"/>
      <c r="C926" s="62"/>
      <c r="D926" s="74"/>
      <c r="E926" s="65"/>
      <c r="F926" s="70"/>
      <c r="G926" s="50"/>
      <c r="H926" s="49"/>
      <c r="I926" s="49"/>
    </row>
    <row r="927">
      <c r="B927" s="70"/>
      <c r="C927" s="62"/>
      <c r="D927" s="74"/>
      <c r="E927" s="65"/>
      <c r="F927" s="70"/>
      <c r="G927" s="50"/>
      <c r="H927" s="49"/>
      <c r="I927" s="49"/>
    </row>
    <row r="928">
      <c r="B928" s="70"/>
      <c r="C928" s="62"/>
      <c r="D928" s="74"/>
      <c r="E928" s="65"/>
      <c r="F928" s="70"/>
      <c r="G928" s="50"/>
      <c r="H928" s="49"/>
      <c r="I928" s="49"/>
    </row>
    <row r="929">
      <c r="B929" s="70"/>
      <c r="C929" s="62"/>
      <c r="D929" s="74"/>
      <c r="E929" s="65"/>
      <c r="F929" s="70"/>
      <c r="G929" s="50"/>
      <c r="H929" s="49"/>
      <c r="I929" s="49"/>
    </row>
    <row r="930">
      <c r="B930" s="70"/>
      <c r="C930" s="62"/>
      <c r="D930" s="74"/>
      <c r="E930" s="65"/>
      <c r="F930" s="70"/>
      <c r="G930" s="50"/>
      <c r="H930" s="49"/>
      <c r="I930" s="49"/>
    </row>
    <row r="931">
      <c r="B931" s="70"/>
      <c r="C931" s="62"/>
      <c r="D931" s="74"/>
      <c r="E931" s="65"/>
      <c r="F931" s="70"/>
      <c r="G931" s="50"/>
      <c r="H931" s="49"/>
      <c r="I931" s="49"/>
    </row>
    <row r="932">
      <c r="B932" s="70"/>
      <c r="C932" s="62"/>
      <c r="D932" s="74"/>
      <c r="E932" s="65"/>
      <c r="F932" s="70"/>
      <c r="G932" s="50"/>
      <c r="H932" s="49"/>
      <c r="I932" s="49"/>
    </row>
    <row r="933">
      <c r="B933" s="70"/>
      <c r="C933" s="62"/>
      <c r="D933" s="74"/>
      <c r="E933" s="65"/>
      <c r="F933" s="70"/>
      <c r="G933" s="50"/>
      <c r="H933" s="49"/>
      <c r="I933" s="49"/>
    </row>
    <row r="934">
      <c r="B934" s="70"/>
      <c r="C934" s="62"/>
      <c r="D934" s="74"/>
      <c r="E934" s="65"/>
      <c r="F934" s="70"/>
      <c r="G934" s="50"/>
      <c r="H934" s="49"/>
      <c r="I934" s="49"/>
    </row>
    <row r="935">
      <c r="B935" s="70"/>
      <c r="C935" s="62"/>
      <c r="D935" s="74"/>
      <c r="E935" s="65"/>
      <c r="F935" s="70"/>
      <c r="G935" s="50"/>
      <c r="H935" s="49"/>
      <c r="I935" s="49"/>
    </row>
    <row r="936">
      <c r="B936" s="70"/>
      <c r="C936" s="62"/>
      <c r="D936" s="74"/>
      <c r="E936" s="65"/>
      <c r="F936" s="70"/>
      <c r="G936" s="50"/>
      <c r="H936" s="49"/>
      <c r="I936" s="49"/>
    </row>
    <row r="937">
      <c r="B937" s="70"/>
      <c r="C937" s="62"/>
      <c r="D937" s="74"/>
      <c r="E937" s="65"/>
      <c r="F937" s="70"/>
      <c r="G937" s="50"/>
      <c r="H937" s="49"/>
      <c r="I937" s="49"/>
    </row>
    <row r="938">
      <c r="B938" s="70"/>
      <c r="C938" s="62"/>
      <c r="D938" s="74"/>
      <c r="E938" s="65"/>
      <c r="F938" s="70"/>
      <c r="G938" s="50"/>
      <c r="H938" s="49"/>
      <c r="I938" s="49"/>
    </row>
    <row r="939">
      <c r="B939" s="70"/>
      <c r="C939" s="62"/>
      <c r="D939" s="74"/>
      <c r="E939" s="65"/>
      <c r="F939" s="70"/>
      <c r="G939" s="50"/>
      <c r="H939" s="49"/>
      <c r="I939" s="49"/>
    </row>
    <row r="940">
      <c r="B940" s="70"/>
      <c r="C940" s="62"/>
      <c r="D940" s="74"/>
      <c r="E940" s="65"/>
      <c r="F940" s="70"/>
      <c r="G940" s="50"/>
      <c r="H940" s="49"/>
      <c r="I940" s="49"/>
    </row>
    <row r="941">
      <c r="B941" s="70"/>
      <c r="C941" s="62"/>
      <c r="D941" s="74"/>
      <c r="E941" s="65"/>
      <c r="F941" s="70"/>
      <c r="G941" s="50"/>
      <c r="H941" s="49"/>
      <c r="I941" s="49"/>
    </row>
    <row r="942">
      <c r="B942" s="70"/>
      <c r="C942" s="62"/>
      <c r="D942" s="74"/>
      <c r="E942" s="65"/>
      <c r="F942" s="70"/>
      <c r="G942" s="50"/>
      <c r="H942" s="49"/>
      <c r="I942" s="49"/>
    </row>
    <row r="943">
      <c r="B943" s="70"/>
      <c r="C943" s="62"/>
      <c r="D943" s="74"/>
      <c r="E943" s="65"/>
      <c r="F943" s="70"/>
      <c r="G943" s="50"/>
      <c r="H943" s="49"/>
      <c r="I943" s="49"/>
    </row>
    <row r="944">
      <c r="B944" s="70"/>
      <c r="C944" s="62"/>
      <c r="D944" s="74"/>
      <c r="E944" s="65"/>
      <c r="F944" s="70"/>
      <c r="G944" s="50"/>
      <c r="H944" s="49"/>
      <c r="I944" s="49"/>
    </row>
    <row r="945">
      <c r="B945" s="70"/>
      <c r="C945" s="62"/>
      <c r="D945" s="74"/>
      <c r="E945" s="65"/>
      <c r="F945" s="70"/>
      <c r="G945" s="50"/>
      <c r="H945" s="49"/>
      <c r="I945" s="49"/>
    </row>
    <row r="946">
      <c r="B946" s="70"/>
      <c r="C946" s="62"/>
      <c r="D946" s="74"/>
      <c r="E946" s="65"/>
      <c r="F946" s="70"/>
      <c r="G946" s="50"/>
      <c r="H946" s="49"/>
      <c r="I946" s="49"/>
    </row>
    <row r="947">
      <c r="B947" s="70"/>
      <c r="C947" s="62"/>
      <c r="D947" s="74"/>
      <c r="E947" s="65"/>
      <c r="F947" s="70"/>
      <c r="G947" s="50"/>
      <c r="H947" s="49"/>
      <c r="I947" s="49"/>
    </row>
    <row r="948">
      <c r="B948" s="70"/>
      <c r="C948" s="62"/>
      <c r="D948" s="74"/>
      <c r="E948" s="65"/>
      <c r="F948" s="70"/>
      <c r="G948" s="50"/>
      <c r="H948" s="49"/>
      <c r="I948" s="49"/>
    </row>
    <row r="949">
      <c r="B949" s="70"/>
      <c r="C949" s="62"/>
      <c r="D949" s="74"/>
      <c r="E949" s="65"/>
      <c r="F949" s="70"/>
      <c r="G949" s="50"/>
      <c r="H949" s="49"/>
      <c r="I949" s="49"/>
    </row>
    <row r="950">
      <c r="B950" s="70"/>
      <c r="C950" s="62"/>
      <c r="D950" s="74"/>
      <c r="E950" s="65"/>
      <c r="F950" s="70"/>
      <c r="G950" s="50"/>
      <c r="H950" s="49"/>
      <c r="I950" s="49"/>
    </row>
    <row r="951">
      <c r="B951" s="70"/>
      <c r="C951" s="62"/>
      <c r="D951" s="74"/>
      <c r="E951" s="65"/>
      <c r="F951" s="70"/>
      <c r="G951" s="50"/>
      <c r="H951" s="49"/>
      <c r="I951" s="49"/>
    </row>
    <row r="952">
      <c r="B952" s="70"/>
      <c r="C952" s="62"/>
      <c r="D952" s="74"/>
      <c r="E952" s="65"/>
      <c r="F952" s="70"/>
      <c r="G952" s="50"/>
      <c r="H952" s="49"/>
      <c r="I952" s="49"/>
    </row>
    <row r="953">
      <c r="B953" s="70"/>
      <c r="C953" s="62"/>
      <c r="D953" s="74"/>
      <c r="E953" s="65"/>
      <c r="F953" s="70"/>
      <c r="G953" s="50"/>
      <c r="H953" s="49"/>
      <c r="I953" s="49"/>
    </row>
    <row r="954">
      <c r="B954" s="70"/>
      <c r="C954" s="62"/>
      <c r="D954" s="74"/>
      <c r="E954" s="65"/>
      <c r="F954" s="70"/>
      <c r="G954" s="50"/>
      <c r="H954" s="49"/>
      <c r="I954" s="49"/>
    </row>
    <row r="955">
      <c r="B955" s="70"/>
      <c r="C955" s="62"/>
      <c r="D955" s="74"/>
      <c r="E955" s="65"/>
      <c r="F955" s="70"/>
      <c r="G955" s="50"/>
      <c r="H955" s="49"/>
      <c r="I955" s="49"/>
    </row>
    <row r="956">
      <c r="B956" s="70"/>
      <c r="C956" s="62"/>
      <c r="D956" s="74"/>
      <c r="E956" s="65"/>
      <c r="F956" s="70"/>
      <c r="G956" s="50"/>
      <c r="H956" s="49"/>
      <c r="I956" s="49"/>
    </row>
    <row r="957">
      <c r="B957" s="70"/>
      <c r="C957" s="62"/>
      <c r="D957" s="74"/>
      <c r="E957" s="65"/>
      <c r="F957" s="70"/>
      <c r="G957" s="50"/>
      <c r="H957" s="49"/>
      <c r="I957" s="49"/>
    </row>
    <row r="958">
      <c r="B958" s="70"/>
      <c r="C958" s="62"/>
      <c r="D958" s="74"/>
      <c r="E958" s="65"/>
      <c r="F958" s="70"/>
      <c r="G958" s="50"/>
      <c r="H958" s="49"/>
      <c r="I958" s="49"/>
    </row>
    <row r="959">
      <c r="B959" s="70"/>
      <c r="C959" s="62"/>
      <c r="D959" s="74"/>
      <c r="E959" s="65"/>
      <c r="F959" s="70"/>
      <c r="G959" s="50"/>
      <c r="H959" s="49"/>
      <c r="I959" s="49"/>
    </row>
    <row r="960">
      <c r="B960" s="70"/>
      <c r="C960" s="62"/>
      <c r="D960" s="74"/>
      <c r="E960" s="65"/>
      <c r="F960" s="70"/>
      <c r="G960" s="50"/>
      <c r="H960" s="49"/>
      <c r="I960" s="49"/>
    </row>
    <row r="961">
      <c r="B961" s="70"/>
      <c r="C961" s="62"/>
      <c r="D961" s="74"/>
      <c r="E961" s="65"/>
      <c r="F961" s="70"/>
      <c r="G961" s="50"/>
      <c r="H961" s="49"/>
      <c r="I961" s="49"/>
    </row>
    <row r="962">
      <c r="B962" s="70"/>
      <c r="C962" s="62"/>
      <c r="D962" s="74"/>
      <c r="E962" s="65"/>
      <c r="F962" s="70"/>
      <c r="G962" s="50"/>
      <c r="H962" s="49"/>
      <c r="I962" s="49"/>
    </row>
    <row r="963">
      <c r="B963" s="70"/>
      <c r="C963" s="62"/>
      <c r="D963" s="74"/>
      <c r="E963" s="65"/>
      <c r="F963" s="70"/>
      <c r="G963" s="50"/>
      <c r="H963" s="49"/>
      <c r="I963" s="49"/>
    </row>
    <row r="964">
      <c r="B964" s="70"/>
      <c r="C964" s="62"/>
      <c r="D964" s="74"/>
      <c r="E964" s="65"/>
      <c r="F964" s="70"/>
      <c r="G964" s="50"/>
      <c r="H964" s="49"/>
      <c r="I964" s="49"/>
    </row>
    <row r="965">
      <c r="B965" s="70"/>
      <c r="C965" s="62"/>
      <c r="D965" s="74"/>
      <c r="E965" s="65"/>
      <c r="F965" s="70"/>
      <c r="G965" s="50"/>
      <c r="H965" s="49"/>
      <c r="I965" s="49"/>
    </row>
    <row r="966">
      <c r="B966" s="70"/>
      <c r="C966" s="62"/>
      <c r="D966" s="74"/>
      <c r="E966" s="65"/>
      <c r="F966" s="70"/>
      <c r="G966" s="50"/>
      <c r="H966" s="49"/>
      <c r="I966" s="49"/>
    </row>
    <row r="967">
      <c r="B967" s="70"/>
      <c r="C967" s="62"/>
      <c r="D967" s="74"/>
      <c r="E967" s="65"/>
      <c r="F967" s="70"/>
      <c r="G967" s="50"/>
      <c r="H967" s="49"/>
      <c r="I967" s="49"/>
    </row>
    <row r="968">
      <c r="B968" s="70"/>
      <c r="C968" s="62"/>
      <c r="D968" s="74"/>
      <c r="E968" s="65"/>
      <c r="F968" s="70"/>
      <c r="G968" s="50"/>
      <c r="H968" s="49"/>
      <c r="I968" s="49"/>
    </row>
    <row r="969">
      <c r="B969" s="70"/>
      <c r="C969" s="62"/>
      <c r="D969" s="74"/>
      <c r="E969" s="65"/>
      <c r="F969" s="70"/>
      <c r="G969" s="50"/>
      <c r="H969" s="49"/>
      <c r="I969" s="49"/>
    </row>
    <row r="970">
      <c r="B970" s="70"/>
      <c r="C970" s="62"/>
      <c r="D970" s="74"/>
      <c r="E970" s="65"/>
      <c r="F970" s="70"/>
      <c r="G970" s="50"/>
      <c r="H970" s="49"/>
      <c r="I970" s="49"/>
    </row>
    <row r="971">
      <c r="B971" s="70"/>
      <c r="C971" s="62"/>
      <c r="D971" s="74"/>
      <c r="E971" s="65"/>
      <c r="F971" s="70"/>
      <c r="G971" s="50"/>
      <c r="H971" s="49"/>
      <c r="I971" s="49"/>
    </row>
    <row r="972">
      <c r="B972" s="70"/>
      <c r="C972" s="62"/>
      <c r="D972" s="74"/>
      <c r="E972" s="65"/>
      <c r="F972" s="70"/>
      <c r="G972" s="50"/>
      <c r="H972" s="49"/>
      <c r="I972" s="49"/>
    </row>
    <row r="973">
      <c r="B973" s="70"/>
      <c r="C973" s="62"/>
      <c r="D973" s="74"/>
      <c r="E973" s="65"/>
      <c r="F973" s="70"/>
      <c r="G973" s="50"/>
      <c r="H973" s="49"/>
      <c r="I973" s="49"/>
    </row>
    <row r="974">
      <c r="B974" s="70"/>
      <c r="C974" s="62"/>
      <c r="D974" s="74"/>
      <c r="E974" s="65"/>
      <c r="F974" s="70"/>
      <c r="G974" s="50"/>
      <c r="H974" s="49"/>
      <c r="I974" s="49"/>
    </row>
    <row r="975">
      <c r="B975" s="70"/>
      <c r="C975" s="62"/>
      <c r="D975" s="74"/>
      <c r="E975" s="65"/>
      <c r="F975" s="70"/>
      <c r="G975" s="50"/>
      <c r="H975" s="49"/>
      <c r="I975" s="49"/>
    </row>
    <row r="976">
      <c r="B976" s="70"/>
      <c r="C976" s="62"/>
      <c r="D976" s="74"/>
      <c r="E976" s="65"/>
      <c r="F976" s="70"/>
      <c r="G976" s="50"/>
      <c r="H976" s="49"/>
      <c r="I976" s="49"/>
    </row>
    <row r="977">
      <c r="B977" s="70"/>
      <c r="C977" s="62"/>
      <c r="D977" s="74"/>
      <c r="E977" s="65"/>
      <c r="F977" s="70"/>
      <c r="G977" s="50"/>
      <c r="H977" s="49"/>
      <c r="I977" s="49"/>
    </row>
    <row r="978">
      <c r="B978" s="70"/>
      <c r="C978" s="62"/>
      <c r="D978" s="74"/>
      <c r="E978" s="65"/>
      <c r="F978" s="70"/>
      <c r="G978" s="50"/>
      <c r="H978" s="49"/>
      <c r="I978" s="49"/>
    </row>
    <row r="979">
      <c r="B979" s="70"/>
      <c r="C979" s="62"/>
      <c r="D979" s="74"/>
      <c r="E979" s="65"/>
      <c r="F979" s="70"/>
      <c r="G979" s="50"/>
      <c r="H979" s="49"/>
      <c r="I979" s="49"/>
    </row>
    <row r="980">
      <c r="B980" s="70"/>
      <c r="C980" s="62"/>
      <c r="D980" s="74"/>
      <c r="E980" s="65"/>
      <c r="F980" s="70"/>
      <c r="G980" s="50"/>
      <c r="H980" s="49"/>
      <c r="I980" s="49"/>
    </row>
    <row r="981">
      <c r="B981" s="70"/>
      <c r="C981" s="62"/>
      <c r="D981" s="74"/>
      <c r="E981" s="65"/>
      <c r="F981" s="70"/>
      <c r="G981" s="50"/>
      <c r="H981" s="49"/>
      <c r="I981" s="49"/>
    </row>
    <row r="982">
      <c r="B982" s="70"/>
      <c r="C982" s="62"/>
      <c r="D982" s="74"/>
      <c r="E982" s="65"/>
      <c r="F982" s="70"/>
      <c r="G982" s="50"/>
      <c r="H982" s="49"/>
      <c r="I982" s="49"/>
    </row>
    <row r="983">
      <c r="B983" s="70"/>
      <c r="C983" s="62"/>
      <c r="D983" s="74"/>
      <c r="E983" s="65"/>
      <c r="F983" s="70"/>
      <c r="G983" s="50"/>
      <c r="H983" s="49"/>
      <c r="I983" s="49"/>
    </row>
    <row r="984">
      <c r="B984" s="70"/>
      <c r="C984" s="62"/>
      <c r="D984" s="74"/>
      <c r="E984" s="65"/>
      <c r="F984" s="70"/>
      <c r="G984" s="50"/>
      <c r="H984" s="49"/>
      <c r="I984" s="49"/>
    </row>
    <row r="985">
      <c r="B985" s="70"/>
      <c r="C985" s="62"/>
      <c r="D985" s="74"/>
      <c r="E985" s="65"/>
      <c r="F985" s="70"/>
      <c r="G985" s="50"/>
      <c r="H985" s="49"/>
      <c r="I985" s="49"/>
    </row>
    <row r="986">
      <c r="B986" s="70"/>
      <c r="C986" s="62"/>
      <c r="D986" s="74"/>
      <c r="E986" s="65"/>
      <c r="F986" s="70"/>
      <c r="G986" s="50"/>
      <c r="H986" s="49"/>
      <c r="I986" s="49"/>
    </row>
    <row r="987">
      <c r="B987" s="70"/>
      <c r="C987" s="62"/>
      <c r="D987" s="74"/>
      <c r="E987" s="65"/>
      <c r="F987" s="70"/>
      <c r="G987" s="50"/>
      <c r="H987" s="49"/>
      <c r="I987" s="49"/>
    </row>
    <row r="988">
      <c r="B988" s="70"/>
      <c r="C988" s="62"/>
      <c r="D988" s="74"/>
      <c r="E988" s="65"/>
      <c r="F988" s="70"/>
      <c r="G988" s="50"/>
      <c r="H988" s="49"/>
      <c r="I988" s="49"/>
    </row>
    <row r="989">
      <c r="B989" s="70"/>
      <c r="C989" s="62"/>
      <c r="D989" s="74"/>
      <c r="E989" s="65"/>
      <c r="F989" s="70"/>
      <c r="G989" s="50"/>
      <c r="H989" s="49"/>
      <c r="I989" s="49"/>
    </row>
    <row r="990">
      <c r="B990" s="70"/>
      <c r="C990" s="62"/>
      <c r="D990" s="74"/>
      <c r="E990" s="65"/>
      <c r="F990" s="70"/>
      <c r="G990" s="50"/>
      <c r="H990" s="49"/>
      <c r="I990" s="49"/>
    </row>
    <row r="991">
      <c r="B991" s="70"/>
      <c r="C991" s="62"/>
      <c r="D991" s="74"/>
      <c r="E991" s="65"/>
      <c r="F991" s="70"/>
      <c r="G991" s="50"/>
      <c r="H991" s="49"/>
      <c r="I991" s="49"/>
    </row>
    <row r="992">
      <c r="B992" s="70"/>
      <c r="C992" s="62"/>
      <c r="D992" s="74"/>
      <c r="E992" s="65"/>
      <c r="F992" s="70"/>
      <c r="G992" s="50"/>
      <c r="H992" s="49"/>
      <c r="I992" s="49"/>
    </row>
    <row r="993">
      <c r="B993" s="70"/>
      <c r="C993" s="62"/>
      <c r="D993" s="74"/>
      <c r="E993" s="65"/>
      <c r="F993" s="70"/>
      <c r="G993" s="50"/>
      <c r="H993" s="49"/>
      <c r="I993" s="49"/>
    </row>
    <row r="994">
      <c r="B994" s="70"/>
      <c r="C994" s="62"/>
      <c r="D994" s="74"/>
      <c r="E994" s="65"/>
      <c r="F994" s="70"/>
      <c r="G994" s="50"/>
      <c r="H994" s="49"/>
      <c r="I994" s="49"/>
    </row>
    <row r="995">
      <c r="B995" s="70"/>
      <c r="C995" s="62"/>
      <c r="D995" s="74"/>
      <c r="E995" s="65"/>
      <c r="F995" s="70"/>
      <c r="G995" s="50"/>
      <c r="H995" s="49"/>
      <c r="I995" s="49"/>
    </row>
    <row r="996">
      <c r="B996" s="70"/>
      <c r="C996" s="62"/>
      <c r="D996" s="74"/>
      <c r="E996" s="65"/>
      <c r="F996" s="70"/>
      <c r="G996" s="50"/>
      <c r="H996" s="49"/>
      <c r="I996" s="49"/>
    </row>
    <row r="997">
      <c r="B997" s="70"/>
      <c r="C997" s="62"/>
      <c r="D997" s="74"/>
      <c r="E997" s="65"/>
      <c r="F997" s="70"/>
      <c r="G997" s="50"/>
      <c r="H997" s="49"/>
      <c r="I997" s="49"/>
    </row>
    <row r="998">
      <c r="B998" s="70"/>
      <c r="C998" s="62"/>
      <c r="D998" s="74"/>
      <c r="E998" s="65"/>
      <c r="F998" s="70"/>
      <c r="G998" s="50"/>
      <c r="H998" s="49"/>
      <c r="I998" s="49"/>
    </row>
    <row r="999">
      <c r="B999" s="70"/>
      <c r="C999" s="62"/>
      <c r="D999" s="74"/>
      <c r="E999" s="65"/>
      <c r="F999" s="70"/>
      <c r="G999" s="50"/>
      <c r="H999" s="49"/>
      <c r="I999" s="49"/>
    </row>
    <row r="1000">
      <c r="B1000" s="70"/>
      <c r="C1000" s="62"/>
      <c r="D1000" s="74"/>
      <c r="E1000" s="65"/>
      <c r="F1000" s="70"/>
      <c r="G1000" s="50"/>
      <c r="H1000" s="49"/>
      <c r="I1000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866</v>
      </c>
      <c r="E1" s="79" t="s">
        <v>867</v>
      </c>
    </row>
    <row r="2">
      <c r="A2" s="80"/>
      <c r="B2" s="80" t="s">
        <v>868</v>
      </c>
      <c r="C2" s="80" t="s">
        <v>869</v>
      </c>
      <c r="D2" s="81" t="s">
        <v>870</v>
      </c>
      <c r="E2" s="80" t="s">
        <v>817</v>
      </c>
      <c r="F2" s="80" t="s">
        <v>871</v>
      </c>
      <c r="G2" s="82" t="s">
        <v>872</v>
      </c>
      <c r="H2" s="82" t="s">
        <v>873</v>
      </c>
    </row>
    <row r="3">
      <c r="A3" s="43">
        <v>1.0</v>
      </c>
      <c r="B3" s="43" t="s">
        <v>173</v>
      </c>
      <c r="C3" s="43">
        <v>74.5</v>
      </c>
      <c r="D3" s="83">
        <f>162*VLOOKUP(B3,Calculations!$A$2:$J$31,10,FALSE)</f>
        <v>82.75047269</v>
      </c>
      <c r="E3" s="50">
        <f t="shared" ref="E3:E32" si="1">D3-C3</f>
        <v>8.250472687</v>
      </c>
      <c r="F3" s="43">
        <v>82.0</v>
      </c>
      <c r="G3" s="50">
        <f t="shared" ref="G3:G32" si="2">F3-D3</f>
        <v>-0.7504726874</v>
      </c>
      <c r="H3">
        <f t="shared" ref="H3:H32" si="3">F3-C3</f>
        <v>7.5</v>
      </c>
    </row>
    <row r="4">
      <c r="A4">
        <f t="shared" ref="A4:A32" si="4">A3+1</f>
        <v>2</v>
      </c>
      <c r="B4" s="43" t="s">
        <v>75</v>
      </c>
      <c r="C4" s="43">
        <v>86.5</v>
      </c>
      <c r="D4" s="83">
        <f>162*VLOOKUP(B4,Calculations!$A$2:$J$31,10,FALSE)</f>
        <v>93.79373148</v>
      </c>
      <c r="E4" s="50">
        <f t="shared" si="1"/>
        <v>7.293731477</v>
      </c>
      <c r="F4" s="43">
        <v>93.0</v>
      </c>
      <c r="G4" s="50">
        <f t="shared" si="2"/>
        <v>-0.7937314767</v>
      </c>
      <c r="H4">
        <f t="shared" si="3"/>
        <v>6.5</v>
      </c>
    </row>
    <row r="5">
      <c r="A5">
        <f t="shared" si="4"/>
        <v>3</v>
      </c>
      <c r="B5" s="43" t="s">
        <v>169</v>
      </c>
      <c r="C5" s="43">
        <v>59.5</v>
      </c>
      <c r="D5" s="83">
        <f>162*VLOOKUP(B5,Calculations!$A$2:$J$31,10,FALSE)</f>
        <v>61.68981137</v>
      </c>
      <c r="E5" s="50">
        <f t="shared" si="1"/>
        <v>2.189811372</v>
      </c>
      <c r="F5" s="43">
        <v>56.0</v>
      </c>
      <c r="G5" s="50">
        <f t="shared" si="2"/>
        <v>-5.689811372</v>
      </c>
      <c r="H5">
        <f t="shared" si="3"/>
        <v>-3.5</v>
      </c>
    </row>
    <row r="6">
      <c r="A6">
        <f t="shared" si="4"/>
        <v>4</v>
      </c>
      <c r="B6" s="43" t="s">
        <v>177</v>
      </c>
      <c r="C6" s="43">
        <v>94.5</v>
      </c>
      <c r="D6" s="83">
        <f>162*VLOOKUP(B6,Calculations!$A$2:$J$31,10,FALSE)</f>
        <v>85.6477125</v>
      </c>
      <c r="E6" s="50">
        <f t="shared" si="1"/>
        <v>-8.852287498</v>
      </c>
      <c r="F6" s="43">
        <v>86.0</v>
      </c>
      <c r="G6" s="50">
        <f t="shared" si="2"/>
        <v>0.3522874977</v>
      </c>
      <c r="H6">
        <f t="shared" si="3"/>
        <v>-8.5</v>
      </c>
    </row>
    <row r="7">
      <c r="A7">
        <f t="shared" si="4"/>
        <v>5</v>
      </c>
      <c r="B7" s="43" t="s">
        <v>89</v>
      </c>
      <c r="C7" s="43">
        <v>89.5</v>
      </c>
      <c r="D7" s="83">
        <f>162*VLOOKUP(B7,Calculations!$A$2:$J$31,10,FALSE)</f>
        <v>91.54045466</v>
      </c>
      <c r="E7" s="50">
        <f t="shared" si="1"/>
        <v>2.040454656</v>
      </c>
      <c r="F7" s="43">
        <v>89.0</v>
      </c>
      <c r="G7" s="50">
        <f t="shared" si="2"/>
        <v>-2.540454656</v>
      </c>
      <c r="H7">
        <f t="shared" si="3"/>
        <v>-0.5</v>
      </c>
    </row>
    <row r="8">
      <c r="A8">
        <f t="shared" si="4"/>
        <v>6</v>
      </c>
      <c r="B8" s="43" t="s">
        <v>80</v>
      </c>
      <c r="C8" s="43">
        <v>76.5</v>
      </c>
      <c r="D8" s="83">
        <f>162*VLOOKUP(B8,Calculations!$A$2:$J$31,10,FALSE)</f>
        <v>75.50439823</v>
      </c>
      <c r="E8" s="50">
        <f t="shared" si="1"/>
        <v>-0.995601774</v>
      </c>
      <c r="F8" s="43">
        <v>72.0</v>
      </c>
      <c r="G8" s="50">
        <f t="shared" si="2"/>
        <v>-3.504398226</v>
      </c>
      <c r="H8">
        <f t="shared" si="3"/>
        <v>-4.5</v>
      </c>
    </row>
    <row r="9">
      <c r="A9">
        <f t="shared" si="4"/>
        <v>7</v>
      </c>
      <c r="B9" s="43" t="s">
        <v>119</v>
      </c>
      <c r="C9" s="43">
        <v>79.5</v>
      </c>
      <c r="D9" s="83">
        <f>162*VLOOKUP(B9,Calculations!$A$2:$J$31,10,FALSE)</f>
        <v>75.92243519</v>
      </c>
      <c r="E9" s="50">
        <f t="shared" si="1"/>
        <v>-3.577564809</v>
      </c>
      <c r="F9" s="43">
        <v>79.0</v>
      </c>
      <c r="G9" s="50">
        <f t="shared" si="2"/>
        <v>3.077564809</v>
      </c>
      <c r="H9">
        <f t="shared" si="3"/>
        <v>-0.5</v>
      </c>
    </row>
    <row r="10">
      <c r="A10">
        <f t="shared" si="4"/>
        <v>8</v>
      </c>
      <c r="B10" s="43" t="s">
        <v>85</v>
      </c>
      <c r="C10" s="43">
        <v>90.5</v>
      </c>
      <c r="D10" s="83">
        <f>162*VLOOKUP(B10,Calculations!$A$2:$J$31,10,FALSE)</f>
        <v>96.07805875</v>
      </c>
      <c r="E10" s="50">
        <f t="shared" si="1"/>
        <v>5.578058755</v>
      </c>
      <c r="F10" s="43">
        <v>95.0</v>
      </c>
      <c r="G10" s="50">
        <f t="shared" si="2"/>
        <v>-1.078058755</v>
      </c>
      <c r="H10">
        <f t="shared" si="3"/>
        <v>4.5</v>
      </c>
    </row>
    <row r="11">
      <c r="A11">
        <f t="shared" si="4"/>
        <v>9</v>
      </c>
      <c r="B11" s="43" t="s">
        <v>155</v>
      </c>
      <c r="C11" s="43">
        <v>84.5</v>
      </c>
      <c r="D11" s="83">
        <f>162*VLOOKUP(B11,Calculations!$A$2:$J$31,10,FALSE)</f>
        <v>71.38365018</v>
      </c>
      <c r="E11" s="50">
        <f t="shared" si="1"/>
        <v>-13.11634982</v>
      </c>
      <c r="F11" s="43">
        <v>75.0</v>
      </c>
      <c r="G11" s="50">
        <f t="shared" si="2"/>
        <v>3.61634982</v>
      </c>
      <c r="H11">
        <f t="shared" si="3"/>
        <v>-9.5</v>
      </c>
    </row>
    <row r="12">
      <c r="A12">
        <f t="shared" si="4"/>
        <v>10</v>
      </c>
      <c r="B12" s="43" t="s">
        <v>182</v>
      </c>
      <c r="C12" s="43">
        <v>68.5</v>
      </c>
      <c r="D12" s="83">
        <f>162*VLOOKUP(B12,Calculations!$A$2:$J$31,10,FALSE)</f>
        <v>56.70044483</v>
      </c>
      <c r="E12" s="50">
        <f t="shared" si="1"/>
        <v>-11.79955517</v>
      </c>
      <c r="F12" s="43">
        <v>52.0</v>
      </c>
      <c r="G12" s="50">
        <f t="shared" si="2"/>
        <v>-4.700444833</v>
      </c>
      <c r="H12">
        <f t="shared" si="3"/>
        <v>-16.5</v>
      </c>
    </row>
    <row r="13">
      <c r="A13">
        <f t="shared" si="4"/>
        <v>11</v>
      </c>
      <c r="B13" s="43" t="s">
        <v>126</v>
      </c>
      <c r="C13" s="43">
        <v>96.5</v>
      </c>
      <c r="D13" s="83">
        <f>162*VLOOKUP(B13,Calculations!$A$2:$J$31,10,FALSE)</f>
        <v>101.1518561</v>
      </c>
      <c r="E13" s="50">
        <f t="shared" si="1"/>
        <v>4.651856069</v>
      </c>
      <c r="F13" s="43">
        <v>106.0</v>
      </c>
      <c r="G13" s="50">
        <f t="shared" si="2"/>
        <v>4.848143931</v>
      </c>
      <c r="H13">
        <f t="shared" si="3"/>
        <v>9.5</v>
      </c>
    </row>
    <row r="14">
      <c r="A14">
        <f t="shared" si="4"/>
        <v>12</v>
      </c>
      <c r="B14" s="43" t="s">
        <v>160</v>
      </c>
      <c r="C14" s="43">
        <v>70.5</v>
      </c>
      <c r="D14" s="83">
        <f>162*VLOOKUP(B14,Calculations!$A$2:$J$31,10,FALSE)</f>
        <v>65.15875411</v>
      </c>
      <c r="E14" s="50">
        <f t="shared" si="1"/>
        <v>-5.341245886</v>
      </c>
      <c r="F14" s="43">
        <v>61.0</v>
      </c>
      <c r="G14" s="50">
        <f t="shared" si="2"/>
        <v>-4.158754114</v>
      </c>
      <c r="H14">
        <f t="shared" si="3"/>
        <v>-9.5</v>
      </c>
    </row>
    <row r="15">
      <c r="A15">
        <f t="shared" si="4"/>
        <v>13</v>
      </c>
      <c r="B15" s="43" t="s">
        <v>164</v>
      </c>
      <c r="C15" s="43">
        <v>83.5</v>
      </c>
      <c r="D15" s="83">
        <f>162*VLOOKUP(B15,Calculations!$A$2:$J$31,10,FALSE)</f>
        <v>75.09923241</v>
      </c>
      <c r="E15" s="50">
        <f t="shared" si="1"/>
        <v>-8.400767586</v>
      </c>
      <c r="F15" s="43">
        <v>77.0</v>
      </c>
      <c r="G15" s="50">
        <f t="shared" si="2"/>
        <v>1.900767586</v>
      </c>
      <c r="H15">
        <f t="shared" si="3"/>
        <v>-6.5</v>
      </c>
    </row>
    <row r="16">
      <c r="A16">
        <f t="shared" si="4"/>
        <v>14</v>
      </c>
      <c r="B16" s="43" t="s">
        <v>31</v>
      </c>
      <c r="C16" s="43">
        <v>93.5</v>
      </c>
      <c r="D16" s="83">
        <f>162*VLOOKUP(B16,Calculations!$A$2:$J$31,10,FALSE)</f>
        <v>110.472997</v>
      </c>
      <c r="E16" s="50">
        <f t="shared" si="1"/>
        <v>16.97299698</v>
      </c>
      <c r="F16" s="43">
        <v>105.0</v>
      </c>
      <c r="G16" s="50">
        <f t="shared" si="2"/>
        <v>-5.472996984</v>
      </c>
      <c r="H16">
        <f t="shared" si="3"/>
        <v>11.5</v>
      </c>
    </row>
    <row r="17">
      <c r="A17">
        <f t="shared" si="4"/>
        <v>15</v>
      </c>
      <c r="B17" s="43" t="s">
        <v>113</v>
      </c>
      <c r="C17" s="43">
        <v>63.5</v>
      </c>
      <c r="D17" s="83">
        <f>162*VLOOKUP(B17,Calculations!$A$2:$J$31,10,FALSE)</f>
        <v>61.74499018</v>
      </c>
      <c r="E17" s="50">
        <f t="shared" si="1"/>
        <v>-1.755009822</v>
      </c>
      <c r="F17" s="43">
        <v>62.0</v>
      </c>
      <c r="G17" s="50">
        <f t="shared" si="2"/>
        <v>0.2550098219</v>
      </c>
      <c r="H17">
        <f t="shared" si="3"/>
        <v>-1.5</v>
      </c>
    </row>
    <row r="18">
      <c r="A18">
        <f t="shared" si="4"/>
        <v>16</v>
      </c>
      <c r="B18" s="43" t="s">
        <v>137</v>
      </c>
      <c r="C18" s="43">
        <v>86.5</v>
      </c>
      <c r="D18" s="83">
        <f>162*VLOOKUP(B18,Calculations!$A$2:$J$31,10,FALSE)</f>
        <v>82.96995056</v>
      </c>
      <c r="E18" s="50">
        <f t="shared" si="1"/>
        <v>-3.530049437</v>
      </c>
      <c r="F18" s="43">
        <v>83.0</v>
      </c>
      <c r="G18" s="50">
        <f t="shared" si="2"/>
        <v>0.03004943722</v>
      </c>
      <c r="H18">
        <f t="shared" si="3"/>
        <v>-3.5</v>
      </c>
    </row>
    <row r="19">
      <c r="A19">
        <f t="shared" si="4"/>
        <v>17</v>
      </c>
      <c r="B19" s="43" t="s">
        <v>60</v>
      </c>
      <c r="C19" s="43">
        <v>84.0</v>
      </c>
      <c r="D19" s="83">
        <f>162*VLOOKUP(B19,Calculations!$A$2:$J$31,10,FALSE)</f>
        <v>91.50477912</v>
      </c>
      <c r="E19" s="50">
        <f t="shared" si="1"/>
        <v>7.504779124</v>
      </c>
      <c r="F19" s="43">
        <v>97.0</v>
      </c>
      <c r="G19" s="50">
        <f t="shared" si="2"/>
        <v>5.495220876</v>
      </c>
      <c r="H19">
        <f t="shared" si="3"/>
        <v>13</v>
      </c>
    </row>
    <row r="20">
      <c r="A20">
        <f t="shared" si="4"/>
        <v>18</v>
      </c>
      <c r="B20" s="43" t="s">
        <v>151</v>
      </c>
      <c r="C20" s="43">
        <v>85.5</v>
      </c>
      <c r="D20" s="83">
        <f>162*VLOOKUP(B20,Calculations!$A$2:$J$31,10,FALSE)</f>
        <v>79.73272574</v>
      </c>
      <c r="E20" s="50">
        <f t="shared" si="1"/>
        <v>-5.767274261</v>
      </c>
      <c r="F20" s="43">
        <v>84.0</v>
      </c>
      <c r="G20" s="50">
        <f t="shared" si="2"/>
        <v>4.267274261</v>
      </c>
      <c r="H20">
        <f t="shared" si="3"/>
        <v>-1.5</v>
      </c>
    </row>
    <row r="21">
      <c r="A21">
        <f t="shared" si="4"/>
        <v>19</v>
      </c>
      <c r="B21" s="43" t="s">
        <v>95</v>
      </c>
      <c r="C21" s="43">
        <v>96.5</v>
      </c>
      <c r="D21" s="83">
        <f>162*VLOOKUP(B21,Calculations!$A$2:$J$31,10,FALSE)</f>
        <v>98.00285239</v>
      </c>
      <c r="E21" s="50">
        <f t="shared" si="1"/>
        <v>1.502852385</v>
      </c>
      <c r="F21" s="43">
        <v>105.0</v>
      </c>
      <c r="G21" s="50">
        <f t="shared" si="2"/>
        <v>6.997147615</v>
      </c>
      <c r="H21">
        <f t="shared" si="3"/>
        <v>8.5</v>
      </c>
    </row>
    <row r="22">
      <c r="A22">
        <f t="shared" si="4"/>
        <v>20</v>
      </c>
      <c r="B22" s="43" t="s">
        <v>67</v>
      </c>
      <c r="C22" s="43">
        <v>83.5</v>
      </c>
      <c r="D22" s="83">
        <f>162*VLOOKUP(B22,Calculations!$A$2:$J$31,10,FALSE)</f>
        <v>96.30161337</v>
      </c>
      <c r="E22" s="50">
        <f t="shared" si="1"/>
        <v>12.80161337</v>
      </c>
      <c r="F22" s="43">
        <v>91.0</v>
      </c>
      <c r="G22" s="50">
        <f t="shared" si="2"/>
        <v>-5.301613371</v>
      </c>
      <c r="H22">
        <f t="shared" si="3"/>
        <v>7.5</v>
      </c>
    </row>
    <row r="23">
      <c r="A23">
        <f t="shared" si="4"/>
        <v>21</v>
      </c>
      <c r="B23" s="43" t="s">
        <v>143</v>
      </c>
      <c r="C23" s="43">
        <v>86.5</v>
      </c>
      <c r="D23" s="83">
        <f>162*VLOOKUP(B23,Calculations!$A$2:$J$31,10,FALSE)</f>
        <v>78.06856198</v>
      </c>
      <c r="E23" s="50">
        <f t="shared" si="1"/>
        <v>-8.431438022</v>
      </c>
      <c r="F23" s="43">
        <v>82.0</v>
      </c>
      <c r="G23" s="50">
        <f t="shared" si="2"/>
        <v>3.931438022</v>
      </c>
      <c r="H23">
        <f t="shared" si="3"/>
        <v>-4.5</v>
      </c>
    </row>
    <row r="24">
      <c r="A24">
        <f t="shared" si="4"/>
        <v>22</v>
      </c>
      <c r="B24" s="43" t="s">
        <v>189</v>
      </c>
      <c r="C24" s="43">
        <v>77.5</v>
      </c>
      <c r="D24" s="83">
        <f>162*VLOOKUP(B24,Calculations!$A$2:$J$31,10,FALSE)</f>
        <v>67.70114499</v>
      </c>
      <c r="E24" s="50">
        <f t="shared" si="1"/>
        <v>-9.79885501</v>
      </c>
      <c r="F24" s="43">
        <v>70.0</v>
      </c>
      <c r="G24" s="50">
        <f t="shared" si="2"/>
        <v>2.29885501</v>
      </c>
      <c r="H24">
        <f t="shared" si="3"/>
        <v>-7.5</v>
      </c>
    </row>
    <row r="25">
      <c r="A25">
        <f t="shared" si="4"/>
        <v>23</v>
      </c>
      <c r="B25" s="43" t="s">
        <v>52</v>
      </c>
      <c r="C25" s="43">
        <v>78.5</v>
      </c>
      <c r="D25" s="83">
        <f>162*VLOOKUP(B25,Calculations!$A$2:$J$31,10,FALSE)</f>
        <v>79.88415706</v>
      </c>
      <c r="E25" s="50">
        <f t="shared" si="1"/>
        <v>1.384157062</v>
      </c>
      <c r="F25" s="43">
        <v>75.0</v>
      </c>
      <c r="G25" s="50">
        <f t="shared" si="2"/>
        <v>-4.884157062</v>
      </c>
      <c r="H25">
        <f t="shared" si="3"/>
        <v>-3.5</v>
      </c>
    </row>
    <row r="26">
      <c r="A26">
        <f t="shared" si="4"/>
        <v>24</v>
      </c>
      <c r="B26" s="43" t="s">
        <v>132</v>
      </c>
      <c r="C26" s="43">
        <v>73.5</v>
      </c>
      <c r="D26" s="83">
        <f>162*VLOOKUP(B26,Calculations!$A$2:$J$31,10,FALSE)</f>
        <v>74.09898987</v>
      </c>
      <c r="E26" s="50">
        <f t="shared" si="1"/>
        <v>0.5989898702</v>
      </c>
      <c r="F26" s="43">
        <v>78.0</v>
      </c>
      <c r="G26" s="50">
        <f t="shared" si="2"/>
        <v>3.90101013</v>
      </c>
      <c r="H26">
        <f t="shared" si="3"/>
        <v>4.5</v>
      </c>
    </row>
    <row r="27">
      <c r="A27">
        <f t="shared" si="4"/>
        <v>25</v>
      </c>
      <c r="B27" s="43" t="s">
        <v>148</v>
      </c>
      <c r="C27" s="43">
        <v>71.5</v>
      </c>
      <c r="D27" s="83">
        <f>162*VLOOKUP(B27,Calculations!$A$2:$J$31,10,FALSE)</f>
        <v>70.28241829</v>
      </c>
      <c r="E27" s="50">
        <f t="shared" si="1"/>
        <v>-1.217581712</v>
      </c>
      <c r="F27" s="43">
        <v>68.0</v>
      </c>
      <c r="G27" s="50">
        <f t="shared" si="2"/>
        <v>-2.282418288</v>
      </c>
      <c r="H27">
        <f t="shared" si="3"/>
        <v>-3.5</v>
      </c>
    </row>
    <row r="28">
      <c r="A28">
        <f t="shared" si="4"/>
        <v>26</v>
      </c>
      <c r="B28" s="43" t="s">
        <v>107</v>
      </c>
      <c r="C28" s="43">
        <v>88.5</v>
      </c>
      <c r="D28" s="83">
        <f>162*VLOOKUP(B28,Calculations!$A$2:$J$31,10,FALSE)</f>
        <v>88.75136795</v>
      </c>
      <c r="E28" s="50">
        <f t="shared" si="1"/>
        <v>0.2513679479</v>
      </c>
      <c r="F28" s="43">
        <v>84.0</v>
      </c>
      <c r="G28" s="50">
        <f t="shared" si="2"/>
        <v>-4.751367948</v>
      </c>
      <c r="H28">
        <f t="shared" si="3"/>
        <v>-4.5</v>
      </c>
    </row>
    <row r="29">
      <c r="A29">
        <f t="shared" si="4"/>
        <v>27</v>
      </c>
      <c r="B29" s="43" t="s">
        <v>44</v>
      </c>
      <c r="C29" s="43">
        <v>84.5</v>
      </c>
      <c r="D29" s="83">
        <f>162*VLOOKUP(B29,Calculations!$A$2:$J$31,10,FALSE)</f>
        <v>94.25944218</v>
      </c>
      <c r="E29" s="50">
        <f t="shared" si="1"/>
        <v>9.759442179</v>
      </c>
      <c r="F29" s="43">
        <v>92.0</v>
      </c>
      <c r="G29" s="50">
        <f t="shared" si="2"/>
        <v>-2.259442179</v>
      </c>
      <c r="H29">
        <f t="shared" si="3"/>
        <v>7.5</v>
      </c>
    </row>
    <row r="30">
      <c r="A30">
        <f t="shared" si="4"/>
        <v>28</v>
      </c>
      <c r="B30" s="43" t="s">
        <v>186</v>
      </c>
      <c r="C30" s="43">
        <v>71.5</v>
      </c>
      <c r="D30" s="83">
        <f>162*VLOOKUP(B30,Calculations!$A$2:$J$31,10,FALSE)</f>
        <v>66.79285649</v>
      </c>
      <c r="E30" s="50">
        <f t="shared" si="1"/>
        <v>-4.707143514</v>
      </c>
      <c r="F30" s="43">
        <v>80.0</v>
      </c>
      <c r="G30" s="50">
        <f t="shared" si="2"/>
        <v>13.20714351</v>
      </c>
      <c r="H30">
        <f t="shared" si="3"/>
        <v>8.5</v>
      </c>
    </row>
    <row r="31">
      <c r="A31">
        <f t="shared" si="4"/>
        <v>29</v>
      </c>
      <c r="B31" s="43" t="s">
        <v>100</v>
      </c>
      <c r="C31" s="43">
        <v>75.5</v>
      </c>
      <c r="D31" s="83">
        <f>162*VLOOKUP(B31,Calculations!$A$2:$J$31,10,FALSE)</f>
        <v>72.4153955</v>
      </c>
      <c r="E31" s="50">
        <f t="shared" si="1"/>
        <v>-3.0846045</v>
      </c>
      <c r="F31" s="43">
        <v>66.0</v>
      </c>
      <c r="G31" s="50">
        <f t="shared" si="2"/>
        <v>-6.4153955</v>
      </c>
      <c r="H31">
        <f t="shared" si="3"/>
        <v>-9.5</v>
      </c>
    </row>
    <row r="32">
      <c r="A32">
        <f t="shared" si="4"/>
        <v>30</v>
      </c>
      <c r="B32" s="43" t="s">
        <v>166</v>
      </c>
      <c r="C32" s="43">
        <v>88.5</v>
      </c>
      <c r="D32" s="83">
        <f>162*VLOOKUP(B32,Calculations!$A$2:$J$31,10,FALSE)</f>
        <v>88.47933482</v>
      </c>
      <c r="E32" s="50">
        <f t="shared" si="1"/>
        <v>-0.02066518101</v>
      </c>
      <c r="F32" s="43">
        <v>86.0</v>
      </c>
      <c r="G32" s="50">
        <f t="shared" si="2"/>
        <v>-2.479334819</v>
      </c>
      <c r="H32">
        <f t="shared" si="3"/>
        <v>-2.5</v>
      </c>
    </row>
    <row r="34">
      <c r="B34" s="43" t="s">
        <v>863</v>
      </c>
      <c r="C34">
        <f>AVERAGE(C3:C32)</f>
        <v>81.45</v>
      </c>
      <c r="E34" s="43" t="s">
        <v>863</v>
      </c>
      <c r="F34">
        <f t="shared" ref="F34:H34" si="5">AVERAGE(F3:F32)</f>
        <v>81.03333333</v>
      </c>
      <c r="G34" s="50">
        <f t="shared" si="5"/>
        <v>-0.09615299804</v>
      </c>
      <c r="H34">
        <f t="shared" si="5"/>
        <v>-0.4166666667</v>
      </c>
    </row>
    <row r="35">
      <c r="B35" s="43" t="s">
        <v>864</v>
      </c>
      <c r="C35">
        <f>SUM(C3:C32)</f>
        <v>2443.5</v>
      </c>
      <c r="E35" s="43" t="s">
        <v>864</v>
      </c>
      <c r="F35">
        <f t="shared" ref="F35:H35" si="6">sum(F3:F32)</f>
        <v>2431</v>
      </c>
      <c r="G35" s="50">
        <f t="shared" si="6"/>
        <v>-2.884589941</v>
      </c>
      <c r="H35">
        <f t="shared" si="6"/>
        <v>-12.5</v>
      </c>
    </row>
    <row r="36">
      <c r="B36" s="43" t="s">
        <v>874</v>
      </c>
      <c r="C36">
        <f>STDEV(C3:C32)</f>
        <v>9.523428461</v>
      </c>
      <c r="E36" s="43" t="s">
        <v>874</v>
      </c>
      <c r="F36">
        <f t="shared" ref="F36:H36" si="7">STDEV(F3:F32)</f>
        <v>13.96666804</v>
      </c>
      <c r="G36">
        <f t="shared" si="7"/>
        <v>4.594966585</v>
      </c>
      <c r="H36">
        <f t="shared" si="7"/>
        <v>7.467265729</v>
      </c>
    </row>
    <row r="37">
      <c r="E37" s="43" t="s">
        <v>875</v>
      </c>
      <c r="G37">
        <f>COUNTIF(G3:G32,"&gt;0")</f>
        <v>14</v>
      </c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876</v>
      </c>
      <c r="C1" s="1" t="s">
        <v>877</v>
      </c>
      <c r="D1" s="1" t="s">
        <v>424</v>
      </c>
      <c r="E1" s="1" t="s">
        <v>4</v>
      </c>
      <c r="F1" s="1" t="s">
        <v>5</v>
      </c>
      <c r="G1" s="1" t="s">
        <v>6</v>
      </c>
      <c r="H1" s="1" t="s">
        <v>878</v>
      </c>
      <c r="I1" s="1" t="s">
        <v>3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887</v>
      </c>
      <c r="S1" s="1" t="s">
        <v>9</v>
      </c>
      <c r="T1" s="1" t="s">
        <v>888</v>
      </c>
      <c r="U1" s="1" t="s">
        <v>889</v>
      </c>
      <c r="V1" s="1" t="s">
        <v>890</v>
      </c>
      <c r="W1" s="1" t="s">
        <v>891</v>
      </c>
      <c r="X1" s="1" t="s">
        <v>892</v>
      </c>
      <c r="Y1" s="1" t="s">
        <v>893</v>
      </c>
      <c r="Z1" s="1" t="s">
        <v>894</v>
      </c>
      <c r="AA1" s="1" t="s">
        <v>895</v>
      </c>
      <c r="AB1" s="1" t="s">
        <v>896</v>
      </c>
      <c r="AC1" s="1" t="s">
        <v>897</v>
      </c>
      <c r="AD1" s="1" t="s">
        <v>898</v>
      </c>
      <c r="AE1" s="1" t="s">
        <v>899</v>
      </c>
      <c r="AF1" s="1" t="s">
        <v>900</v>
      </c>
      <c r="AG1" s="1" t="s">
        <v>901</v>
      </c>
      <c r="AH1" s="1" t="s">
        <v>902</v>
      </c>
      <c r="AI1" s="1" t="s">
        <v>903</v>
      </c>
      <c r="AJ1" s="1" t="s">
        <v>904</v>
      </c>
      <c r="AK1" s="1" t="s">
        <v>905</v>
      </c>
    </row>
    <row r="2">
      <c r="A2" s="84" t="s">
        <v>173</v>
      </c>
      <c r="B2" s="5">
        <v>26.0</v>
      </c>
      <c r="C2" s="5">
        <v>27.7</v>
      </c>
      <c r="D2" s="5">
        <v>4.92</v>
      </c>
      <c r="E2" s="5">
        <v>25.0</v>
      </c>
      <c r="F2" s="5">
        <v>35.0</v>
      </c>
      <c r="G2" s="5">
        <v>0.417</v>
      </c>
      <c r="H2" s="5">
        <v>4.84</v>
      </c>
      <c r="I2" s="5">
        <v>60.0</v>
      </c>
      <c r="J2" s="5">
        <v>60.0</v>
      </c>
      <c r="K2" s="5">
        <v>60.0</v>
      </c>
      <c r="L2" s="5">
        <v>0.0</v>
      </c>
      <c r="M2" s="5">
        <v>2.0</v>
      </c>
      <c r="N2" s="5">
        <v>0.0</v>
      </c>
      <c r="O2" s="5">
        <v>13.0</v>
      </c>
      <c r="P2" s="5">
        <v>518.1</v>
      </c>
      <c r="Q2" s="5">
        <v>506.0</v>
      </c>
      <c r="R2" s="5">
        <f t="shared" ref="R2:R31" si="1">D2*162</f>
        <v>797.04</v>
      </c>
      <c r="S2" s="5">
        <v>295.0</v>
      </c>
      <c r="T2" s="5">
        <v>279.0</v>
      </c>
      <c r="U2" s="5">
        <v>93.0</v>
      </c>
      <c r="V2" s="5">
        <v>235.0</v>
      </c>
      <c r="W2" s="5">
        <v>20.0</v>
      </c>
      <c r="X2" s="5">
        <v>524.0</v>
      </c>
      <c r="Y2" s="5">
        <v>23.0</v>
      </c>
      <c r="Z2" s="5">
        <v>1.0</v>
      </c>
      <c r="AA2" s="5">
        <v>23.0</v>
      </c>
      <c r="AB2" s="5">
        <v>2279.0</v>
      </c>
      <c r="AC2" s="5">
        <v>96.0</v>
      </c>
      <c r="AD2" s="5">
        <v>4.99</v>
      </c>
      <c r="AE2" s="5">
        <v>1.43</v>
      </c>
      <c r="AF2" s="5">
        <v>8.8</v>
      </c>
      <c r="AG2" s="5">
        <v>1.6</v>
      </c>
      <c r="AH2" s="5">
        <v>4.1</v>
      </c>
      <c r="AI2" s="5">
        <v>9.1</v>
      </c>
      <c r="AJ2" s="5">
        <v>2.23</v>
      </c>
      <c r="AK2" s="2">
        <v>429.0</v>
      </c>
    </row>
    <row r="3">
      <c r="A3" s="84" t="s">
        <v>75</v>
      </c>
      <c r="B3" s="5">
        <v>29.0</v>
      </c>
      <c r="C3" s="5">
        <v>28.5</v>
      </c>
      <c r="D3" s="5">
        <v>4.8</v>
      </c>
      <c r="E3" s="5">
        <v>35.0</v>
      </c>
      <c r="F3" s="5">
        <v>25.0</v>
      </c>
      <c r="G3" s="5">
        <v>0.583</v>
      </c>
      <c r="H3" s="5">
        <v>4.41</v>
      </c>
      <c r="I3" s="5">
        <v>60.0</v>
      </c>
      <c r="J3" s="5">
        <v>60.0</v>
      </c>
      <c r="K3" s="5">
        <v>60.0</v>
      </c>
      <c r="L3" s="5">
        <v>0.0</v>
      </c>
      <c r="M3" s="5">
        <v>4.0</v>
      </c>
      <c r="N3" s="5">
        <v>0.0</v>
      </c>
      <c r="O3" s="5">
        <v>13.0</v>
      </c>
      <c r="P3" s="5">
        <v>524.1</v>
      </c>
      <c r="Q3" s="5">
        <v>494.0</v>
      </c>
      <c r="R3" s="5">
        <f t="shared" si="1"/>
        <v>777.6</v>
      </c>
      <c r="S3" s="5">
        <v>288.0</v>
      </c>
      <c r="T3" s="5">
        <v>257.0</v>
      </c>
      <c r="U3" s="5">
        <v>69.0</v>
      </c>
      <c r="V3" s="5">
        <v>220.0</v>
      </c>
      <c r="W3" s="5">
        <v>13.0</v>
      </c>
      <c r="X3" s="5">
        <v>506.0</v>
      </c>
      <c r="Y3" s="5">
        <v>33.0</v>
      </c>
      <c r="Z3" s="5">
        <v>2.0</v>
      </c>
      <c r="AA3" s="5">
        <v>23.0</v>
      </c>
      <c r="AB3" s="5">
        <v>2276.0</v>
      </c>
      <c r="AC3" s="5">
        <v>110.0</v>
      </c>
      <c r="AD3" s="5">
        <v>4.42</v>
      </c>
      <c r="AE3" s="5">
        <v>1.362</v>
      </c>
      <c r="AF3" s="5">
        <v>8.5</v>
      </c>
      <c r="AG3" s="5">
        <v>1.2</v>
      </c>
      <c r="AH3" s="5">
        <v>3.8</v>
      </c>
      <c r="AI3" s="5">
        <v>8.7</v>
      </c>
      <c r="AJ3" s="5">
        <v>2.3</v>
      </c>
      <c r="AK3" s="2">
        <v>415.0</v>
      </c>
    </row>
    <row r="4">
      <c r="A4" s="84" t="s">
        <v>169</v>
      </c>
      <c r="B4" s="5">
        <v>27.0</v>
      </c>
      <c r="C4" s="5">
        <v>28.3</v>
      </c>
      <c r="D4" s="5">
        <v>4.9</v>
      </c>
      <c r="E4" s="5">
        <v>25.0</v>
      </c>
      <c r="F4" s="5">
        <v>35.0</v>
      </c>
      <c r="G4" s="5">
        <v>0.417</v>
      </c>
      <c r="H4" s="5">
        <v>4.51</v>
      </c>
      <c r="I4" s="5">
        <v>60.0</v>
      </c>
      <c r="J4" s="5">
        <v>60.0</v>
      </c>
      <c r="K4" s="5">
        <v>60.0</v>
      </c>
      <c r="L4" s="5">
        <v>0.0</v>
      </c>
      <c r="M4" s="5">
        <v>1.0</v>
      </c>
      <c r="N4" s="5">
        <v>0.0</v>
      </c>
      <c r="O4" s="5">
        <v>11.0</v>
      </c>
      <c r="P4" s="5">
        <v>518.2</v>
      </c>
      <c r="Q4" s="5">
        <v>489.0</v>
      </c>
      <c r="R4" s="5">
        <f t="shared" si="1"/>
        <v>793.8</v>
      </c>
      <c r="S4" s="5">
        <v>294.0</v>
      </c>
      <c r="T4" s="5">
        <v>260.0</v>
      </c>
      <c r="U4" s="5">
        <v>79.0</v>
      </c>
      <c r="V4" s="5">
        <v>192.0</v>
      </c>
      <c r="W4" s="5">
        <v>2.0</v>
      </c>
      <c r="X4" s="5">
        <v>487.0</v>
      </c>
      <c r="Y4" s="5">
        <v>34.0</v>
      </c>
      <c r="Z4" s="5">
        <v>4.0</v>
      </c>
      <c r="AA4" s="5">
        <v>35.0</v>
      </c>
      <c r="AB4" s="5">
        <v>2246.0</v>
      </c>
      <c r="AC4" s="5">
        <v>102.0</v>
      </c>
      <c r="AD4" s="5">
        <v>4.6</v>
      </c>
      <c r="AE4" s="5">
        <v>1.313</v>
      </c>
      <c r="AF4" s="5">
        <v>8.5</v>
      </c>
      <c r="AG4" s="5">
        <v>1.4</v>
      </c>
      <c r="AH4" s="5">
        <v>3.3</v>
      </c>
      <c r="AI4" s="5">
        <v>8.5</v>
      </c>
      <c r="AJ4" s="5">
        <v>2.54</v>
      </c>
      <c r="AK4" s="2">
        <v>396.0</v>
      </c>
    </row>
    <row r="5">
      <c r="A5" s="84" t="s">
        <v>177</v>
      </c>
      <c r="B5" s="5">
        <v>30.0</v>
      </c>
      <c r="C5" s="5">
        <v>29.1</v>
      </c>
      <c r="D5" s="5">
        <v>5.85</v>
      </c>
      <c r="E5" s="5">
        <v>24.0</v>
      </c>
      <c r="F5" s="5">
        <v>36.0</v>
      </c>
      <c r="G5" s="5">
        <v>0.4</v>
      </c>
      <c r="H5" s="5">
        <v>5.58</v>
      </c>
      <c r="I5" s="5">
        <v>60.0</v>
      </c>
      <c r="J5" s="5">
        <v>60.0</v>
      </c>
      <c r="K5" s="5">
        <v>60.0</v>
      </c>
      <c r="L5" s="5">
        <v>0.0</v>
      </c>
      <c r="M5" s="5">
        <v>2.0</v>
      </c>
      <c r="N5" s="5">
        <v>0.0</v>
      </c>
      <c r="O5" s="5">
        <v>14.0</v>
      </c>
      <c r="P5" s="5">
        <v>524.0</v>
      </c>
      <c r="Q5" s="5">
        <v>587.0</v>
      </c>
      <c r="R5" s="5">
        <f t="shared" si="1"/>
        <v>947.7</v>
      </c>
      <c r="S5" s="5">
        <v>351.0</v>
      </c>
      <c r="T5" s="5">
        <v>325.0</v>
      </c>
      <c r="U5" s="5">
        <v>98.0</v>
      </c>
      <c r="V5" s="5">
        <v>252.0</v>
      </c>
      <c r="W5" s="5">
        <v>4.0</v>
      </c>
      <c r="X5" s="5">
        <v>537.0</v>
      </c>
      <c r="Y5" s="5">
        <v>31.0</v>
      </c>
      <c r="Z5" s="5">
        <v>3.0</v>
      </c>
      <c r="AA5" s="5">
        <v>28.0</v>
      </c>
      <c r="AB5" s="5">
        <v>2389.0</v>
      </c>
      <c r="AC5" s="5">
        <v>86.0</v>
      </c>
      <c r="AD5" s="5">
        <v>5.19</v>
      </c>
      <c r="AE5" s="5">
        <v>1.601</v>
      </c>
      <c r="AF5" s="5">
        <v>10.1</v>
      </c>
      <c r="AG5" s="5">
        <v>1.7</v>
      </c>
      <c r="AH5" s="5">
        <v>4.3</v>
      </c>
      <c r="AI5" s="5">
        <v>9.2</v>
      </c>
      <c r="AJ5" s="5">
        <v>2.13</v>
      </c>
      <c r="AK5" s="2">
        <v>466.0</v>
      </c>
    </row>
    <row r="6">
      <c r="A6" s="84" t="s">
        <v>89</v>
      </c>
      <c r="B6" s="5">
        <v>26.0</v>
      </c>
      <c r="C6" s="5">
        <v>30.3</v>
      </c>
      <c r="D6" s="5">
        <v>4.0</v>
      </c>
      <c r="E6" s="5">
        <v>34.0</v>
      </c>
      <c r="F6" s="5">
        <v>26.0</v>
      </c>
      <c r="G6" s="5">
        <v>0.567</v>
      </c>
      <c r="H6" s="5">
        <v>3.99</v>
      </c>
      <c r="I6" s="5">
        <v>60.0</v>
      </c>
      <c r="J6" s="5">
        <v>60.0</v>
      </c>
      <c r="K6" s="5">
        <v>58.0</v>
      </c>
      <c r="L6" s="5">
        <v>2.0</v>
      </c>
      <c r="M6" s="5">
        <v>8.0</v>
      </c>
      <c r="N6" s="5">
        <v>2.0</v>
      </c>
      <c r="O6" s="5">
        <v>16.0</v>
      </c>
      <c r="P6" s="5">
        <v>518.1</v>
      </c>
      <c r="Q6" s="5">
        <v>451.0</v>
      </c>
      <c r="R6" s="5">
        <f t="shared" si="1"/>
        <v>648</v>
      </c>
      <c r="S6" s="5">
        <v>240.0</v>
      </c>
      <c r="T6" s="5">
        <v>230.0</v>
      </c>
      <c r="U6" s="5">
        <v>74.0</v>
      </c>
      <c r="V6" s="5">
        <v>182.0</v>
      </c>
      <c r="W6" s="5">
        <v>7.0</v>
      </c>
      <c r="X6" s="5">
        <v>523.0</v>
      </c>
      <c r="Y6" s="5">
        <v>17.0</v>
      </c>
      <c r="Z6" s="5">
        <v>4.0</v>
      </c>
      <c r="AA6" s="5">
        <v>22.0</v>
      </c>
      <c r="AB6" s="5">
        <v>2153.0</v>
      </c>
      <c r="AC6" s="5">
        <v>109.0</v>
      </c>
      <c r="AD6" s="5">
        <v>4.18</v>
      </c>
      <c r="AE6" s="5">
        <v>1.221</v>
      </c>
      <c r="AF6" s="5">
        <v>7.8</v>
      </c>
      <c r="AG6" s="5">
        <v>1.3</v>
      </c>
      <c r="AH6" s="5">
        <v>3.2</v>
      </c>
      <c r="AI6" s="5">
        <v>9.1</v>
      </c>
      <c r="AJ6" s="5">
        <v>2.87</v>
      </c>
      <c r="AK6" s="2">
        <v>358.0</v>
      </c>
    </row>
    <row r="7">
      <c r="A7" s="84" t="s">
        <v>80</v>
      </c>
      <c r="B7" s="5">
        <v>28.0</v>
      </c>
      <c r="C7" s="5">
        <v>27.6</v>
      </c>
      <c r="D7" s="5">
        <v>4.1</v>
      </c>
      <c r="E7" s="5">
        <v>35.0</v>
      </c>
      <c r="F7" s="5">
        <v>25.0</v>
      </c>
      <c r="G7" s="5">
        <v>0.583</v>
      </c>
      <c r="H7" s="5">
        <v>3.81</v>
      </c>
      <c r="I7" s="5">
        <v>60.0</v>
      </c>
      <c r="J7" s="5">
        <v>60.0</v>
      </c>
      <c r="K7" s="5">
        <v>59.0</v>
      </c>
      <c r="L7" s="5">
        <v>1.0</v>
      </c>
      <c r="M7" s="5">
        <v>6.0</v>
      </c>
      <c r="N7" s="5">
        <v>1.0</v>
      </c>
      <c r="O7" s="5">
        <v>13.0</v>
      </c>
      <c r="P7" s="5">
        <v>527.0</v>
      </c>
      <c r="Q7" s="5">
        <v>448.0</v>
      </c>
      <c r="R7" s="5">
        <f t="shared" si="1"/>
        <v>664.2</v>
      </c>
      <c r="S7" s="5">
        <v>246.0</v>
      </c>
      <c r="T7" s="5">
        <v>223.0</v>
      </c>
      <c r="U7" s="5">
        <v>71.0</v>
      </c>
      <c r="V7" s="5">
        <v>217.0</v>
      </c>
      <c r="W7" s="5">
        <v>6.0</v>
      </c>
      <c r="X7" s="5">
        <v>523.0</v>
      </c>
      <c r="Y7" s="5">
        <v>23.0</v>
      </c>
      <c r="Z7" s="5">
        <v>0.0</v>
      </c>
      <c r="AA7" s="5">
        <v>24.0</v>
      </c>
      <c r="AB7" s="5">
        <v>2235.0</v>
      </c>
      <c r="AC7" s="5">
        <v>118.0</v>
      </c>
      <c r="AD7" s="5">
        <v>4.32</v>
      </c>
      <c r="AE7" s="5">
        <v>1.262</v>
      </c>
      <c r="AF7" s="5">
        <v>7.7</v>
      </c>
      <c r="AG7" s="5">
        <v>1.2</v>
      </c>
      <c r="AH7" s="5">
        <v>3.7</v>
      </c>
      <c r="AI7" s="5">
        <v>8.9</v>
      </c>
      <c r="AJ7" s="5">
        <v>2.41</v>
      </c>
      <c r="AK7" s="2">
        <v>408.0</v>
      </c>
    </row>
    <row r="8">
      <c r="A8" s="84" t="s">
        <v>119</v>
      </c>
      <c r="B8" s="5">
        <v>23.0</v>
      </c>
      <c r="C8" s="5">
        <v>28.6</v>
      </c>
      <c r="D8" s="5">
        <v>4.05</v>
      </c>
      <c r="E8" s="5">
        <v>31.0</v>
      </c>
      <c r="F8" s="5">
        <v>29.0</v>
      </c>
      <c r="G8" s="5">
        <v>0.517</v>
      </c>
      <c r="H8" s="5">
        <v>3.84</v>
      </c>
      <c r="I8" s="5">
        <v>60.0</v>
      </c>
      <c r="J8" s="5">
        <v>60.0</v>
      </c>
      <c r="K8" s="5">
        <v>57.0</v>
      </c>
      <c r="L8" s="5">
        <v>3.0</v>
      </c>
      <c r="M8" s="5">
        <v>5.0</v>
      </c>
      <c r="N8" s="5">
        <v>2.0</v>
      </c>
      <c r="O8" s="5">
        <v>9.0</v>
      </c>
      <c r="P8" s="5">
        <v>504.0</v>
      </c>
      <c r="Q8" s="5">
        <v>401.0</v>
      </c>
      <c r="R8" s="5">
        <f t="shared" si="1"/>
        <v>656.1</v>
      </c>
      <c r="S8" s="5">
        <v>243.0</v>
      </c>
      <c r="T8" s="5">
        <v>215.0</v>
      </c>
      <c r="U8" s="5">
        <v>67.0</v>
      </c>
      <c r="V8" s="5">
        <v>213.0</v>
      </c>
      <c r="W8" s="5">
        <v>6.0</v>
      </c>
      <c r="X8" s="5">
        <v>615.0</v>
      </c>
      <c r="Y8" s="5">
        <v>29.0</v>
      </c>
      <c r="Z8" s="5">
        <v>5.0</v>
      </c>
      <c r="AA8" s="5">
        <v>23.0</v>
      </c>
      <c r="AB8" s="5">
        <v>2125.0</v>
      </c>
      <c r="AC8" s="5">
        <v>128.0</v>
      </c>
      <c r="AD8" s="5">
        <v>3.92</v>
      </c>
      <c r="AE8" s="5">
        <v>1.218</v>
      </c>
      <c r="AF8" s="5">
        <v>7.2</v>
      </c>
      <c r="AG8" s="5">
        <v>1.2</v>
      </c>
      <c r="AH8" s="5">
        <v>3.8</v>
      </c>
      <c r="AI8" s="5">
        <v>11.0</v>
      </c>
      <c r="AJ8" s="5">
        <v>2.89</v>
      </c>
      <c r="AK8" s="2">
        <v>370.0</v>
      </c>
    </row>
    <row r="9">
      <c r="A9" s="84" t="s">
        <v>85</v>
      </c>
      <c r="B9" s="5">
        <v>18.0</v>
      </c>
      <c r="C9" s="5">
        <v>27.6</v>
      </c>
      <c r="D9" s="5">
        <v>3.48</v>
      </c>
      <c r="E9" s="5">
        <v>35.0</v>
      </c>
      <c r="F9" s="5">
        <v>25.0</v>
      </c>
      <c r="G9" s="5">
        <v>0.583</v>
      </c>
      <c r="H9" s="5">
        <v>3.29</v>
      </c>
      <c r="I9" s="5">
        <v>60.0</v>
      </c>
      <c r="J9" s="5">
        <v>60.0</v>
      </c>
      <c r="K9" s="5">
        <v>59.0</v>
      </c>
      <c r="L9" s="5">
        <v>1.0</v>
      </c>
      <c r="M9" s="5">
        <v>7.0</v>
      </c>
      <c r="N9" s="5">
        <v>0.0</v>
      </c>
      <c r="O9" s="5">
        <v>20.0</v>
      </c>
      <c r="P9" s="5">
        <v>536.0</v>
      </c>
      <c r="Q9" s="5">
        <v>440.0</v>
      </c>
      <c r="R9" s="5">
        <f t="shared" si="1"/>
        <v>563.76</v>
      </c>
      <c r="S9" s="5">
        <v>209.0</v>
      </c>
      <c r="T9" s="5">
        <v>196.0</v>
      </c>
      <c r="U9" s="5">
        <v>68.0</v>
      </c>
      <c r="V9" s="5">
        <v>157.0</v>
      </c>
      <c r="W9" s="5">
        <v>8.0</v>
      </c>
      <c r="X9" s="5">
        <v>621.0</v>
      </c>
      <c r="Y9" s="5">
        <v>27.0</v>
      </c>
      <c r="Z9" s="5">
        <v>1.0</v>
      </c>
      <c r="AA9" s="5">
        <v>20.0</v>
      </c>
      <c r="AB9" s="5">
        <v>2176.0</v>
      </c>
      <c r="AC9" s="5">
        <v>140.0</v>
      </c>
      <c r="AD9" s="5">
        <v>3.55</v>
      </c>
      <c r="AE9" s="5">
        <v>1.114</v>
      </c>
      <c r="AF9" s="5">
        <v>7.4</v>
      </c>
      <c r="AG9" s="5">
        <v>1.1</v>
      </c>
      <c r="AH9" s="5">
        <v>2.6</v>
      </c>
      <c r="AI9" s="5">
        <v>10.4</v>
      </c>
      <c r="AJ9" s="5">
        <v>3.96</v>
      </c>
      <c r="AK9" s="2">
        <v>359.0</v>
      </c>
    </row>
    <row r="10">
      <c r="A10" s="84" t="s">
        <v>155</v>
      </c>
      <c r="B10" s="5">
        <v>24.0</v>
      </c>
      <c r="C10" s="5">
        <v>27.3</v>
      </c>
      <c r="D10" s="5">
        <v>5.88</v>
      </c>
      <c r="E10" s="5">
        <v>26.0</v>
      </c>
      <c r="F10" s="5">
        <v>34.0</v>
      </c>
      <c r="G10" s="5">
        <v>0.433</v>
      </c>
      <c r="H10" s="5">
        <v>5.59</v>
      </c>
      <c r="I10" s="5">
        <v>60.0</v>
      </c>
      <c r="J10" s="5">
        <v>60.0</v>
      </c>
      <c r="K10" s="5">
        <v>59.0</v>
      </c>
      <c r="L10" s="5">
        <v>1.0</v>
      </c>
      <c r="M10" s="5">
        <v>1.0</v>
      </c>
      <c r="N10" s="5">
        <v>0.0</v>
      </c>
      <c r="O10" s="5">
        <v>16.0</v>
      </c>
      <c r="P10" s="5">
        <v>526.1</v>
      </c>
      <c r="Q10" s="5">
        <v>579.0</v>
      </c>
      <c r="R10" s="5">
        <f t="shared" si="1"/>
        <v>952.56</v>
      </c>
      <c r="S10" s="5">
        <v>353.0</v>
      </c>
      <c r="T10" s="5">
        <v>327.0</v>
      </c>
      <c r="U10" s="5">
        <v>83.0</v>
      </c>
      <c r="V10" s="5">
        <v>205.0</v>
      </c>
      <c r="W10" s="5">
        <v>5.0</v>
      </c>
      <c r="X10" s="5">
        <v>393.0</v>
      </c>
      <c r="Y10" s="5">
        <v>40.0</v>
      </c>
      <c r="Z10" s="5">
        <v>1.0</v>
      </c>
      <c r="AA10" s="5">
        <v>29.0</v>
      </c>
      <c r="AB10" s="5">
        <v>2335.0</v>
      </c>
      <c r="AC10" s="5">
        <v>93.0</v>
      </c>
      <c r="AD10" s="5">
        <v>5.14</v>
      </c>
      <c r="AE10" s="5">
        <v>1.49</v>
      </c>
      <c r="AF10" s="5">
        <v>9.9</v>
      </c>
      <c r="AG10" s="5">
        <v>1.4</v>
      </c>
      <c r="AH10" s="5">
        <v>3.5</v>
      </c>
      <c r="AI10" s="5">
        <v>6.7</v>
      </c>
      <c r="AJ10" s="5">
        <v>1.92</v>
      </c>
      <c r="AK10" s="2">
        <v>403.0</v>
      </c>
    </row>
    <row r="11">
      <c r="A11" s="84" t="s">
        <v>182</v>
      </c>
      <c r="B11" s="5">
        <v>23.0</v>
      </c>
      <c r="C11" s="5">
        <v>26.6</v>
      </c>
      <c r="D11" s="5">
        <v>5.48</v>
      </c>
      <c r="E11" s="5">
        <v>23.0</v>
      </c>
      <c r="F11" s="5">
        <v>35.0</v>
      </c>
      <c r="G11" s="5">
        <v>0.397</v>
      </c>
      <c r="H11" s="5">
        <v>5.63</v>
      </c>
      <c r="I11" s="5">
        <v>58.0</v>
      </c>
      <c r="J11" s="5">
        <v>58.0</v>
      </c>
      <c r="K11" s="5">
        <v>57.0</v>
      </c>
      <c r="L11" s="5">
        <v>1.0</v>
      </c>
      <c r="M11" s="5">
        <v>1.0</v>
      </c>
      <c r="N11" s="5">
        <v>0.0</v>
      </c>
      <c r="O11" s="5">
        <v>11.0</v>
      </c>
      <c r="P11" s="5">
        <v>492.1</v>
      </c>
      <c r="Q11" s="5">
        <v>511.0</v>
      </c>
      <c r="R11" s="5">
        <f t="shared" si="1"/>
        <v>887.76</v>
      </c>
      <c r="S11" s="5">
        <v>318.0</v>
      </c>
      <c r="T11" s="5">
        <v>308.0</v>
      </c>
      <c r="U11" s="5">
        <v>91.0</v>
      </c>
      <c r="V11" s="5">
        <v>192.0</v>
      </c>
      <c r="W11" s="5">
        <v>2.0</v>
      </c>
      <c r="X11" s="5">
        <v>444.0</v>
      </c>
      <c r="Y11" s="5">
        <v>34.0</v>
      </c>
      <c r="Z11" s="5">
        <v>0.0</v>
      </c>
      <c r="AA11" s="5">
        <v>18.0</v>
      </c>
      <c r="AB11" s="5">
        <v>2174.0</v>
      </c>
      <c r="AC11" s="5">
        <v>83.0</v>
      </c>
      <c r="AD11" s="5">
        <v>5.17</v>
      </c>
      <c r="AE11" s="5">
        <v>1.428</v>
      </c>
      <c r="AF11" s="5">
        <v>9.3</v>
      </c>
      <c r="AG11" s="5">
        <v>1.7</v>
      </c>
      <c r="AH11" s="5">
        <v>3.5</v>
      </c>
      <c r="AI11" s="5">
        <v>8.1</v>
      </c>
      <c r="AJ11" s="5">
        <v>2.31</v>
      </c>
      <c r="AK11" s="2">
        <v>379.0</v>
      </c>
    </row>
    <row r="12">
      <c r="A12" s="84" t="s">
        <v>126</v>
      </c>
      <c r="B12" s="5">
        <v>26.0</v>
      </c>
      <c r="C12" s="5">
        <v>27.0</v>
      </c>
      <c r="D12" s="5">
        <v>4.58</v>
      </c>
      <c r="E12" s="5">
        <v>29.0</v>
      </c>
      <c r="F12" s="5">
        <v>31.0</v>
      </c>
      <c r="G12" s="5">
        <v>0.483</v>
      </c>
      <c r="H12" s="5">
        <v>4.31</v>
      </c>
      <c r="I12" s="5">
        <v>60.0</v>
      </c>
      <c r="J12" s="5">
        <v>60.0</v>
      </c>
      <c r="K12" s="5">
        <v>60.0</v>
      </c>
      <c r="L12" s="5">
        <v>0.0</v>
      </c>
      <c r="M12" s="5">
        <v>0.0</v>
      </c>
      <c r="N12" s="5">
        <v>0.0</v>
      </c>
      <c r="O12" s="5">
        <v>16.0</v>
      </c>
      <c r="P12" s="5">
        <v>524.0</v>
      </c>
      <c r="Q12" s="5">
        <v>472.0</v>
      </c>
      <c r="R12" s="5">
        <f t="shared" si="1"/>
        <v>741.96</v>
      </c>
      <c r="S12" s="5">
        <v>275.0</v>
      </c>
      <c r="T12" s="5">
        <v>251.0</v>
      </c>
      <c r="U12" s="5">
        <v>70.0</v>
      </c>
      <c r="V12" s="5">
        <v>217.0</v>
      </c>
      <c r="W12" s="5">
        <v>7.0</v>
      </c>
      <c r="X12" s="5">
        <v>526.0</v>
      </c>
      <c r="Y12" s="5">
        <v>29.0</v>
      </c>
      <c r="Z12" s="5">
        <v>4.0</v>
      </c>
      <c r="AA12" s="5">
        <v>25.0</v>
      </c>
      <c r="AB12" s="5">
        <v>2239.0</v>
      </c>
      <c r="AC12" s="5">
        <v>105.0</v>
      </c>
      <c r="AD12" s="5">
        <v>4.33</v>
      </c>
      <c r="AE12" s="5">
        <v>1.315</v>
      </c>
      <c r="AF12" s="5">
        <v>8.1</v>
      </c>
      <c r="AG12" s="5">
        <v>1.2</v>
      </c>
      <c r="AH12" s="5">
        <v>3.7</v>
      </c>
      <c r="AI12" s="5">
        <v>9.0</v>
      </c>
      <c r="AJ12" s="5">
        <v>2.42</v>
      </c>
      <c r="AK12" s="2">
        <v>392.0</v>
      </c>
    </row>
    <row r="13">
      <c r="A13" s="84" t="s">
        <v>160</v>
      </c>
      <c r="B13" s="5">
        <v>27.0</v>
      </c>
      <c r="C13" s="5">
        <v>27.1</v>
      </c>
      <c r="D13" s="5">
        <v>4.53</v>
      </c>
      <c r="E13" s="5">
        <v>26.0</v>
      </c>
      <c r="F13" s="5">
        <v>34.0</v>
      </c>
      <c r="G13" s="5">
        <v>0.433</v>
      </c>
      <c r="H13" s="5">
        <v>4.3</v>
      </c>
      <c r="I13" s="5">
        <v>60.0</v>
      </c>
      <c r="J13" s="5">
        <v>60.0</v>
      </c>
      <c r="K13" s="5">
        <v>59.0</v>
      </c>
      <c r="L13" s="5">
        <v>1.0</v>
      </c>
      <c r="M13" s="5">
        <v>4.0</v>
      </c>
      <c r="N13" s="5">
        <v>1.0</v>
      </c>
      <c r="O13" s="5">
        <v>19.0</v>
      </c>
      <c r="P13" s="5">
        <v>517.0</v>
      </c>
      <c r="Q13" s="5">
        <v>500.0</v>
      </c>
      <c r="R13" s="5">
        <f t="shared" si="1"/>
        <v>733.86</v>
      </c>
      <c r="S13" s="5">
        <v>272.0</v>
      </c>
      <c r="T13" s="5">
        <v>247.0</v>
      </c>
      <c r="U13" s="5">
        <v>76.0</v>
      </c>
      <c r="V13" s="5">
        <v>211.0</v>
      </c>
      <c r="W13" s="5">
        <v>7.0</v>
      </c>
      <c r="X13" s="5">
        <v>517.0</v>
      </c>
      <c r="Y13" s="5">
        <v>29.0</v>
      </c>
      <c r="Z13" s="5">
        <v>3.0</v>
      </c>
      <c r="AA13" s="5">
        <v>28.0</v>
      </c>
      <c r="AB13" s="5">
        <v>2233.0</v>
      </c>
      <c r="AC13" s="5">
        <v>109.0</v>
      </c>
      <c r="AD13" s="5">
        <v>4.49</v>
      </c>
      <c r="AE13" s="5">
        <v>1.375</v>
      </c>
      <c r="AF13" s="5">
        <v>8.7</v>
      </c>
      <c r="AG13" s="5">
        <v>1.3</v>
      </c>
      <c r="AH13" s="5">
        <v>3.7</v>
      </c>
      <c r="AI13" s="5">
        <v>9.0</v>
      </c>
      <c r="AJ13" s="5">
        <v>2.45</v>
      </c>
      <c r="AK13" s="2">
        <v>410.0</v>
      </c>
    </row>
    <row r="14">
      <c r="A14" s="84" t="s">
        <v>164</v>
      </c>
      <c r="B14" s="5">
        <v>25.0</v>
      </c>
      <c r="C14" s="5">
        <v>27.4</v>
      </c>
      <c r="D14" s="5">
        <v>5.35</v>
      </c>
      <c r="E14" s="5">
        <v>26.0</v>
      </c>
      <c r="F14" s="5">
        <v>34.0</v>
      </c>
      <c r="G14" s="5">
        <v>0.433</v>
      </c>
      <c r="H14" s="5">
        <v>5.09</v>
      </c>
      <c r="I14" s="5">
        <v>60.0</v>
      </c>
      <c r="J14" s="5">
        <v>60.0</v>
      </c>
      <c r="K14" s="5">
        <v>59.0</v>
      </c>
      <c r="L14" s="5">
        <v>1.0</v>
      </c>
      <c r="M14" s="5">
        <v>2.0</v>
      </c>
      <c r="N14" s="5">
        <v>0.0</v>
      </c>
      <c r="O14" s="5">
        <v>12.0</v>
      </c>
      <c r="P14" s="5">
        <v>525.1</v>
      </c>
      <c r="Q14" s="5">
        <v>492.0</v>
      </c>
      <c r="R14" s="5">
        <f t="shared" si="1"/>
        <v>866.7</v>
      </c>
      <c r="S14" s="5">
        <v>321.0</v>
      </c>
      <c r="T14" s="5">
        <v>297.0</v>
      </c>
      <c r="U14" s="5">
        <v>82.0</v>
      </c>
      <c r="V14" s="5">
        <v>199.0</v>
      </c>
      <c r="W14" s="5">
        <v>8.0</v>
      </c>
      <c r="X14" s="5">
        <v>523.0</v>
      </c>
      <c r="Y14" s="5">
        <v>21.0</v>
      </c>
      <c r="Z14" s="5">
        <v>1.0</v>
      </c>
      <c r="AA14" s="5">
        <v>25.0</v>
      </c>
      <c r="AB14" s="5">
        <v>2256.0</v>
      </c>
      <c r="AC14" s="5">
        <v>93.0</v>
      </c>
      <c r="AD14" s="5">
        <v>4.49</v>
      </c>
      <c r="AE14" s="5">
        <v>1.315</v>
      </c>
      <c r="AF14" s="5">
        <v>8.4</v>
      </c>
      <c r="AG14" s="5">
        <v>1.4</v>
      </c>
      <c r="AH14" s="5">
        <v>3.4</v>
      </c>
      <c r="AI14" s="5">
        <v>9.0</v>
      </c>
      <c r="AJ14" s="5">
        <v>2.63</v>
      </c>
      <c r="AK14" s="2">
        <v>359.0</v>
      </c>
    </row>
    <row r="15">
      <c r="A15" s="84" t="s">
        <v>31</v>
      </c>
      <c r="B15" s="5">
        <v>21.0</v>
      </c>
      <c r="C15" s="5">
        <v>27.6</v>
      </c>
      <c r="D15" s="5">
        <v>3.55</v>
      </c>
      <c r="E15" s="5">
        <v>43.0</v>
      </c>
      <c r="F15" s="5">
        <v>17.0</v>
      </c>
      <c r="G15" s="5">
        <v>0.717</v>
      </c>
      <c r="H15" s="5">
        <v>3.02</v>
      </c>
      <c r="I15" s="5">
        <v>60.0</v>
      </c>
      <c r="J15" s="5">
        <v>60.0</v>
      </c>
      <c r="K15" s="5">
        <v>60.0</v>
      </c>
      <c r="L15" s="5">
        <v>0.0</v>
      </c>
      <c r="M15" s="5">
        <v>5.0</v>
      </c>
      <c r="N15" s="5">
        <v>0.0</v>
      </c>
      <c r="O15" s="5">
        <v>15.0</v>
      </c>
      <c r="P15" s="5">
        <v>538.2</v>
      </c>
      <c r="Q15" s="5">
        <v>424.0</v>
      </c>
      <c r="R15" s="5">
        <f t="shared" si="1"/>
        <v>575.1</v>
      </c>
      <c r="S15" s="5">
        <v>213.0</v>
      </c>
      <c r="T15" s="5">
        <v>181.0</v>
      </c>
      <c r="U15" s="5">
        <v>66.0</v>
      </c>
      <c r="V15" s="5">
        <v>145.0</v>
      </c>
      <c r="W15" s="5">
        <v>4.0</v>
      </c>
      <c r="X15" s="5">
        <v>517.0</v>
      </c>
      <c r="Y15" s="5">
        <v>21.0</v>
      </c>
      <c r="Z15" s="5">
        <v>0.0</v>
      </c>
      <c r="AA15" s="5">
        <v>24.0</v>
      </c>
      <c r="AB15" s="5">
        <v>2172.0</v>
      </c>
      <c r="AC15" s="5">
        <v>141.0</v>
      </c>
      <c r="AD15" s="5">
        <v>3.79</v>
      </c>
      <c r="AE15" s="5">
        <v>1.056</v>
      </c>
      <c r="AF15" s="5">
        <v>7.1</v>
      </c>
      <c r="AG15" s="5">
        <v>1.1</v>
      </c>
      <c r="AH15" s="5">
        <v>2.4</v>
      </c>
      <c r="AI15" s="5">
        <v>8.6</v>
      </c>
      <c r="AJ15" s="5">
        <v>3.57</v>
      </c>
      <c r="AK15" s="2">
        <v>343.0</v>
      </c>
    </row>
    <row r="16">
      <c r="A16" s="84" t="s">
        <v>113</v>
      </c>
      <c r="B16" s="5">
        <v>37.0</v>
      </c>
      <c r="C16" s="5">
        <v>27.5</v>
      </c>
      <c r="D16" s="5">
        <v>5.07</v>
      </c>
      <c r="E16" s="5">
        <v>31.0</v>
      </c>
      <c r="F16" s="5">
        <v>29.0</v>
      </c>
      <c r="G16" s="5">
        <v>0.517</v>
      </c>
      <c r="H16" s="5">
        <v>4.86</v>
      </c>
      <c r="I16" s="5">
        <v>60.0</v>
      </c>
      <c r="J16" s="5">
        <v>60.0</v>
      </c>
      <c r="K16" s="5">
        <v>59.0</v>
      </c>
      <c r="L16" s="5">
        <v>1.0</v>
      </c>
      <c r="M16" s="5">
        <v>6.0</v>
      </c>
      <c r="N16" s="5">
        <v>0.0</v>
      </c>
      <c r="O16" s="5">
        <v>18.0</v>
      </c>
      <c r="P16" s="5">
        <v>504.0</v>
      </c>
      <c r="Q16" s="5">
        <v>506.0</v>
      </c>
      <c r="R16" s="5">
        <f t="shared" si="1"/>
        <v>821.34</v>
      </c>
      <c r="S16" s="5">
        <v>304.0</v>
      </c>
      <c r="T16" s="5">
        <v>272.0</v>
      </c>
      <c r="U16" s="5">
        <v>82.0</v>
      </c>
      <c r="V16" s="5">
        <v>226.0</v>
      </c>
      <c r="W16" s="5">
        <v>14.0</v>
      </c>
      <c r="X16" s="5">
        <v>451.0</v>
      </c>
      <c r="Y16" s="5">
        <v>26.0</v>
      </c>
      <c r="Z16" s="5">
        <v>4.0</v>
      </c>
      <c r="AA16" s="5">
        <v>11.0</v>
      </c>
      <c r="AB16" s="5">
        <v>2214.0</v>
      </c>
      <c r="AC16" s="5">
        <v>96.0</v>
      </c>
      <c r="AD16" s="5">
        <v>5.02</v>
      </c>
      <c r="AE16" s="5">
        <v>1.452</v>
      </c>
      <c r="AF16" s="5">
        <v>9.0</v>
      </c>
      <c r="AG16" s="5">
        <v>1.5</v>
      </c>
      <c r="AH16" s="5">
        <v>4.0</v>
      </c>
      <c r="AI16" s="5">
        <v>8.1</v>
      </c>
      <c r="AJ16" s="5">
        <v>2.0</v>
      </c>
      <c r="AK16" s="2">
        <v>398.0</v>
      </c>
    </row>
    <row r="17">
      <c r="A17" s="84" t="s">
        <v>137</v>
      </c>
      <c r="B17" s="5">
        <v>25.0</v>
      </c>
      <c r="C17" s="5">
        <v>28.0</v>
      </c>
      <c r="D17" s="5">
        <v>4.4</v>
      </c>
      <c r="E17" s="5">
        <v>29.0</v>
      </c>
      <c r="F17" s="5">
        <v>31.0</v>
      </c>
      <c r="G17" s="5">
        <v>0.483</v>
      </c>
      <c r="H17" s="5">
        <v>4.16</v>
      </c>
      <c r="I17" s="5">
        <v>60.0</v>
      </c>
      <c r="J17" s="5">
        <v>60.0</v>
      </c>
      <c r="K17" s="5">
        <v>59.0</v>
      </c>
      <c r="L17" s="5">
        <v>1.0</v>
      </c>
      <c r="M17" s="5">
        <v>8.0</v>
      </c>
      <c r="N17" s="5">
        <v>0.0</v>
      </c>
      <c r="O17" s="5">
        <v>14.0</v>
      </c>
      <c r="P17" s="5">
        <v>517.1</v>
      </c>
      <c r="Q17" s="5">
        <v>446.0</v>
      </c>
      <c r="R17" s="5">
        <f t="shared" si="1"/>
        <v>712.8</v>
      </c>
      <c r="S17" s="5">
        <v>264.0</v>
      </c>
      <c r="T17" s="5">
        <v>239.0</v>
      </c>
      <c r="U17" s="5">
        <v>67.0</v>
      </c>
      <c r="V17" s="5">
        <v>189.0</v>
      </c>
      <c r="W17" s="5">
        <v>1.0</v>
      </c>
      <c r="X17" s="5">
        <v>614.0</v>
      </c>
      <c r="Y17" s="5">
        <v>35.0</v>
      </c>
      <c r="Z17" s="5">
        <v>2.0</v>
      </c>
      <c r="AA17" s="5">
        <v>21.0</v>
      </c>
      <c r="AB17" s="5">
        <v>2186.0</v>
      </c>
      <c r="AC17" s="5">
        <v>111.0</v>
      </c>
      <c r="AD17" s="5">
        <v>3.8</v>
      </c>
      <c r="AE17" s="5">
        <v>1.227</v>
      </c>
      <c r="AF17" s="5">
        <v>7.8</v>
      </c>
      <c r="AG17" s="5">
        <v>1.2</v>
      </c>
      <c r="AH17" s="5">
        <v>3.3</v>
      </c>
      <c r="AI17" s="5">
        <v>10.7</v>
      </c>
      <c r="AJ17" s="5">
        <v>3.25</v>
      </c>
      <c r="AK17" s="2">
        <v>370.0</v>
      </c>
    </row>
    <row r="18">
      <c r="A18" s="84" t="s">
        <v>60</v>
      </c>
      <c r="B18" s="5">
        <v>24.0</v>
      </c>
      <c r="C18" s="5">
        <v>30.0</v>
      </c>
      <c r="D18" s="5">
        <v>3.58</v>
      </c>
      <c r="E18" s="5">
        <v>36.0</v>
      </c>
      <c r="F18" s="5">
        <v>24.0</v>
      </c>
      <c r="G18" s="5">
        <v>0.6</v>
      </c>
      <c r="H18" s="5">
        <v>3.58</v>
      </c>
      <c r="I18" s="5">
        <v>60.0</v>
      </c>
      <c r="J18" s="5">
        <v>60.0</v>
      </c>
      <c r="K18" s="5">
        <v>60.0</v>
      </c>
      <c r="L18" s="5">
        <v>0.0</v>
      </c>
      <c r="M18" s="5">
        <v>4.0</v>
      </c>
      <c r="N18" s="5">
        <v>0.0</v>
      </c>
      <c r="O18" s="5">
        <v>17.0</v>
      </c>
      <c r="P18" s="5">
        <v>513.1</v>
      </c>
      <c r="Q18" s="5">
        <v>448.0</v>
      </c>
      <c r="R18" s="5">
        <f t="shared" si="1"/>
        <v>579.96</v>
      </c>
      <c r="S18" s="5">
        <v>215.0</v>
      </c>
      <c r="T18" s="5">
        <v>204.0</v>
      </c>
      <c r="U18" s="5">
        <v>62.0</v>
      </c>
      <c r="V18" s="5">
        <v>170.0</v>
      </c>
      <c r="W18" s="5">
        <v>0.0</v>
      </c>
      <c r="X18" s="5">
        <v>535.0</v>
      </c>
      <c r="Y18" s="5">
        <v>21.0</v>
      </c>
      <c r="Z18" s="5">
        <v>1.0</v>
      </c>
      <c r="AA18" s="5">
        <v>20.0</v>
      </c>
      <c r="AB18" s="5">
        <v>2130.0</v>
      </c>
      <c r="AC18" s="5">
        <v>120.0</v>
      </c>
      <c r="AD18" s="5">
        <v>3.79</v>
      </c>
      <c r="AE18" s="5">
        <v>1.204</v>
      </c>
      <c r="AF18" s="5">
        <v>7.9</v>
      </c>
      <c r="AG18" s="5">
        <v>1.1</v>
      </c>
      <c r="AH18" s="5">
        <v>3.0</v>
      </c>
      <c r="AI18" s="5">
        <v>9.4</v>
      </c>
      <c r="AJ18" s="5">
        <v>3.15</v>
      </c>
      <c r="AK18" s="2">
        <v>375.0</v>
      </c>
    </row>
    <row r="19">
      <c r="A19" s="84" t="s">
        <v>151</v>
      </c>
      <c r="B19" s="5">
        <v>25.0</v>
      </c>
      <c r="C19" s="5">
        <v>29.2</v>
      </c>
      <c r="D19" s="5">
        <v>5.13</v>
      </c>
      <c r="E19" s="5">
        <v>26.0</v>
      </c>
      <c r="F19" s="5">
        <v>34.0</v>
      </c>
      <c r="G19" s="5">
        <v>0.433</v>
      </c>
      <c r="H19" s="5">
        <v>4.98</v>
      </c>
      <c r="I19" s="5">
        <v>60.0</v>
      </c>
      <c r="J19" s="5">
        <v>60.0</v>
      </c>
      <c r="K19" s="5">
        <v>60.0</v>
      </c>
      <c r="L19" s="5">
        <v>0.0</v>
      </c>
      <c r="M19" s="5">
        <v>1.0</v>
      </c>
      <c r="N19" s="5">
        <v>0.0</v>
      </c>
      <c r="O19" s="5">
        <v>11.0</v>
      </c>
      <c r="P19" s="5">
        <v>513.1</v>
      </c>
      <c r="Q19" s="5">
        <v>511.0</v>
      </c>
      <c r="R19" s="5">
        <f t="shared" si="1"/>
        <v>831.06</v>
      </c>
      <c r="S19" s="5">
        <v>308.0</v>
      </c>
      <c r="T19" s="5">
        <v>284.0</v>
      </c>
      <c r="U19" s="5">
        <v>81.0</v>
      </c>
      <c r="V19" s="5">
        <v>219.0</v>
      </c>
      <c r="W19" s="5">
        <v>7.0</v>
      </c>
      <c r="X19" s="5">
        <v>574.0</v>
      </c>
      <c r="Y19" s="5">
        <v>29.0</v>
      </c>
      <c r="Z19" s="5">
        <v>0.0</v>
      </c>
      <c r="AA19" s="5">
        <v>24.0</v>
      </c>
      <c r="AB19" s="5">
        <v>2262.0</v>
      </c>
      <c r="AC19" s="5">
        <v>88.0</v>
      </c>
      <c r="AD19" s="5">
        <v>4.46</v>
      </c>
      <c r="AE19" s="5">
        <v>1.422</v>
      </c>
      <c r="AF19" s="5">
        <v>9.0</v>
      </c>
      <c r="AG19" s="5">
        <v>1.4</v>
      </c>
      <c r="AH19" s="5">
        <v>3.8</v>
      </c>
      <c r="AI19" s="5">
        <v>10.1</v>
      </c>
      <c r="AJ19" s="5">
        <v>2.62</v>
      </c>
      <c r="AK19" s="2">
        <v>414.0</v>
      </c>
    </row>
    <row r="20">
      <c r="A20" s="84" t="s">
        <v>95</v>
      </c>
      <c r="B20" s="5">
        <v>25.0</v>
      </c>
      <c r="C20" s="5">
        <v>29.2</v>
      </c>
      <c r="D20" s="5">
        <v>4.5</v>
      </c>
      <c r="E20" s="5">
        <v>33.0</v>
      </c>
      <c r="F20" s="5">
        <v>27.0</v>
      </c>
      <c r="G20" s="5">
        <v>0.55</v>
      </c>
      <c r="H20" s="5">
        <v>4.35</v>
      </c>
      <c r="I20" s="5">
        <v>60.0</v>
      </c>
      <c r="J20" s="5">
        <v>60.0</v>
      </c>
      <c r="K20" s="5">
        <v>58.0</v>
      </c>
      <c r="L20" s="5">
        <v>2.0</v>
      </c>
      <c r="M20" s="5">
        <v>2.0</v>
      </c>
      <c r="N20" s="5">
        <v>1.0</v>
      </c>
      <c r="O20" s="5">
        <v>14.0</v>
      </c>
      <c r="P20" s="5">
        <v>500.2</v>
      </c>
      <c r="Q20" s="5">
        <v>455.0</v>
      </c>
      <c r="R20" s="5">
        <f t="shared" si="1"/>
        <v>729</v>
      </c>
      <c r="S20" s="5">
        <v>270.0</v>
      </c>
      <c r="T20" s="5">
        <v>242.0</v>
      </c>
      <c r="U20" s="5">
        <v>83.0</v>
      </c>
      <c r="V20" s="5">
        <v>168.0</v>
      </c>
      <c r="W20" s="5">
        <v>5.0</v>
      </c>
      <c r="X20" s="5">
        <v>528.0</v>
      </c>
      <c r="Y20" s="5">
        <v>25.0</v>
      </c>
      <c r="Z20" s="5">
        <v>2.0</v>
      </c>
      <c r="AA20" s="5">
        <v>22.0</v>
      </c>
      <c r="AB20" s="5">
        <v>2133.0</v>
      </c>
      <c r="AC20" s="5">
        <v>98.0</v>
      </c>
      <c r="AD20" s="5">
        <v>4.39</v>
      </c>
      <c r="AE20" s="5">
        <v>1.244</v>
      </c>
      <c r="AF20" s="5">
        <v>8.2</v>
      </c>
      <c r="AG20" s="5">
        <v>1.5</v>
      </c>
      <c r="AH20" s="5">
        <v>3.0</v>
      </c>
      <c r="AI20" s="5">
        <v>9.5</v>
      </c>
      <c r="AJ20" s="5">
        <v>3.14</v>
      </c>
      <c r="AK20" s="2">
        <v>361.0</v>
      </c>
    </row>
    <row r="21">
      <c r="A21" s="84" t="s">
        <v>67</v>
      </c>
      <c r="B21" s="5">
        <v>19.0</v>
      </c>
      <c r="C21" s="5">
        <v>29.9</v>
      </c>
      <c r="D21" s="5">
        <v>3.87</v>
      </c>
      <c r="E21" s="5">
        <v>36.0</v>
      </c>
      <c r="F21" s="5">
        <v>24.0</v>
      </c>
      <c r="G21" s="5">
        <v>0.6</v>
      </c>
      <c r="H21" s="5">
        <v>3.77</v>
      </c>
      <c r="I21" s="5">
        <v>60.0</v>
      </c>
      <c r="J21" s="5">
        <v>60.0</v>
      </c>
      <c r="K21" s="5">
        <v>59.0</v>
      </c>
      <c r="L21" s="5">
        <v>1.0</v>
      </c>
      <c r="M21" s="5">
        <v>5.0</v>
      </c>
      <c r="N21" s="5">
        <v>1.0</v>
      </c>
      <c r="O21" s="5">
        <v>17.0</v>
      </c>
      <c r="P21" s="5">
        <v>515.1</v>
      </c>
      <c r="Q21" s="5">
        <v>471.0</v>
      </c>
      <c r="R21" s="5">
        <f t="shared" si="1"/>
        <v>626.94</v>
      </c>
      <c r="S21" s="5">
        <v>232.0</v>
      </c>
      <c r="T21" s="5">
        <v>216.0</v>
      </c>
      <c r="U21" s="5">
        <v>69.0</v>
      </c>
      <c r="V21" s="5">
        <v>165.0</v>
      </c>
      <c r="W21" s="5">
        <v>6.0</v>
      </c>
      <c r="X21" s="5">
        <v>506.0</v>
      </c>
      <c r="Y21" s="5">
        <v>15.0</v>
      </c>
      <c r="Z21" s="5">
        <v>1.0</v>
      </c>
      <c r="AA21" s="5">
        <v>16.0</v>
      </c>
      <c r="AB21" s="5">
        <v>2164.0</v>
      </c>
      <c r="AC21" s="5">
        <v>108.0</v>
      </c>
      <c r="AD21" s="5">
        <v>4.02</v>
      </c>
      <c r="AE21" s="5">
        <v>1.234</v>
      </c>
      <c r="AF21" s="5">
        <v>8.2</v>
      </c>
      <c r="AG21" s="5">
        <v>1.2</v>
      </c>
      <c r="AH21" s="5">
        <v>2.9</v>
      </c>
      <c r="AI21" s="5">
        <v>8.8</v>
      </c>
      <c r="AJ21" s="5">
        <v>3.07</v>
      </c>
      <c r="AK21" s="2">
        <v>386.0</v>
      </c>
    </row>
    <row r="22">
      <c r="A22" s="84" t="s">
        <v>143</v>
      </c>
      <c r="B22" s="5">
        <v>29.0</v>
      </c>
      <c r="C22" s="5">
        <v>29.1</v>
      </c>
      <c r="D22" s="5">
        <v>5.18</v>
      </c>
      <c r="E22" s="5">
        <v>28.0</v>
      </c>
      <c r="F22" s="5">
        <v>32.0</v>
      </c>
      <c r="G22" s="5">
        <v>0.467</v>
      </c>
      <c r="H22" s="5">
        <v>5.14</v>
      </c>
      <c r="I22" s="5">
        <v>60.0</v>
      </c>
      <c r="J22" s="5">
        <v>60.0</v>
      </c>
      <c r="K22" s="5">
        <v>57.0</v>
      </c>
      <c r="L22" s="5">
        <v>3.0</v>
      </c>
      <c r="M22" s="5">
        <v>5.0</v>
      </c>
      <c r="N22" s="5">
        <v>2.0</v>
      </c>
      <c r="O22" s="5">
        <v>11.0</v>
      </c>
      <c r="P22" s="5">
        <v>497.0</v>
      </c>
      <c r="Q22" s="5">
        <v>550.0</v>
      </c>
      <c r="R22" s="5">
        <f t="shared" si="1"/>
        <v>839.16</v>
      </c>
      <c r="S22" s="5">
        <v>311.0</v>
      </c>
      <c r="T22" s="5">
        <v>284.0</v>
      </c>
      <c r="U22" s="5">
        <v>80.0</v>
      </c>
      <c r="V22" s="5">
        <v>185.0</v>
      </c>
      <c r="W22" s="5">
        <v>12.0</v>
      </c>
      <c r="X22" s="5">
        <v>532.0</v>
      </c>
      <c r="Y22" s="5">
        <v>28.0</v>
      </c>
      <c r="Z22" s="5">
        <v>3.0</v>
      </c>
      <c r="AA22" s="5">
        <v>14.0</v>
      </c>
      <c r="AB22" s="5">
        <v>2197.0</v>
      </c>
      <c r="AC22" s="5">
        <v>87.0</v>
      </c>
      <c r="AD22" s="5">
        <v>4.43</v>
      </c>
      <c r="AE22" s="5">
        <v>1.479</v>
      </c>
      <c r="AF22" s="5">
        <v>10.0</v>
      </c>
      <c r="AG22" s="5">
        <v>1.4</v>
      </c>
      <c r="AH22" s="5">
        <v>3.4</v>
      </c>
      <c r="AI22" s="5">
        <v>9.6</v>
      </c>
      <c r="AJ22" s="5">
        <v>2.88</v>
      </c>
      <c r="AK22" s="2">
        <v>395.0</v>
      </c>
    </row>
    <row r="23">
      <c r="A23" s="84" t="s">
        <v>189</v>
      </c>
      <c r="B23" s="5">
        <v>29.0</v>
      </c>
      <c r="C23" s="5">
        <v>27.7</v>
      </c>
      <c r="D23" s="5">
        <v>4.97</v>
      </c>
      <c r="E23" s="5">
        <v>19.0</v>
      </c>
      <c r="F23" s="5">
        <v>41.0</v>
      </c>
      <c r="G23" s="5">
        <v>0.317</v>
      </c>
      <c r="H23" s="5">
        <v>4.68</v>
      </c>
      <c r="I23" s="5">
        <v>60.0</v>
      </c>
      <c r="J23" s="5">
        <v>60.0</v>
      </c>
      <c r="K23" s="5">
        <v>59.0</v>
      </c>
      <c r="L23" s="5">
        <v>1.0</v>
      </c>
      <c r="M23" s="5">
        <v>3.0</v>
      </c>
      <c r="N23" s="5">
        <v>0.0</v>
      </c>
      <c r="O23" s="5">
        <v>6.0</v>
      </c>
      <c r="P23" s="5">
        <v>513.0</v>
      </c>
      <c r="Q23" s="5">
        <v>451.0</v>
      </c>
      <c r="R23" s="5">
        <f t="shared" si="1"/>
        <v>805.14</v>
      </c>
      <c r="S23" s="5">
        <v>298.0</v>
      </c>
      <c r="T23" s="5">
        <v>267.0</v>
      </c>
      <c r="U23" s="5">
        <v>80.0</v>
      </c>
      <c r="V23" s="5">
        <v>249.0</v>
      </c>
      <c r="W23" s="5">
        <v>3.0</v>
      </c>
      <c r="X23" s="5">
        <v>536.0</v>
      </c>
      <c r="Y23" s="5">
        <v>37.0</v>
      </c>
      <c r="Z23" s="5">
        <v>2.0</v>
      </c>
      <c r="AA23" s="5">
        <v>28.0</v>
      </c>
      <c r="AB23" s="5">
        <v>2227.0</v>
      </c>
      <c r="AC23" s="5">
        <v>98.0</v>
      </c>
      <c r="AD23" s="5">
        <v>4.8</v>
      </c>
      <c r="AE23" s="5">
        <v>1.365</v>
      </c>
      <c r="AF23" s="5">
        <v>7.9</v>
      </c>
      <c r="AG23" s="5">
        <v>1.4</v>
      </c>
      <c r="AH23" s="5">
        <v>4.4</v>
      </c>
      <c r="AI23" s="5">
        <v>9.4</v>
      </c>
      <c r="AJ23" s="5">
        <v>2.15</v>
      </c>
      <c r="AK23" s="2">
        <v>390.0</v>
      </c>
    </row>
    <row r="24">
      <c r="A24" s="84" t="s">
        <v>52</v>
      </c>
      <c r="B24" s="5">
        <v>24.0</v>
      </c>
      <c r="C24" s="5">
        <v>27.8</v>
      </c>
      <c r="D24" s="5">
        <v>4.02</v>
      </c>
      <c r="E24" s="5">
        <v>37.0</v>
      </c>
      <c r="F24" s="5">
        <v>23.0</v>
      </c>
      <c r="G24" s="5">
        <v>0.617</v>
      </c>
      <c r="H24" s="5">
        <v>3.86</v>
      </c>
      <c r="I24" s="5">
        <v>60.0</v>
      </c>
      <c r="J24" s="5">
        <v>60.0</v>
      </c>
      <c r="K24" s="5">
        <v>59.0</v>
      </c>
      <c r="L24" s="5">
        <v>1.0</v>
      </c>
      <c r="M24" s="5">
        <v>5.0</v>
      </c>
      <c r="N24" s="5">
        <v>1.0</v>
      </c>
      <c r="O24" s="5">
        <v>13.0</v>
      </c>
      <c r="P24" s="5">
        <v>520.1</v>
      </c>
      <c r="Q24" s="5">
        <v>456.0</v>
      </c>
      <c r="R24" s="5">
        <f t="shared" si="1"/>
        <v>651.24</v>
      </c>
      <c r="S24" s="5">
        <v>241.0</v>
      </c>
      <c r="T24" s="5">
        <v>223.0</v>
      </c>
      <c r="U24" s="5">
        <v>70.0</v>
      </c>
      <c r="V24" s="5">
        <v>170.0</v>
      </c>
      <c r="W24" s="5">
        <v>2.0</v>
      </c>
      <c r="X24" s="5">
        <v>565.0</v>
      </c>
      <c r="Y24" s="5">
        <v>22.0</v>
      </c>
      <c r="Z24" s="5">
        <v>3.0</v>
      </c>
      <c r="AA24" s="5">
        <v>19.0</v>
      </c>
      <c r="AB24" s="5">
        <v>2160.0</v>
      </c>
      <c r="AC24" s="5">
        <v>108.0</v>
      </c>
      <c r="AD24" s="5">
        <v>3.88</v>
      </c>
      <c r="AE24" s="5">
        <v>1.203</v>
      </c>
      <c r="AF24" s="5">
        <v>7.9</v>
      </c>
      <c r="AG24" s="5">
        <v>1.2</v>
      </c>
      <c r="AH24" s="5">
        <v>2.9</v>
      </c>
      <c r="AI24" s="5">
        <v>9.8</v>
      </c>
      <c r="AJ24" s="5">
        <v>3.32</v>
      </c>
      <c r="AK24" s="2">
        <v>358.0</v>
      </c>
    </row>
    <row r="25">
      <c r="A25" s="84" t="s">
        <v>148</v>
      </c>
      <c r="B25" s="5">
        <v>29.0</v>
      </c>
      <c r="C25" s="5">
        <v>26.6</v>
      </c>
      <c r="D25" s="5">
        <v>5.05</v>
      </c>
      <c r="E25" s="5">
        <v>27.0</v>
      </c>
      <c r="F25" s="5">
        <v>33.0</v>
      </c>
      <c r="G25" s="5">
        <v>0.45</v>
      </c>
      <c r="H25" s="5">
        <v>5.03</v>
      </c>
      <c r="I25" s="5">
        <v>60.0</v>
      </c>
      <c r="J25" s="5">
        <v>60.0</v>
      </c>
      <c r="K25" s="5">
        <v>59.0</v>
      </c>
      <c r="L25" s="5">
        <v>1.0</v>
      </c>
      <c r="M25" s="5">
        <v>0.0</v>
      </c>
      <c r="N25" s="5">
        <v>0.0</v>
      </c>
      <c r="O25" s="5">
        <v>15.0</v>
      </c>
      <c r="P25" s="5">
        <v>516.2</v>
      </c>
      <c r="Q25" s="5">
        <v>482.0</v>
      </c>
      <c r="R25" s="5">
        <f t="shared" si="1"/>
        <v>818.1</v>
      </c>
      <c r="S25" s="5">
        <v>303.0</v>
      </c>
      <c r="T25" s="5">
        <v>289.0</v>
      </c>
      <c r="U25" s="5">
        <v>79.0</v>
      </c>
      <c r="V25" s="5">
        <v>230.0</v>
      </c>
      <c r="W25" s="5">
        <v>7.0</v>
      </c>
      <c r="X25" s="5">
        <v>469.0</v>
      </c>
      <c r="Y25" s="5">
        <v>37.0</v>
      </c>
      <c r="Z25" s="5">
        <v>1.0</v>
      </c>
      <c r="AA25" s="5">
        <v>23.0</v>
      </c>
      <c r="AB25" s="5">
        <v>2249.0</v>
      </c>
      <c r="AC25" s="5">
        <v>86.0</v>
      </c>
      <c r="AD25" s="5">
        <v>4.91</v>
      </c>
      <c r="AE25" s="5">
        <v>1.378</v>
      </c>
      <c r="AF25" s="5">
        <v>8.4</v>
      </c>
      <c r="AG25" s="5">
        <v>1.4</v>
      </c>
      <c r="AH25" s="5">
        <v>4.0</v>
      </c>
      <c r="AI25" s="5">
        <v>8.2</v>
      </c>
      <c r="AJ25" s="5">
        <v>2.04</v>
      </c>
      <c r="AK25" s="2">
        <v>396.0</v>
      </c>
    </row>
    <row r="26">
      <c r="A26" s="84" t="s">
        <v>132</v>
      </c>
      <c r="B26" s="5">
        <v>23.0</v>
      </c>
      <c r="C26" s="5">
        <v>29.0</v>
      </c>
      <c r="D26" s="5">
        <v>4.95</v>
      </c>
      <c r="E26" s="5">
        <v>29.0</v>
      </c>
      <c r="F26" s="5">
        <v>31.0</v>
      </c>
      <c r="G26" s="5">
        <v>0.483</v>
      </c>
      <c r="H26" s="5">
        <v>4.64</v>
      </c>
      <c r="I26" s="5">
        <v>60.0</v>
      </c>
      <c r="J26" s="5">
        <v>60.0</v>
      </c>
      <c r="K26" s="5">
        <v>59.0</v>
      </c>
      <c r="L26" s="5">
        <v>1.0</v>
      </c>
      <c r="M26" s="5">
        <v>0.0</v>
      </c>
      <c r="N26" s="5">
        <v>0.0</v>
      </c>
      <c r="O26" s="5">
        <v>13.0</v>
      </c>
      <c r="P26" s="5">
        <v>517.2</v>
      </c>
      <c r="Q26" s="5">
        <v>474.0</v>
      </c>
      <c r="R26" s="5">
        <f t="shared" si="1"/>
        <v>801.9</v>
      </c>
      <c r="S26" s="5">
        <v>297.0</v>
      </c>
      <c r="T26" s="5">
        <v>267.0</v>
      </c>
      <c r="U26" s="5">
        <v>69.0</v>
      </c>
      <c r="V26" s="5">
        <v>210.0</v>
      </c>
      <c r="W26" s="5">
        <v>2.0</v>
      </c>
      <c r="X26" s="5">
        <v>488.0</v>
      </c>
      <c r="Y26" s="5">
        <v>34.0</v>
      </c>
      <c r="Z26" s="5">
        <v>5.0</v>
      </c>
      <c r="AA26" s="5">
        <v>20.0</v>
      </c>
      <c r="AB26" s="5">
        <v>2240.0</v>
      </c>
      <c r="AC26" s="5">
        <v>92.0</v>
      </c>
      <c r="AD26" s="5">
        <v>4.45</v>
      </c>
      <c r="AE26" s="5">
        <v>1.321</v>
      </c>
      <c r="AF26" s="5">
        <v>8.2</v>
      </c>
      <c r="AG26" s="5">
        <v>1.2</v>
      </c>
      <c r="AH26" s="5">
        <v>3.7</v>
      </c>
      <c r="AI26" s="5">
        <v>8.5</v>
      </c>
      <c r="AJ26" s="5">
        <v>2.32</v>
      </c>
      <c r="AK26" s="2">
        <v>390.0</v>
      </c>
    </row>
    <row r="27">
      <c r="A27" s="84" t="s">
        <v>107</v>
      </c>
      <c r="B27" s="5">
        <v>26.0</v>
      </c>
      <c r="C27" s="5">
        <v>27.6</v>
      </c>
      <c r="D27" s="5">
        <v>3.95</v>
      </c>
      <c r="E27" s="5">
        <v>30.0</v>
      </c>
      <c r="F27" s="5">
        <v>28.0</v>
      </c>
      <c r="G27" s="5">
        <v>0.517</v>
      </c>
      <c r="H27" s="5">
        <v>3.9</v>
      </c>
      <c r="I27" s="5">
        <v>58.0</v>
      </c>
      <c r="J27" s="5">
        <v>58.0</v>
      </c>
      <c r="K27" s="5">
        <v>56.0</v>
      </c>
      <c r="L27" s="5">
        <v>2.0</v>
      </c>
      <c r="M27" s="5">
        <v>2.0</v>
      </c>
      <c r="N27" s="5">
        <v>0.0</v>
      </c>
      <c r="O27" s="5">
        <v>13.0</v>
      </c>
      <c r="P27" s="5">
        <v>473.0</v>
      </c>
      <c r="Q27" s="5">
        <v>376.0</v>
      </c>
      <c r="R27" s="5">
        <f t="shared" si="1"/>
        <v>639.9</v>
      </c>
      <c r="S27" s="5">
        <v>229.0</v>
      </c>
      <c r="T27" s="5">
        <v>205.0</v>
      </c>
      <c r="U27" s="5">
        <v>69.0</v>
      </c>
      <c r="V27" s="5">
        <v>204.0</v>
      </c>
      <c r="W27" s="5">
        <v>8.0</v>
      </c>
      <c r="X27" s="5">
        <v>464.0</v>
      </c>
      <c r="Y27" s="5">
        <v>26.0</v>
      </c>
      <c r="Z27" s="5">
        <v>1.0</v>
      </c>
      <c r="AA27" s="5">
        <v>21.0</v>
      </c>
      <c r="AB27" s="5">
        <v>1989.0</v>
      </c>
      <c r="AC27" s="5">
        <v>110.0</v>
      </c>
      <c r="AD27" s="5">
        <v>4.58</v>
      </c>
      <c r="AE27" s="5">
        <v>1.226</v>
      </c>
      <c r="AF27" s="5">
        <v>7.2</v>
      </c>
      <c r="AG27" s="5">
        <v>1.3</v>
      </c>
      <c r="AH27" s="5">
        <v>3.9</v>
      </c>
      <c r="AI27" s="5">
        <v>8.8</v>
      </c>
      <c r="AJ27" s="5">
        <v>2.27</v>
      </c>
      <c r="AK27" s="2">
        <v>341.0</v>
      </c>
    </row>
    <row r="28">
      <c r="A28" s="84" t="s">
        <v>44</v>
      </c>
      <c r="B28" s="5">
        <v>25.0</v>
      </c>
      <c r="C28" s="5">
        <v>28.1</v>
      </c>
      <c r="D28" s="5">
        <v>3.82</v>
      </c>
      <c r="E28" s="5">
        <v>40.0</v>
      </c>
      <c r="F28" s="5">
        <v>20.0</v>
      </c>
      <c r="G28" s="5">
        <v>0.667</v>
      </c>
      <c r="H28" s="5">
        <v>3.56</v>
      </c>
      <c r="I28" s="5">
        <v>60.0</v>
      </c>
      <c r="J28" s="5">
        <v>60.0</v>
      </c>
      <c r="K28" s="5">
        <v>60.0</v>
      </c>
      <c r="L28" s="5">
        <v>0.0</v>
      </c>
      <c r="M28" s="5">
        <v>4.0</v>
      </c>
      <c r="N28" s="5">
        <v>0.0</v>
      </c>
      <c r="O28" s="5">
        <v>23.0</v>
      </c>
      <c r="P28" s="5">
        <v>527.2</v>
      </c>
      <c r="Q28" s="5">
        <v>475.0</v>
      </c>
      <c r="R28" s="5">
        <f t="shared" si="1"/>
        <v>618.84</v>
      </c>
      <c r="S28" s="5">
        <v>229.0</v>
      </c>
      <c r="T28" s="5">
        <v>209.0</v>
      </c>
      <c r="U28" s="5">
        <v>70.0</v>
      </c>
      <c r="V28" s="5">
        <v>168.0</v>
      </c>
      <c r="W28" s="5">
        <v>4.0</v>
      </c>
      <c r="X28" s="5">
        <v>552.0</v>
      </c>
      <c r="Y28" s="5">
        <v>29.0</v>
      </c>
      <c r="Z28" s="5">
        <v>1.0</v>
      </c>
      <c r="AA28" s="5">
        <v>30.0</v>
      </c>
      <c r="AB28" s="5">
        <v>2212.0</v>
      </c>
      <c r="AC28" s="5">
        <v>117.0</v>
      </c>
      <c r="AD28" s="5">
        <v>3.94</v>
      </c>
      <c r="AE28" s="5">
        <v>1.219</v>
      </c>
      <c r="AF28" s="5">
        <v>8.1</v>
      </c>
      <c r="AG28" s="5">
        <v>1.2</v>
      </c>
      <c r="AH28" s="5">
        <v>2.9</v>
      </c>
      <c r="AI28" s="5">
        <v>9.4</v>
      </c>
      <c r="AJ28" s="5">
        <v>3.29</v>
      </c>
      <c r="AK28" s="2">
        <v>400.0</v>
      </c>
    </row>
    <row r="29">
      <c r="A29" s="84" t="s">
        <v>186</v>
      </c>
      <c r="B29" s="5">
        <v>25.0</v>
      </c>
      <c r="C29" s="5">
        <v>28.7</v>
      </c>
      <c r="D29" s="5">
        <v>5.2</v>
      </c>
      <c r="E29" s="5">
        <v>22.0</v>
      </c>
      <c r="F29" s="5">
        <v>38.0</v>
      </c>
      <c r="G29" s="5">
        <v>0.367</v>
      </c>
      <c r="H29" s="5">
        <v>5.02</v>
      </c>
      <c r="I29" s="5">
        <v>60.0</v>
      </c>
      <c r="J29" s="5">
        <v>60.0</v>
      </c>
      <c r="K29" s="5">
        <v>58.0</v>
      </c>
      <c r="L29" s="5">
        <v>2.0</v>
      </c>
      <c r="M29" s="5">
        <v>3.0</v>
      </c>
      <c r="N29" s="5">
        <v>1.0</v>
      </c>
      <c r="O29" s="5">
        <v>10.0</v>
      </c>
      <c r="P29" s="5">
        <v>516.2</v>
      </c>
      <c r="Q29" s="5">
        <v>479.0</v>
      </c>
      <c r="R29" s="5">
        <f t="shared" si="1"/>
        <v>842.4</v>
      </c>
      <c r="S29" s="5">
        <v>312.0</v>
      </c>
      <c r="T29" s="5">
        <v>288.0</v>
      </c>
      <c r="U29" s="5">
        <v>81.0</v>
      </c>
      <c r="V29" s="5">
        <v>236.0</v>
      </c>
      <c r="W29" s="5">
        <v>3.0</v>
      </c>
      <c r="X29" s="5">
        <v>489.0</v>
      </c>
      <c r="Y29" s="5">
        <v>30.0</v>
      </c>
      <c r="Z29" s="5">
        <v>2.0</v>
      </c>
      <c r="AA29" s="5">
        <v>21.0</v>
      </c>
      <c r="AB29" s="5">
        <v>2273.0</v>
      </c>
      <c r="AC29" s="5">
        <v>96.0</v>
      </c>
      <c r="AD29" s="5">
        <v>4.88</v>
      </c>
      <c r="AE29" s="5">
        <v>1.384</v>
      </c>
      <c r="AF29" s="5">
        <v>8.3</v>
      </c>
      <c r="AG29" s="5">
        <v>1.4</v>
      </c>
      <c r="AH29" s="5">
        <v>4.1</v>
      </c>
      <c r="AI29" s="5">
        <v>8.5</v>
      </c>
      <c r="AJ29" s="5">
        <v>2.07</v>
      </c>
      <c r="AK29" s="2">
        <v>411.0</v>
      </c>
    </row>
    <row r="30">
      <c r="A30" s="84" t="s">
        <v>100</v>
      </c>
      <c r="B30" s="5">
        <v>29.0</v>
      </c>
      <c r="C30" s="5">
        <v>29.5</v>
      </c>
      <c r="D30" s="5">
        <v>5.2</v>
      </c>
      <c r="E30" s="5">
        <v>32.0</v>
      </c>
      <c r="F30" s="5">
        <v>28.0</v>
      </c>
      <c r="G30" s="5">
        <v>0.533</v>
      </c>
      <c r="H30" s="5">
        <v>4.6</v>
      </c>
      <c r="I30" s="5">
        <v>60.0</v>
      </c>
      <c r="J30" s="5">
        <v>60.0</v>
      </c>
      <c r="K30" s="5">
        <v>60.0</v>
      </c>
      <c r="L30" s="5">
        <v>0.0</v>
      </c>
      <c r="M30" s="5">
        <v>1.0</v>
      </c>
      <c r="N30" s="5">
        <v>0.0</v>
      </c>
      <c r="O30" s="5">
        <v>17.0</v>
      </c>
      <c r="P30" s="5">
        <v>524.2</v>
      </c>
      <c r="Q30" s="5">
        <v>517.0</v>
      </c>
      <c r="R30" s="5">
        <f t="shared" si="1"/>
        <v>842.4</v>
      </c>
      <c r="S30" s="5">
        <v>312.0</v>
      </c>
      <c r="T30" s="5">
        <v>268.0</v>
      </c>
      <c r="U30" s="5">
        <v>81.0</v>
      </c>
      <c r="V30" s="5">
        <v>250.0</v>
      </c>
      <c r="W30" s="5">
        <v>7.0</v>
      </c>
      <c r="X30" s="5">
        <v>519.0</v>
      </c>
      <c r="Y30" s="5">
        <v>14.0</v>
      </c>
      <c r="Z30" s="5">
        <v>2.0</v>
      </c>
      <c r="AA30" s="5">
        <v>15.0</v>
      </c>
      <c r="AB30" s="5">
        <v>2309.0</v>
      </c>
      <c r="AC30" s="5">
        <v>95.0</v>
      </c>
      <c r="AD30" s="5">
        <v>4.73</v>
      </c>
      <c r="AE30" s="5">
        <v>1.462</v>
      </c>
      <c r="AF30" s="5">
        <v>8.9</v>
      </c>
      <c r="AG30" s="5">
        <v>1.4</v>
      </c>
      <c r="AH30" s="5">
        <v>4.3</v>
      </c>
      <c r="AI30" s="5">
        <v>8.9</v>
      </c>
      <c r="AJ30" s="5">
        <v>2.08</v>
      </c>
      <c r="AK30" s="2">
        <v>423.0</v>
      </c>
    </row>
    <row r="31">
      <c r="A31" s="85" t="s">
        <v>166</v>
      </c>
      <c r="B31" s="86">
        <v>24.0</v>
      </c>
      <c r="C31" s="86">
        <v>30.8</v>
      </c>
      <c r="D31" s="86">
        <v>5.02</v>
      </c>
      <c r="E31" s="86">
        <v>26.0</v>
      </c>
      <c r="F31" s="86">
        <v>34.0</v>
      </c>
      <c r="G31" s="86">
        <v>0.433</v>
      </c>
      <c r="H31" s="86">
        <v>5.09</v>
      </c>
      <c r="I31" s="86">
        <v>60.0</v>
      </c>
      <c r="J31" s="86">
        <v>60.0</v>
      </c>
      <c r="K31" s="86">
        <v>58.0</v>
      </c>
      <c r="L31" s="86">
        <v>2.0</v>
      </c>
      <c r="M31" s="86">
        <v>3.0</v>
      </c>
      <c r="N31" s="86">
        <v>0.0</v>
      </c>
      <c r="O31" s="86">
        <v>12.0</v>
      </c>
      <c r="P31" s="86">
        <v>503.2</v>
      </c>
      <c r="Q31" s="86">
        <v>548.0</v>
      </c>
      <c r="R31" s="86">
        <f t="shared" si="1"/>
        <v>813.24</v>
      </c>
      <c r="S31" s="86">
        <v>301.0</v>
      </c>
      <c r="T31" s="86">
        <v>285.0</v>
      </c>
      <c r="U31" s="86">
        <v>94.0</v>
      </c>
      <c r="V31" s="86">
        <v>216.0</v>
      </c>
      <c r="W31" s="86">
        <v>22.0</v>
      </c>
      <c r="X31" s="86">
        <v>508.0</v>
      </c>
      <c r="Y31" s="86">
        <v>22.0</v>
      </c>
      <c r="Z31" s="86">
        <v>4.0</v>
      </c>
      <c r="AA31" s="86">
        <v>23.0</v>
      </c>
      <c r="AB31" s="86">
        <v>2273.0</v>
      </c>
      <c r="AC31" s="86">
        <v>88.0</v>
      </c>
      <c r="AD31" s="86">
        <v>5.02</v>
      </c>
      <c r="AE31" s="86">
        <v>1.517</v>
      </c>
      <c r="AF31" s="86">
        <v>9.8</v>
      </c>
      <c r="AG31" s="86">
        <v>1.7</v>
      </c>
      <c r="AH31" s="86">
        <v>3.9</v>
      </c>
      <c r="AI31" s="86">
        <v>9.1</v>
      </c>
      <c r="AJ31" s="86">
        <v>2.35</v>
      </c>
      <c r="AK31" s="87">
        <v>461.0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906</v>
      </c>
      <c r="C1" s="1" t="s">
        <v>907</v>
      </c>
      <c r="D1" s="1" t="s">
        <v>423</v>
      </c>
      <c r="E1" s="1" t="s">
        <v>3</v>
      </c>
      <c r="F1" s="1" t="s">
        <v>908</v>
      </c>
      <c r="G1" s="1" t="s">
        <v>909</v>
      </c>
      <c r="H1" s="1" t="s">
        <v>887</v>
      </c>
      <c r="I1" s="1" t="s">
        <v>9</v>
      </c>
      <c r="J1" s="1" t="s">
        <v>886</v>
      </c>
      <c r="K1" s="1" t="s">
        <v>910</v>
      </c>
      <c r="L1" s="1" t="s">
        <v>911</v>
      </c>
      <c r="M1" s="1" t="s">
        <v>889</v>
      </c>
      <c r="N1" s="1" t="s">
        <v>912</v>
      </c>
      <c r="O1" s="1" t="s">
        <v>913</v>
      </c>
      <c r="P1" s="1" t="s">
        <v>914</v>
      </c>
      <c r="Q1" s="1" t="s">
        <v>890</v>
      </c>
      <c r="R1" s="1" t="s">
        <v>892</v>
      </c>
      <c r="S1" s="1" t="s">
        <v>915</v>
      </c>
      <c r="T1" s="1" t="s">
        <v>916</v>
      </c>
      <c r="U1" s="1" t="s">
        <v>917</v>
      </c>
      <c r="V1" s="1" t="s">
        <v>918</v>
      </c>
      <c r="W1" s="1" t="s">
        <v>919</v>
      </c>
      <c r="X1" s="1" t="s">
        <v>920</v>
      </c>
      <c r="Y1" s="1" t="s">
        <v>921</v>
      </c>
      <c r="Z1" s="1" t="s">
        <v>893</v>
      </c>
      <c r="AA1" s="1" t="s">
        <v>922</v>
      </c>
      <c r="AB1" s="1" t="s">
        <v>923</v>
      </c>
      <c r="AC1" s="1" t="s">
        <v>891</v>
      </c>
      <c r="AD1" s="1" t="s">
        <v>905</v>
      </c>
    </row>
    <row r="2">
      <c r="A2" s="84" t="s">
        <v>173</v>
      </c>
      <c r="B2" s="5">
        <v>45.0</v>
      </c>
      <c r="C2" s="5">
        <v>29.1</v>
      </c>
      <c r="D2" s="5">
        <v>4.48</v>
      </c>
      <c r="E2" s="5">
        <v>60.0</v>
      </c>
      <c r="F2" s="5">
        <v>2238.0</v>
      </c>
      <c r="G2" s="5">
        <v>1997.0</v>
      </c>
      <c r="H2" s="5">
        <f t="shared" ref="H2:H31" si="1">D2*162</f>
        <v>725.76</v>
      </c>
      <c r="I2" s="5">
        <v>269.0</v>
      </c>
      <c r="J2" s="5">
        <v>482.0</v>
      </c>
      <c r="K2" s="4">
        <v>101.0</v>
      </c>
      <c r="L2" s="4">
        <v>12.0</v>
      </c>
      <c r="M2" s="5">
        <v>58.0</v>
      </c>
      <c r="N2" s="5">
        <v>255.0</v>
      </c>
      <c r="O2" s="5">
        <v>23.0</v>
      </c>
      <c r="P2" s="5">
        <v>7.0</v>
      </c>
      <c r="Q2" s="5">
        <v>181.0</v>
      </c>
      <c r="R2" s="5">
        <v>461.0</v>
      </c>
      <c r="S2" s="5">
        <v>0.241</v>
      </c>
      <c r="T2" s="5">
        <v>0.312</v>
      </c>
      <c r="U2" s="5">
        <v>0.391</v>
      </c>
      <c r="V2" s="5">
        <v>0.704</v>
      </c>
      <c r="W2" s="5">
        <v>88.0</v>
      </c>
      <c r="X2" s="5">
        <v>781.0</v>
      </c>
      <c r="Y2" s="5">
        <v>37.0</v>
      </c>
      <c r="Z2" s="5">
        <v>36.0</v>
      </c>
      <c r="AA2" s="5">
        <v>1.0</v>
      </c>
      <c r="AB2" s="5">
        <v>23.0</v>
      </c>
      <c r="AC2" s="5">
        <v>5.0</v>
      </c>
      <c r="AD2" s="2">
        <v>399.0</v>
      </c>
    </row>
    <row r="3">
      <c r="A3" s="84" t="s">
        <v>75</v>
      </c>
      <c r="B3" s="5">
        <v>48.0</v>
      </c>
      <c r="C3" s="5">
        <v>28.2</v>
      </c>
      <c r="D3" s="5">
        <v>5.8</v>
      </c>
      <c r="E3" s="5">
        <v>60.0</v>
      </c>
      <c r="F3" s="5">
        <v>2344.0</v>
      </c>
      <c r="G3" s="5">
        <v>2074.0</v>
      </c>
      <c r="H3" s="5">
        <f t="shared" si="1"/>
        <v>939.6</v>
      </c>
      <c r="I3" s="5">
        <v>348.0</v>
      </c>
      <c r="J3" s="5">
        <v>556.0</v>
      </c>
      <c r="K3" s="4">
        <v>130.0</v>
      </c>
      <c r="L3" s="4">
        <v>3.0</v>
      </c>
      <c r="M3" s="5">
        <v>103.0</v>
      </c>
      <c r="N3" s="5">
        <v>338.0</v>
      </c>
      <c r="O3" s="5">
        <v>23.0</v>
      </c>
      <c r="P3" s="5">
        <v>4.0</v>
      </c>
      <c r="Q3" s="5">
        <v>239.0</v>
      </c>
      <c r="R3" s="5">
        <v>573.0</v>
      </c>
      <c r="S3" s="5">
        <v>0.268</v>
      </c>
      <c r="T3" s="5">
        <v>0.349</v>
      </c>
      <c r="U3" s="5">
        <v>0.483</v>
      </c>
      <c r="V3" s="5">
        <v>0.832</v>
      </c>
      <c r="W3" s="5">
        <v>113.0</v>
      </c>
      <c r="X3" s="5">
        <v>1001.0</v>
      </c>
      <c r="Y3" s="5">
        <v>39.0</v>
      </c>
      <c r="Z3" s="5">
        <v>23.0</v>
      </c>
      <c r="AA3" s="5">
        <v>1.0</v>
      </c>
      <c r="AB3" s="5">
        <v>7.0</v>
      </c>
      <c r="AC3" s="5">
        <v>13.0</v>
      </c>
      <c r="AD3" s="2">
        <v>437.0</v>
      </c>
    </row>
    <row r="4">
      <c r="A4" s="84" t="s">
        <v>169</v>
      </c>
      <c r="B4" s="5">
        <v>45.0</v>
      </c>
      <c r="C4" s="5">
        <v>26.3</v>
      </c>
      <c r="D4" s="5">
        <v>4.57</v>
      </c>
      <c r="E4" s="5">
        <v>60.0</v>
      </c>
      <c r="F4" s="5">
        <v>2242.0</v>
      </c>
      <c r="G4" s="5">
        <v>2026.0</v>
      </c>
      <c r="H4" s="5">
        <f t="shared" si="1"/>
        <v>740.34</v>
      </c>
      <c r="I4" s="5">
        <v>274.0</v>
      </c>
      <c r="J4" s="5">
        <v>523.0</v>
      </c>
      <c r="K4" s="4">
        <v>102.0</v>
      </c>
      <c r="L4" s="4">
        <v>7.0</v>
      </c>
      <c r="M4" s="5">
        <v>77.0</v>
      </c>
      <c r="N4" s="5">
        <v>264.0</v>
      </c>
      <c r="O4" s="5">
        <v>19.0</v>
      </c>
      <c r="P4" s="5">
        <v>14.0</v>
      </c>
      <c r="Q4" s="5">
        <v>164.0</v>
      </c>
      <c r="R4" s="5">
        <v>514.0</v>
      </c>
      <c r="S4" s="5">
        <v>0.258</v>
      </c>
      <c r="T4" s="5">
        <v>0.321</v>
      </c>
      <c r="U4" s="5">
        <v>0.429</v>
      </c>
      <c r="V4" s="5">
        <v>0.75</v>
      </c>
      <c r="W4" s="5">
        <v>104.0</v>
      </c>
      <c r="X4" s="5">
        <v>870.0</v>
      </c>
      <c r="Y4" s="5">
        <v>32.0</v>
      </c>
      <c r="Z4" s="5">
        <v>27.0</v>
      </c>
      <c r="AA4" s="5">
        <v>15.0</v>
      </c>
      <c r="AB4" s="5">
        <v>10.0</v>
      </c>
      <c r="AC4" s="5">
        <v>5.0</v>
      </c>
      <c r="AD4" s="2">
        <v>399.0</v>
      </c>
    </row>
    <row r="5">
      <c r="A5" s="84" t="s">
        <v>177</v>
      </c>
      <c r="B5" s="5">
        <v>47.0</v>
      </c>
      <c r="C5" s="5">
        <v>27.0</v>
      </c>
      <c r="D5" s="5">
        <v>4.87</v>
      </c>
      <c r="E5" s="5">
        <v>60.0</v>
      </c>
      <c r="F5" s="5">
        <v>2304.0</v>
      </c>
      <c r="G5" s="5">
        <v>2083.0</v>
      </c>
      <c r="H5" s="5">
        <f t="shared" si="1"/>
        <v>788.94</v>
      </c>
      <c r="I5" s="5">
        <v>292.0</v>
      </c>
      <c r="J5" s="5">
        <v>552.0</v>
      </c>
      <c r="K5" s="4">
        <v>118.0</v>
      </c>
      <c r="L5" s="4">
        <v>7.0</v>
      </c>
      <c r="M5" s="5">
        <v>81.0</v>
      </c>
      <c r="N5" s="5">
        <v>278.0</v>
      </c>
      <c r="O5" s="5">
        <v>31.0</v>
      </c>
      <c r="P5" s="5">
        <v>9.0</v>
      </c>
      <c r="Q5" s="5">
        <v>187.0</v>
      </c>
      <c r="R5" s="5">
        <v>545.0</v>
      </c>
      <c r="S5" s="5">
        <v>0.265</v>
      </c>
      <c r="T5" s="5">
        <v>0.33</v>
      </c>
      <c r="U5" s="5">
        <v>0.445</v>
      </c>
      <c r="V5" s="5">
        <v>0.775</v>
      </c>
      <c r="W5" s="5">
        <v>107.0</v>
      </c>
      <c r="X5" s="5">
        <v>927.0</v>
      </c>
      <c r="Y5" s="5">
        <v>51.0</v>
      </c>
      <c r="Z5" s="5">
        <v>21.0</v>
      </c>
      <c r="AA5" s="5">
        <v>4.0</v>
      </c>
      <c r="AB5" s="5">
        <v>9.0</v>
      </c>
      <c r="AC5" s="5">
        <v>8.0</v>
      </c>
      <c r="AD5" s="2">
        <v>422.0</v>
      </c>
    </row>
    <row r="6">
      <c r="A6" s="84" t="s">
        <v>89</v>
      </c>
      <c r="B6" s="5">
        <v>47.0</v>
      </c>
      <c r="C6" s="5">
        <v>27.9</v>
      </c>
      <c r="D6" s="5">
        <v>4.42</v>
      </c>
      <c r="E6" s="5">
        <v>60.0</v>
      </c>
      <c r="F6" s="5">
        <v>2214.0</v>
      </c>
      <c r="G6" s="5">
        <v>1918.0</v>
      </c>
      <c r="H6" s="5">
        <f t="shared" si="1"/>
        <v>716.04</v>
      </c>
      <c r="I6" s="5">
        <v>265.0</v>
      </c>
      <c r="J6" s="5">
        <v>422.0</v>
      </c>
      <c r="K6" s="4">
        <v>82.0</v>
      </c>
      <c r="L6" s="4">
        <v>8.0</v>
      </c>
      <c r="M6" s="5">
        <v>74.0</v>
      </c>
      <c r="N6" s="5">
        <v>248.0</v>
      </c>
      <c r="O6" s="5">
        <v>24.0</v>
      </c>
      <c r="P6" s="5">
        <v>10.0</v>
      </c>
      <c r="Q6" s="5">
        <v>229.0</v>
      </c>
      <c r="R6" s="5">
        <v>568.0</v>
      </c>
      <c r="S6" s="5">
        <v>0.22</v>
      </c>
      <c r="T6" s="5">
        <v>0.318</v>
      </c>
      <c r="U6" s="5">
        <v>0.387</v>
      </c>
      <c r="V6" s="5">
        <v>0.705</v>
      </c>
      <c r="W6" s="5">
        <v>93.0</v>
      </c>
      <c r="X6" s="5">
        <v>742.0</v>
      </c>
      <c r="Y6" s="5">
        <v>42.0</v>
      </c>
      <c r="Z6" s="5">
        <v>52.0</v>
      </c>
      <c r="AA6" s="5">
        <v>1.0</v>
      </c>
      <c r="AB6" s="5">
        <v>13.0</v>
      </c>
      <c r="AC6" s="5">
        <v>9.0</v>
      </c>
      <c r="AD6" s="2">
        <v>406.0</v>
      </c>
    </row>
    <row r="7">
      <c r="A7" s="84" t="s">
        <v>80</v>
      </c>
      <c r="B7" s="5">
        <v>48.0</v>
      </c>
      <c r="C7" s="5">
        <v>27.6</v>
      </c>
      <c r="D7" s="5">
        <v>5.1</v>
      </c>
      <c r="E7" s="5">
        <v>60.0</v>
      </c>
      <c r="F7" s="5">
        <v>2267.0</v>
      </c>
      <c r="G7" s="5">
        <v>2047.0</v>
      </c>
      <c r="H7" s="5">
        <f t="shared" si="1"/>
        <v>826.2</v>
      </c>
      <c r="I7" s="5">
        <v>306.0</v>
      </c>
      <c r="J7" s="5">
        <v>534.0</v>
      </c>
      <c r="K7" s="4">
        <v>94.0</v>
      </c>
      <c r="L7" s="4">
        <v>6.0</v>
      </c>
      <c r="M7" s="5">
        <v>96.0</v>
      </c>
      <c r="N7" s="5">
        <v>294.0</v>
      </c>
      <c r="O7" s="5">
        <v>20.0</v>
      </c>
      <c r="P7" s="5">
        <v>8.0</v>
      </c>
      <c r="Q7" s="5">
        <v>179.0</v>
      </c>
      <c r="R7" s="5">
        <v>571.0</v>
      </c>
      <c r="S7" s="5">
        <v>0.261</v>
      </c>
      <c r="T7" s="5">
        <v>0.326</v>
      </c>
      <c r="U7" s="5">
        <v>0.453</v>
      </c>
      <c r="V7" s="5">
        <v>0.779</v>
      </c>
      <c r="W7" s="5">
        <v>111.0</v>
      </c>
      <c r="X7" s="5">
        <v>928.0</v>
      </c>
      <c r="Y7" s="5">
        <v>44.0</v>
      </c>
      <c r="Z7" s="5">
        <v>24.0</v>
      </c>
      <c r="AA7" s="5">
        <v>1.0</v>
      </c>
      <c r="AB7" s="5">
        <v>13.0</v>
      </c>
      <c r="AC7" s="5">
        <v>1.0</v>
      </c>
      <c r="AD7" s="2">
        <v>397.0</v>
      </c>
    </row>
    <row r="8">
      <c r="A8" s="84" t="s">
        <v>119</v>
      </c>
      <c r="B8" s="5">
        <v>43.0</v>
      </c>
      <c r="C8" s="5">
        <v>29.1</v>
      </c>
      <c r="D8" s="5">
        <v>4.05</v>
      </c>
      <c r="E8" s="5">
        <v>60.0</v>
      </c>
      <c r="F8" s="5">
        <v>2123.0</v>
      </c>
      <c r="G8" s="5">
        <v>1842.0</v>
      </c>
      <c r="H8" s="5">
        <f t="shared" si="1"/>
        <v>656.1</v>
      </c>
      <c r="I8" s="5">
        <v>243.0</v>
      </c>
      <c r="J8" s="5">
        <v>390.0</v>
      </c>
      <c r="K8" s="4">
        <v>76.0</v>
      </c>
      <c r="L8" s="4">
        <v>3.0</v>
      </c>
      <c r="M8" s="5">
        <v>90.0</v>
      </c>
      <c r="N8" s="5">
        <v>237.0</v>
      </c>
      <c r="O8" s="5">
        <v>29.0</v>
      </c>
      <c r="P8" s="5">
        <v>9.0</v>
      </c>
      <c r="Q8" s="5">
        <v>239.0</v>
      </c>
      <c r="R8" s="5">
        <v>534.0</v>
      </c>
      <c r="S8" s="5">
        <v>0.212</v>
      </c>
      <c r="T8" s="5">
        <v>0.312</v>
      </c>
      <c r="U8" s="5">
        <v>0.403</v>
      </c>
      <c r="V8" s="5">
        <v>0.715</v>
      </c>
      <c r="W8" s="5">
        <v>84.0</v>
      </c>
      <c r="X8" s="5">
        <v>742.0</v>
      </c>
      <c r="Y8" s="5">
        <v>44.0</v>
      </c>
      <c r="Z8" s="5">
        <v>33.0</v>
      </c>
      <c r="AA8" s="5">
        <v>0.0</v>
      </c>
      <c r="AB8" s="5">
        <v>7.0</v>
      </c>
      <c r="AC8" s="5">
        <v>4.0</v>
      </c>
      <c r="AD8" s="2">
        <v>369.0</v>
      </c>
    </row>
    <row r="9">
      <c r="A9" s="84" t="s">
        <v>85</v>
      </c>
      <c r="B9" s="5">
        <v>39.0</v>
      </c>
      <c r="C9" s="5">
        <v>27.9</v>
      </c>
      <c r="D9" s="5">
        <v>4.13</v>
      </c>
      <c r="E9" s="5">
        <v>60.0</v>
      </c>
      <c r="F9" s="5">
        <v>2247.0</v>
      </c>
      <c r="G9" s="5">
        <v>1959.0</v>
      </c>
      <c r="H9" s="5">
        <f t="shared" si="1"/>
        <v>669.06</v>
      </c>
      <c r="I9" s="5">
        <v>248.0</v>
      </c>
      <c r="J9" s="5">
        <v>446.0</v>
      </c>
      <c r="K9" s="4">
        <v>96.0</v>
      </c>
      <c r="L9" s="4">
        <v>5.0</v>
      </c>
      <c r="M9" s="5">
        <v>59.0</v>
      </c>
      <c r="N9" s="5">
        <v>234.0</v>
      </c>
      <c r="O9" s="5">
        <v>25.0</v>
      </c>
      <c r="P9" s="5">
        <v>10.0</v>
      </c>
      <c r="Q9" s="5">
        <v>239.0</v>
      </c>
      <c r="R9" s="5">
        <v>517.0</v>
      </c>
      <c r="S9" s="5">
        <v>0.228</v>
      </c>
      <c r="T9" s="5">
        <v>0.317</v>
      </c>
      <c r="U9" s="5">
        <v>0.372</v>
      </c>
      <c r="V9" s="5">
        <v>0.689</v>
      </c>
      <c r="W9" s="5">
        <v>86.0</v>
      </c>
      <c r="X9" s="5">
        <v>729.0</v>
      </c>
      <c r="Y9" s="5">
        <v>40.0</v>
      </c>
      <c r="Z9" s="5">
        <v>24.0</v>
      </c>
      <c r="AA9" s="5">
        <v>7.0</v>
      </c>
      <c r="AB9" s="5">
        <v>16.0</v>
      </c>
      <c r="AC9" s="5">
        <v>4.0</v>
      </c>
      <c r="AD9" s="2">
        <v>404.0</v>
      </c>
    </row>
    <row r="10">
      <c r="A10" s="84" t="s">
        <v>155</v>
      </c>
      <c r="B10" s="5">
        <v>40.0</v>
      </c>
      <c r="C10" s="5">
        <v>28.7</v>
      </c>
      <c r="D10" s="5">
        <v>4.58</v>
      </c>
      <c r="E10" s="5">
        <v>60.0</v>
      </c>
      <c r="F10" s="5">
        <v>2257.0</v>
      </c>
      <c r="G10" s="5">
        <v>2057.0</v>
      </c>
      <c r="H10" s="5">
        <f t="shared" si="1"/>
        <v>741.96</v>
      </c>
      <c r="I10" s="5">
        <v>275.0</v>
      </c>
      <c r="J10" s="5">
        <v>528.0</v>
      </c>
      <c r="K10" s="4">
        <v>84.0</v>
      </c>
      <c r="L10" s="4">
        <v>16.0</v>
      </c>
      <c r="M10" s="5">
        <v>63.0</v>
      </c>
      <c r="N10" s="5">
        <v>264.0</v>
      </c>
      <c r="O10" s="5">
        <v>42.0</v>
      </c>
      <c r="P10" s="5">
        <v>9.0</v>
      </c>
      <c r="Q10" s="5">
        <v>161.0</v>
      </c>
      <c r="R10" s="5">
        <v>543.0</v>
      </c>
      <c r="S10" s="5">
        <v>0.257</v>
      </c>
      <c r="T10" s="5">
        <v>0.311</v>
      </c>
      <c r="U10" s="5">
        <v>0.405</v>
      </c>
      <c r="V10" s="5">
        <v>0.716</v>
      </c>
      <c r="W10" s="5">
        <v>82.0</v>
      </c>
      <c r="X10" s="5">
        <v>833.0</v>
      </c>
      <c r="Y10" s="5">
        <v>41.0</v>
      </c>
      <c r="Z10" s="5">
        <v>10.0</v>
      </c>
      <c r="AA10" s="5">
        <v>7.0</v>
      </c>
      <c r="AB10" s="5">
        <v>19.0</v>
      </c>
      <c r="AC10" s="5">
        <v>12.0</v>
      </c>
      <c r="AD10" s="2">
        <v>389.0</v>
      </c>
    </row>
    <row r="11">
      <c r="A11" s="84" t="s">
        <v>182</v>
      </c>
      <c r="B11" s="5">
        <v>45.0</v>
      </c>
      <c r="C11" s="5">
        <v>27.5</v>
      </c>
      <c r="D11" s="5">
        <v>4.29</v>
      </c>
      <c r="E11" s="5">
        <v>58.0</v>
      </c>
      <c r="F11" s="5">
        <v>2076.0</v>
      </c>
      <c r="G11" s="5">
        <v>1893.0</v>
      </c>
      <c r="H11" s="5">
        <f t="shared" si="1"/>
        <v>694.98</v>
      </c>
      <c r="I11" s="5">
        <v>249.0</v>
      </c>
      <c r="J11" s="5">
        <v>463.0</v>
      </c>
      <c r="K11" s="4">
        <v>78.0</v>
      </c>
      <c r="L11" s="4">
        <v>12.0</v>
      </c>
      <c r="M11" s="5">
        <v>62.0</v>
      </c>
      <c r="N11" s="5">
        <v>242.0</v>
      </c>
      <c r="O11" s="5">
        <v>19.0</v>
      </c>
      <c r="P11" s="5">
        <v>6.0</v>
      </c>
      <c r="Q11" s="5">
        <v>147.0</v>
      </c>
      <c r="R11" s="5">
        <v>567.0</v>
      </c>
      <c r="S11" s="5">
        <v>0.245</v>
      </c>
      <c r="T11" s="5">
        <v>0.303</v>
      </c>
      <c r="U11" s="5">
        <v>0.397</v>
      </c>
      <c r="V11" s="5">
        <v>0.7</v>
      </c>
      <c r="W11" s="5">
        <v>90.0</v>
      </c>
      <c r="X11" s="5">
        <v>751.0</v>
      </c>
      <c r="Y11" s="5">
        <v>42.0</v>
      </c>
      <c r="Z11" s="5">
        <v>19.0</v>
      </c>
      <c r="AA11" s="5">
        <v>1.0</v>
      </c>
      <c r="AB11" s="5">
        <v>14.0</v>
      </c>
      <c r="AC11" s="5">
        <v>1.0</v>
      </c>
      <c r="AD11" s="2">
        <v>333.0</v>
      </c>
    </row>
    <row r="12">
      <c r="A12" s="84" t="s">
        <v>126</v>
      </c>
      <c r="B12" s="5">
        <v>43.0</v>
      </c>
      <c r="C12" s="5">
        <v>29.2</v>
      </c>
      <c r="D12" s="5">
        <v>4.65</v>
      </c>
      <c r="E12" s="5">
        <v>60.0</v>
      </c>
      <c r="F12" s="5">
        <v>2229.0</v>
      </c>
      <c r="G12" s="5">
        <v>1992.0</v>
      </c>
      <c r="H12" s="5">
        <f t="shared" si="1"/>
        <v>753.3</v>
      </c>
      <c r="I12" s="5">
        <v>279.0</v>
      </c>
      <c r="J12" s="5">
        <v>478.0</v>
      </c>
      <c r="K12" s="4">
        <v>103.0</v>
      </c>
      <c r="L12" s="4">
        <v>12.0</v>
      </c>
      <c r="M12" s="5">
        <v>69.0</v>
      </c>
      <c r="N12" s="5">
        <v>268.0</v>
      </c>
      <c r="O12" s="5">
        <v>22.0</v>
      </c>
      <c r="P12" s="5">
        <v>11.0</v>
      </c>
      <c r="Q12" s="5">
        <v>192.0</v>
      </c>
      <c r="R12" s="5">
        <v>440.0</v>
      </c>
      <c r="S12" s="5">
        <v>0.24</v>
      </c>
      <c r="T12" s="5">
        <v>0.312</v>
      </c>
      <c r="U12" s="5">
        <v>0.408</v>
      </c>
      <c r="V12" s="5">
        <v>0.72</v>
      </c>
      <c r="W12" s="5">
        <v>94.0</v>
      </c>
      <c r="X12" s="5">
        <v>812.0</v>
      </c>
      <c r="Y12" s="5">
        <v>39.0</v>
      </c>
      <c r="Z12" s="5">
        <v>23.0</v>
      </c>
      <c r="AA12" s="5">
        <v>6.0</v>
      </c>
      <c r="AB12" s="5">
        <v>13.0</v>
      </c>
      <c r="AC12" s="5">
        <v>5.0</v>
      </c>
      <c r="AD12" s="2">
        <v>382.0</v>
      </c>
    </row>
    <row r="13">
      <c r="A13" s="84" t="s">
        <v>160</v>
      </c>
      <c r="B13" s="5">
        <v>48.0</v>
      </c>
      <c r="C13" s="5">
        <v>27.8</v>
      </c>
      <c r="D13" s="5">
        <v>4.13</v>
      </c>
      <c r="E13" s="5">
        <v>60.0</v>
      </c>
      <c r="F13" s="5">
        <v>2200.0</v>
      </c>
      <c r="G13" s="5">
        <v>1988.0</v>
      </c>
      <c r="H13" s="5">
        <f t="shared" si="1"/>
        <v>669.06</v>
      </c>
      <c r="I13" s="5">
        <v>248.0</v>
      </c>
      <c r="J13" s="5">
        <v>485.0</v>
      </c>
      <c r="K13" s="4">
        <v>97.0</v>
      </c>
      <c r="L13" s="4">
        <v>7.0</v>
      </c>
      <c r="M13" s="5">
        <v>68.0</v>
      </c>
      <c r="N13" s="5">
        <v>237.0</v>
      </c>
      <c r="O13" s="5">
        <v>49.0</v>
      </c>
      <c r="P13" s="5">
        <v>20.0</v>
      </c>
      <c r="Q13" s="5">
        <v>172.0</v>
      </c>
      <c r="R13" s="5">
        <v>527.0</v>
      </c>
      <c r="S13" s="5">
        <v>0.244</v>
      </c>
      <c r="T13" s="5">
        <v>0.309</v>
      </c>
      <c r="U13" s="5">
        <v>0.402</v>
      </c>
      <c r="V13" s="5">
        <v>0.711</v>
      </c>
      <c r="W13" s="5">
        <v>92.0</v>
      </c>
      <c r="X13" s="5">
        <v>800.0</v>
      </c>
      <c r="Y13" s="5">
        <v>28.0</v>
      </c>
      <c r="Z13" s="5">
        <v>18.0</v>
      </c>
      <c r="AA13" s="5">
        <v>8.0</v>
      </c>
      <c r="AB13" s="5">
        <v>10.0</v>
      </c>
      <c r="AC13" s="5">
        <v>3.0</v>
      </c>
      <c r="AD13" s="2">
        <v>392.0</v>
      </c>
    </row>
    <row r="14">
      <c r="A14" s="84" t="s">
        <v>164</v>
      </c>
      <c r="B14" s="5">
        <v>45.0</v>
      </c>
      <c r="C14" s="5">
        <v>28.5</v>
      </c>
      <c r="D14" s="5">
        <v>4.9</v>
      </c>
      <c r="E14" s="5">
        <v>60.0</v>
      </c>
      <c r="F14" s="5">
        <v>2308.0</v>
      </c>
      <c r="G14" s="5">
        <v>2020.0</v>
      </c>
      <c r="H14" s="5">
        <f t="shared" si="1"/>
        <v>793.8</v>
      </c>
      <c r="I14" s="5">
        <v>294.0</v>
      </c>
      <c r="J14" s="5">
        <v>501.0</v>
      </c>
      <c r="K14" s="4">
        <v>97.0</v>
      </c>
      <c r="L14" s="4">
        <v>8.0</v>
      </c>
      <c r="M14" s="5">
        <v>85.0</v>
      </c>
      <c r="N14" s="5">
        <v>285.0</v>
      </c>
      <c r="O14" s="5">
        <v>21.0</v>
      </c>
      <c r="P14" s="5">
        <v>8.0</v>
      </c>
      <c r="Q14" s="5">
        <v>239.0</v>
      </c>
      <c r="R14" s="5">
        <v>490.0</v>
      </c>
      <c r="S14" s="5">
        <v>0.248</v>
      </c>
      <c r="T14" s="5">
        <v>0.332</v>
      </c>
      <c r="U14" s="5">
        <v>0.43</v>
      </c>
      <c r="V14" s="5">
        <v>0.763</v>
      </c>
      <c r="W14" s="5">
        <v>105.0</v>
      </c>
      <c r="X14" s="5">
        <v>869.0</v>
      </c>
      <c r="Y14" s="5">
        <v>49.0</v>
      </c>
      <c r="Z14" s="5">
        <v>25.0</v>
      </c>
      <c r="AA14" s="5">
        <v>6.0</v>
      </c>
      <c r="AB14" s="5">
        <v>18.0</v>
      </c>
      <c r="AC14" s="5">
        <v>8.0</v>
      </c>
      <c r="AD14" s="2">
        <v>425.0</v>
      </c>
    </row>
    <row r="15">
      <c r="A15" s="84" t="s">
        <v>31</v>
      </c>
      <c r="B15" s="5">
        <v>38.0</v>
      </c>
      <c r="C15" s="5">
        <v>28.0</v>
      </c>
      <c r="D15" s="5">
        <v>5.82</v>
      </c>
      <c r="E15" s="5">
        <v>60.0</v>
      </c>
      <c r="F15" s="5">
        <v>2316.0</v>
      </c>
      <c r="G15" s="5">
        <v>2042.0</v>
      </c>
      <c r="H15" s="5">
        <f t="shared" si="1"/>
        <v>942.84</v>
      </c>
      <c r="I15" s="5">
        <v>349.0</v>
      </c>
      <c r="J15" s="5">
        <v>523.0</v>
      </c>
      <c r="K15" s="4">
        <v>97.0</v>
      </c>
      <c r="L15" s="4">
        <v>6.0</v>
      </c>
      <c r="M15" s="5">
        <v>118.0</v>
      </c>
      <c r="N15" s="5">
        <v>327.0</v>
      </c>
      <c r="O15" s="5">
        <v>29.0</v>
      </c>
      <c r="P15" s="5">
        <v>8.0</v>
      </c>
      <c r="Q15" s="5">
        <v>228.0</v>
      </c>
      <c r="R15" s="5">
        <v>471.0</v>
      </c>
      <c r="S15" s="5">
        <v>0.256</v>
      </c>
      <c r="T15" s="5">
        <v>0.338</v>
      </c>
      <c r="U15" s="5">
        <v>0.483</v>
      </c>
      <c r="V15" s="5">
        <v>0.821</v>
      </c>
      <c r="W15" s="5">
        <v>121.0</v>
      </c>
      <c r="X15" s="5">
        <v>986.0</v>
      </c>
      <c r="Y15" s="5">
        <v>46.0</v>
      </c>
      <c r="Z15" s="5">
        <v>30.0</v>
      </c>
      <c r="AA15" s="5">
        <v>3.0</v>
      </c>
      <c r="AB15" s="5">
        <v>12.0</v>
      </c>
      <c r="AC15" s="5">
        <v>7.0</v>
      </c>
      <c r="AD15" s="2">
        <v>391.0</v>
      </c>
    </row>
    <row r="16">
      <c r="A16" s="84" t="s">
        <v>113</v>
      </c>
      <c r="B16" s="5">
        <v>61.0</v>
      </c>
      <c r="C16" s="5">
        <v>29.0</v>
      </c>
      <c r="D16" s="5">
        <v>4.38</v>
      </c>
      <c r="E16" s="5">
        <v>60.0</v>
      </c>
      <c r="F16" s="5">
        <v>2167.0</v>
      </c>
      <c r="G16" s="5">
        <v>1935.0</v>
      </c>
      <c r="H16" s="5">
        <f t="shared" si="1"/>
        <v>709.56</v>
      </c>
      <c r="I16" s="5">
        <v>263.0</v>
      </c>
      <c r="J16" s="5">
        <v>472.0</v>
      </c>
      <c r="K16" s="4">
        <v>82.0</v>
      </c>
      <c r="L16" s="4">
        <v>5.0</v>
      </c>
      <c r="M16" s="5">
        <v>60.0</v>
      </c>
      <c r="N16" s="5">
        <v>247.0</v>
      </c>
      <c r="O16" s="5">
        <v>51.0</v>
      </c>
      <c r="P16" s="5">
        <v>14.0</v>
      </c>
      <c r="Q16" s="5">
        <v>191.0</v>
      </c>
      <c r="R16" s="5">
        <v>537.0</v>
      </c>
      <c r="S16" s="5">
        <v>0.244</v>
      </c>
      <c r="T16" s="5">
        <v>0.319</v>
      </c>
      <c r="U16" s="5">
        <v>0.384</v>
      </c>
      <c r="V16" s="5">
        <v>0.703</v>
      </c>
      <c r="W16" s="5">
        <v>89.0</v>
      </c>
      <c r="X16" s="5">
        <v>744.0</v>
      </c>
      <c r="Y16" s="5">
        <v>37.0</v>
      </c>
      <c r="Z16" s="5">
        <v>25.0</v>
      </c>
      <c r="AA16" s="5">
        <v>6.0</v>
      </c>
      <c r="AB16" s="5">
        <v>9.0</v>
      </c>
      <c r="AC16" s="5">
        <v>6.0</v>
      </c>
      <c r="AD16" s="2">
        <v>396.0</v>
      </c>
    </row>
    <row r="17">
      <c r="A17" s="84" t="s">
        <v>137</v>
      </c>
      <c r="B17" s="5">
        <v>43.0</v>
      </c>
      <c r="C17" s="5">
        <v>28.5</v>
      </c>
      <c r="D17" s="5">
        <v>4.12</v>
      </c>
      <c r="E17" s="5">
        <v>60.0</v>
      </c>
      <c r="F17" s="5">
        <v>2188.0</v>
      </c>
      <c r="G17" s="5">
        <v>1920.0</v>
      </c>
      <c r="H17" s="5">
        <f t="shared" si="1"/>
        <v>667.44</v>
      </c>
      <c r="I17" s="5">
        <v>247.0</v>
      </c>
      <c r="J17" s="5">
        <v>429.0</v>
      </c>
      <c r="K17" s="4">
        <v>83.0</v>
      </c>
      <c r="L17" s="4">
        <v>5.0</v>
      </c>
      <c r="M17" s="5">
        <v>75.0</v>
      </c>
      <c r="N17" s="5">
        <v>238.0</v>
      </c>
      <c r="O17" s="5">
        <v>15.0</v>
      </c>
      <c r="P17" s="5">
        <v>11.0</v>
      </c>
      <c r="Q17" s="5">
        <v>221.0</v>
      </c>
      <c r="R17" s="5">
        <v>582.0</v>
      </c>
      <c r="S17" s="5">
        <v>0.223</v>
      </c>
      <c r="T17" s="5">
        <v>0.313</v>
      </c>
      <c r="U17" s="5">
        <v>0.389</v>
      </c>
      <c r="V17" s="5">
        <v>0.702</v>
      </c>
      <c r="W17" s="5">
        <v>88.0</v>
      </c>
      <c r="X17" s="5">
        <v>747.0</v>
      </c>
      <c r="Y17" s="5">
        <v>53.0</v>
      </c>
      <c r="Z17" s="5">
        <v>35.0</v>
      </c>
      <c r="AA17" s="5">
        <v>0.0</v>
      </c>
      <c r="AB17" s="5">
        <v>10.0</v>
      </c>
      <c r="AC17" s="5">
        <v>8.0</v>
      </c>
      <c r="AD17" s="2">
        <v>384.0</v>
      </c>
    </row>
    <row r="18">
      <c r="A18" s="84" t="s">
        <v>60</v>
      </c>
      <c r="B18" s="5">
        <v>44.0</v>
      </c>
      <c r="C18" s="5">
        <v>28.7</v>
      </c>
      <c r="D18" s="5">
        <v>4.48</v>
      </c>
      <c r="E18" s="5">
        <v>60.0</v>
      </c>
      <c r="F18" s="5">
        <v>2168.0</v>
      </c>
      <c r="G18" s="5">
        <v>1937.0</v>
      </c>
      <c r="H18" s="5">
        <f t="shared" si="1"/>
        <v>725.76</v>
      </c>
      <c r="I18" s="5">
        <v>269.0</v>
      </c>
      <c r="J18" s="5">
        <v>468.0</v>
      </c>
      <c r="K18" s="4">
        <v>81.0</v>
      </c>
      <c r="L18" s="4">
        <v>3.0</v>
      </c>
      <c r="M18" s="5">
        <v>91.0</v>
      </c>
      <c r="N18" s="5">
        <v>258.0</v>
      </c>
      <c r="O18" s="5">
        <v>14.0</v>
      </c>
      <c r="P18" s="5">
        <v>7.0</v>
      </c>
      <c r="Q18" s="5">
        <v>186.0</v>
      </c>
      <c r="R18" s="5">
        <v>528.0</v>
      </c>
      <c r="S18" s="5">
        <v>0.242</v>
      </c>
      <c r="T18" s="5">
        <v>0.315</v>
      </c>
      <c r="U18" s="5">
        <v>0.427</v>
      </c>
      <c r="V18" s="5">
        <v>0.743</v>
      </c>
      <c r="W18" s="5">
        <v>106.0</v>
      </c>
      <c r="X18" s="5">
        <v>828.0</v>
      </c>
      <c r="Y18" s="5">
        <v>38.0</v>
      </c>
      <c r="Z18" s="5">
        <v>29.0</v>
      </c>
      <c r="AA18" s="5">
        <v>2.0</v>
      </c>
      <c r="AB18" s="5">
        <v>14.0</v>
      </c>
      <c r="AC18" s="5">
        <v>9.0</v>
      </c>
      <c r="AD18" s="2">
        <v>372.0</v>
      </c>
    </row>
    <row r="19">
      <c r="A19" s="84" t="s">
        <v>151</v>
      </c>
      <c r="B19" s="5">
        <v>47.0</v>
      </c>
      <c r="C19" s="5">
        <v>27.8</v>
      </c>
      <c r="D19" s="5">
        <v>4.77</v>
      </c>
      <c r="E19" s="5">
        <v>60.0</v>
      </c>
      <c r="F19" s="5">
        <v>2279.0</v>
      </c>
      <c r="G19" s="5">
        <v>2023.0</v>
      </c>
      <c r="H19" s="5">
        <f t="shared" si="1"/>
        <v>772.74</v>
      </c>
      <c r="I19" s="5">
        <v>286.0</v>
      </c>
      <c r="J19" s="5">
        <v>551.0</v>
      </c>
      <c r="K19" s="4">
        <v>106.0</v>
      </c>
      <c r="L19" s="4">
        <v>7.0</v>
      </c>
      <c r="M19" s="5">
        <v>86.0</v>
      </c>
      <c r="N19" s="5">
        <v>278.0</v>
      </c>
      <c r="O19" s="5">
        <v>20.0</v>
      </c>
      <c r="P19" s="5">
        <v>10.0</v>
      </c>
      <c r="Q19" s="5">
        <v>197.0</v>
      </c>
      <c r="R19" s="5">
        <v>498.0</v>
      </c>
      <c r="S19" s="5">
        <v>0.272</v>
      </c>
      <c r="T19" s="5">
        <v>0.348</v>
      </c>
      <c r="U19" s="5">
        <v>0.459</v>
      </c>
      <c r="V19" s="5">
        <v>0.807</v>
      </c>
      <c r="W19" s="5">
        <v>120.0</v>
      </c>
      <c r="X19" s="5">
        <v>929.0</v>
      </c>
      <c r="Y19" s="5">
        <v>53.0</v>
      </c>
      <c r="Z19" s="5">
        <v>45.0</v>
      </c>
      <c r="AA19" s="5">
        <v>1.0</v>
      </c>
      <c r="AB19" s="5">
        <v>13.0</v>
      </c>
      <c r="AC19" s="5">
        <v>8.0</v>
      </c>
      <c r="AD19" s="2">
        <v>445.0</v>
      </c>
    </row>
    <row r="20">
      <c r="A20" s="84" t="s">
        <v>95</v>
      </c>
      <c r="B20" s="5">
        <v>43.0</v>
      </c>
      <c r="C20" s="5">
        <v>28.5</v>
      </c>
      <c r="D20" s="5">
        <v>5.25</v>
      </c>
      <c r="E20" s="5">
        <v>60.0</v>
      </c>
      <c r="F20" s="5">
        <v>2210.0</v>
      </c>
      <c r="G20" s="5">
        <v>1915.0</v>
      </c>
      <c r="H20" s="5">
        <f t="shared" si="1"/>
        <v>850.5</v>
      </c>
      <c r="I20" s="5">
        <v>315.0</v>
      </c>
      <c r="J20" s="5">
        <v>473.0</v>
      </c>
      <c r="K20" s="4">
        <v>87.0</v>
      </c>
      <c r="L20" s="4">
        <v>7.0</v>
      </c>
      <c r="M20" s="5">
        <v>94.0</v>
      </c>
      <c r="N20" s="5">
        <v>301.0</v>
      </c>
      <c r="O20" s="5">
        <v>27.0</v>
      </c>
      <c r="P20" s="5">
        <v>7.0</v>
      </c>
      <c r="Q20" s="5">
        <v>251.0</v>
      </c>
      <c r="R20" s="5">
        <v>480.0</v>
      </c>
      <c r="S20" s="5">
        <v>0.247</v>
      </c>
      <c r="T20" s="5">
        <v>0.342</v>
      </c>
      <c r="U20" s="5">
        <v>0.447</v>
      </c>
      <c r="V20" s="5">
        <v>0.789</v>
      </c>
      <c r="W20" s="5">
        <v>118.0</v>
      </c>
      <c r="X20" s="5">
        <v>856.0</v>
      </c>
      <c r="Y20" s="5">
        <v>51.0</v>
      </c>
      <c r="Z20" s="5">
        <v>30.0</v>
      </c>
      <c r="AA20" s="5">
        <v>1.0</v>
      </c>
      <c r="AB20" s="5">
        <v>11.0</v>
      </c>
      <c r="AC20" s="5">
        <v>5.0</v>
      </c>
      <c r="AD20" s="2">
        <v>399.0</v>
      </c>
    </row>
    <row r="21">
      <c r="A21" s="84" t="s">
        <v>67</v>
      </c>
      <c r="B21" s="5">
        <v>38.0</v>
      </c>
      <c r="C21" s="5">
        <v>28.1</v>
      </c>
      <c r="D21" s="5">
        <v>4.57</v>
      </c>
      <c r="E21" s="5">
        <v>60.0</v>
      </c>
      <c r="F21" s="5">
        <v>2201.0</v>
      </c>
      <c r="G21" s="5">
        <v>1908.0</v>
      </c>
      <c r="H21" s="5">
        <f t="shared" si="1"/>
        <v>740.34</v>
      </c>
      <c r="I21" s="5">
        <v>274.0</v>
      </c>
      <c r="J21" s="5">
        <v>430.0</v>
      </c>
      <c r="K21" s="4">
        <v>91.0</v>
      </c>
      <c r="L21" s="4">
        <v>11.0</v>
      </c>
      <c r="M21" s="5">
        <v>71.0</v>
      </c>
      <c r="N21" s="5">
        <v>264.0</v>
      </c>
      <c r="O21" s="5">
        <v>26.0</v>
      </c>
      <c r="P21" s="5">
        <v>3.0</v>
      </c>
      <c r="Q21" s="5">
        <v>238.0</v>
      </c>
      <c r="R21" s="5">
        <v>524.0</v>
      </c>
      <c r="S21" s="5">
        <v>0.225</v>
      </c>
      <c r="T21" s="5">
        <v>0.322</v>
      </c>
      <c r="U21" s="5">
        <v>0.396</v>
      </c>
      <c r="V21" s="5">
        <v>0.718</v>
      </c>
      <c r="W21" s="5">
        <v>103.0</v>
      </c>
      <c r="X21" s="5">
        <v>756.0</v>
      </c>
      <c r="Y21" s="5">
        <v>44.0</v>
      </c>
      <c r="Z21" s="5">
        <v>39.0</v>
      </c>
      <c r="AA21" s="5">
        <v>2.0</v>
      </c>
      <c r="AB21" s="5">
        <v>14.0</v>
      </c>
      <c r="AC21" s="5">
        <v>5.0</v>
      </c>
      <c r="AD21" s="2">
        <v>391.0</v>
      </c>
    </row>
    <row r="22">
      <c r="A22" s="84" t="s">
        <v>143</v>
      </c>
      <c r="B22" s="5">
        <v>46.0</v>
      </c>
      <c r="C22" s="5">
        <v>28.5</v>
      </c>
      <c r="D22" s="5">
        <v>5.1</v>
      </c>
      <c r="E22" s="5">
        <v>60.0</v>
      </c>
      <c r="F22" s="5">
        <v>2223.0</v>
      </c>
      <c r="G22" s="5">
        <v>1948.0</v>
      </c>
      <c r="H22" s="5">
        <f t="shared" si="1"/>
        <v>826.2</v>
      </c>
      <c r="I22" s="5">
        <v>306.0</v>
      </c>
      <c r="J22" s="5">
        <v>500.0</v>
      </c>
      <c r="K22" s="4">
        <v>90.0</v>
      </c>
      <c r="L22" s="4">
        <v>10.0</v>
      </c>
      <c r="M22" s="5">
        <v>82.0</v>
      </c>
      <c r="N22" s="5">
        <v>289.0</v>
      </c>
      <c r="O22" s="5">
        <v>35.0</v>
      </c>
      <c r="P22" s="5">
        <v>8.0</v>
      </c>
      <c r="Q22" s="5">
        <v>229.0</v>
      </c>
      <c r="R22" s="5">
        <v>480.0</v>
      </c>
      <c r="S22" s="5">
        <v>0.257</v>
      </c>
      <c r="T22" s="5">
        <v>0.342</v>
      </c>
      <c r="U22" s="5">
        <v>0.439</v>
      </c>
      <c r="V22" s="5">
        <v>0.781</v>
      </c>
      <c r="W22" s="5">
        <v>110.0</v>
      </c>
      <c r="X22" s="5">
        <v>856.0</v>
      </c>
      <c r="Y22" s="5">
        <v>40.0</v>
      </c>
      <c r="Z22" s="5">
        <v>28.0</v>
      </c>
      <c r="AA22" s="5">
        <v>8.0</v>
      </c>
      <c r="AB22" s="5">
        <v>10.0</v>
      </c>
      <c r="AC22" s="5">
        <v>16.0</v>
      </c>
      <c r="AD22" s="2">
        <v>419.0</v>
      </c>
    </row>
    <row r="23">
      <c r="A23" s="84" t="s">
        <v>189</v>
      </c>
      <c r="B23" s="5">
        <v>49.0</v>
      </c>
      <c r="C23" s="5">
        <v>27.1</v>
      </c>
      <c r="D23" s="5">
        <v>3.65</v>
      </c>
      <c r="E23" s="5">
        <v>60.0</v>
      </c>
      <c r="F23" s="5">
        <v>2134.0</v>
      </c>
      <c r="G23" s="5">
        <v>1932.0</v>
      </c>
      <c r="H23" s="5">
        <f t="shared" si="1"/>
        <v>591.3</v>
      </c>
      <c r="I23" s="5">
        <v>219.0</v>
      </c>
      <c r="J23" s="5">
        <v>425.0</v>
      </c>
      <c r="K23" s="4">
        <v>76.0</v>
      </c>
      <c r="L23" s="4">
        <v>6.0</v>
      </c>
      <c r="M23" s="5">
        <v>59.0</v>
      </c>
      <c r="N23" s="5">
        <v>210.0</v>
      </c>
      <c r="O23" s="5">
        <v>16.0</v>
      </c>
      <c r="P23" s="5">
        <v>11.0</v>
      </c>
      <c r="Q23" s="5">
        <v>167.0</v>
      </c>
      <c r="R23" s="5">
        <v>521.0</v>
      </c>
      <c r="S23" s="5">
        <v>0.22</v>
      </c>
      <c r="T23" s="5">
        <v>0.284</v>
      </c>
      <c r="U23" s="5">
        <v>0.357</v>
      </c>
      <c r="V23" s="5">
        <v>0.641</v>
      </c>
      <c r="W23" s="5">
        <v>73.0</v>
      </c>
      <c r="X23" s="5">
        <v>690.0</v>
      </c>
      <c r="Y23" s="5">
        <v>34.0</v>
      </c>
      <c r="Z23" s="5">
        <v>11.0</v>
      </c>
      <c r="AA23" s="5">
        <v>7.0</v>
      </c>
      <c r="AB23" s="5">
        <v>15.0</v>
      </c>
      <c r="AC23" s="5">
        <v>6.0</v>
      </c>
      <c r="AD23" s="2">
        <v>345.0</v>
      </c>
    </row>
    <row r="24">
      <c r="A24" s="84" t="s">
        <v>52</v>
      </c>
      <c r="B24" s="5">
        <v>48.0</v>
      </c>
      <c r="C24" s="5">
        <v>26.7</v>
      </c>
      <c r="D24" s="5">
        <v>5.42</v>
      </c>
      <c r="E24" s="5">
        <v>60.0</v>
      </c>
      <c r="F24" s="5">
        <v>2231.0</v>
      </c>
      <c r="G24" s="5">
        <v>1972.0</v>
      </c>
      <c r="H24" s="5">
        <f t="shared" si="1"/>
        <v>878.04</v>
      </c>
      <c r="I24" s="5">
        <v>325.0</v>
      </c>
      <c r="J24" s="5">
        <v>506.0</v>
      </c>
      <c r="K24" s="4">
        <v>103.0</v>
      </c>
      <c r="L24" s="4">
        <v>12.0</v>
      </c>
      <c r="M24" s="5">
        <v>95.0</v>
      </c>
      <c r="N24" s="5">
        <v>312.0</v>
      </c>
      <c r="O24" s="5">
        <v>55.0</v>
      </c>
      <c r="P24" s="5">
        <v>13.0</v>
      </c>
      <c r="Q24" s="5">
        <v>204.0</v>
      </c>
      <c r="R24" s="5">
        <v>479.0</v>
      </c>
      <c r="S24" s="5">
        <v>0.257</v>
      </c>
      <c r="T24" s="5">
        <v>0.333</v>
      </c>
      <c r="U24" s="5">
        <v>0.466</v>
      </c>
      <c r="V24" s="5">
        <v>0.798</v>
      </c>
      <c r="W24" s="5">
        <v>121.0</v>
      </c>
      <c r="X24" s="5">
        <v>918.0</v>
      </c>
      <c r="Y24" s="5">
        <v>37.0</v>
      </c>
      <c r="Z24" s="5">
        <v>28.0</v>
      </c>
      <c r="AA24" s="5">
        <v>12.0</v>
      </c>
      <c r="AB24" s="5">
        <v>14.0</v>
      </c>
      <c r="AC24" s="5">
        <v>6.0</v>
      </c>
      <c r="AD24" s="2">
        <v>363.0</v>
      </c>
    </row>
    <row r="25">
      <c r="A25" s="84" t="s">
        <v>148</v>
      </c>
      <c r="B25" s="5">
        <v>49.0</v>
      </c>
      <c r="C25" s="5">
        <v>26.6</v>
      </c>
      <c r="D25" s="5">
        <v>4.23</v>
      </c>
      <c r="E25" s="5">
        <v>60.0</v>
      </c>
      <c r="F25" s="5">
        <v>2181.0</v>
      </c>
      <c r="G25" s="5">
        <v>1929.0</v>
      </c>
      <c r="H25" s="5">
        <f t="shared" si="1"/>
        <v>685.26</v>
      </c>
      <c r="I25" s="5">
        <v>254.0</v>
      </c>
      <c r="J25" s="5">
        <v>435.0</v>
      </c>
      <c r="K25" s="4">
        <v>88.0</v>
      </c>
      <c r="L25" s="4">
        <v>5.0</v>
      </c>
      <c r="M25" s="5">
        <v>60.0</v>
      </c>
      <c r="N25" s="5">
        <v>244.0</v>
      </c>
      <c r="O25" s="5">
        <v>50.0</v>
      </c>
      <c r="P25" s="5">
        <v>16.0</v>
      </c>
      <c r="Q25" s="5">
        <v>207.0</v>
      </c>
      <c r="R25" s="5">
        <v>545.0</v>
      </c>
      <c r="S25" s="5">
        <v>0.226</v>
      </c>
      <c r="T25" s="5">
        <v>0.309</v>
      </c>
      <c r="U25" s="5">
        <v>0.37</v>
      </c>
      <c r="V25" s="5">
        <v>0.678</v>
      </c>
      <c r="W25" s="5">
        <v>90.0</v>
      </c>
      <c r="X25" s="5">
        <v>713.0</v>
      </c>
      <c r="Y25" s="5">
        <v>35.0</v>
      </c>
      <c r="Z25" s="5">
        <v>30.0</v>
      </c>
      <c r="AA25" s="5">
        <v>3.0</v>
      </c>
      <c r="AB25" s="5">
        <v>12.0</v>
      </c>
      <c r="AC25" s="5">
        <v>5.0</v>
      </c>
      <c r="AD25" s="2">
        <v>373.0</v>
      </c>
    </row>
    <row r="26">
      <c r="A26" s="84" t="s">
        <v>132</v>
      </c>
      <c r="B26" s="5">
        <v>45.0</v>
      </c>
      <c r="C26" s="5">
        <v>29.8</v>
      </c>
      <c r="D26" s="5">
        <v>4.98</v>
      </c>
      <c r="E26" s="5">
        <v>60.0</v>
      </c>
      <c r="F26" s="5">
        <v>2259.0</v>
      </c>
      <c r="G26" s="5">
        <v>2019.0</v>
      </c>
      <c r="H26" s="5">
        <f t="shared" si="1"/>
        <v>806.76</v>
      </c>
      <c r="I26" s="5">
        <v>299.0</v>
      </c>
      <c r="J26" s="5">
        <v>532.0</v>
      </c>
      <c r="K26" s="4">
        <v>107.0</v>
      </c>
      <c r="L26" s="4">
        <v>14.0</v>
      </c>
      <c r="M26" s="5">
        <v>81.0</v>
      </c>
      <c r="N26" s="5">
        <v>290.0</v>
      </c>
      <c r="O26" s="5">
        <v>19.0</v>
      </c>
      <c r="P26" s="5">
        <v>8.0</v>
      </c>
      <c r="Q26" s="5">
        <v>195.0</v>
      </c>
      <c r="R26" s="5">
        <v>499.0</v>
      </c>
      <c r="S26" s="5">
        <v>0.263</v>
      </c>
      <c r="T26" s="5">
        <v>0.335</v>
      </c>
      <c r="U26" s="5">
        <v>0.451</v>
      </c>
      <c r="V26" s="5">
        <v>0.785</v>
      </c>
      <c r="W26" s="5">
        <v>116.0</v>
      </c>
      <c r="X26" s="5">
        <v>910.0</v>
      </c>
      <c r="Y26" s="5">
        <v>51.0</v>
      </c>
      <c r="Z26" s="5">
        <v>27.0</v>
      </c>
      <c r="AA26" s="5">
        <v>4.0</v>
      </c>
      <c r="AB26" s="5">
        <v>13.0</v>
      </c>
      <c r="AC26" s="5">
        <v>8.0</v>
      </c>
      <c r="AD26" s="2">
        <v>404.0</v>
      </c>
    </row>
    <row r="27">
      <c r="A27" s="84" t="s">
        <v>107</v>
      </c>
      <c r="B27" s="5">
        <v>44.0</v>
      </c>
      <c r="C27" s="5">
        <v>28.8</v>
      </c>
      <c r="D27" s="5">
        <v>4.14</v>
      </c>
      <c r="E27" s="5">
        <v>58.0</v>
      </c>
      <c r="F27" s="5">
        <v>2011.0</v>
      </c>
      <c r="G27" s="5">
        <v>1752.0</v>
      </c>
      <c r="H27" s="5">
        <f t="shared" si="1"/>
        <v>670.68</v>
      </c>
      <c r="I27" s="5">
        <v>240.0</v>
      </c>
      <c r="J27" s="5">
        <v>410.0</v>
      </c>
      <c r="K27" s="4">
        <v>73.0</v>
      </c>
      <c r="L27" s="4">
        <v>7.0</v>
      </c>
      <c r="M27" s="5">
        <v>51.0</v>
      </c>
      <c r="N27" s="5">
        <v>231.0</v>
      </c>
      <c r="O27" s="5">
        <v>18.0</v>
      </c>
      <c r="P27" s="5">
        <v>10.0</v>
      </c>
      <c r="Q27" s="5">
        <v>205.0</v>
      </c>
      <c r="R27" s="5">
        <v>477.0</v>
      </c>
      <c r="S27" s="5">
        <v>0.234</v>
      </c>
      <c r="T27" s="5">
        <v>0.323</v>
      </c>
      <c r="U27" s="5">
        <v>0.371</v>
      </c>
      <c r="V27" s="5">
        <v>0.694</v>
      </c>
      <c r="W27" s="5">
        <v>92.0</v>
      </c>
      <c r="X27" s="5">
        <v>650.0</v>
      </c>
      <c r="Y27" s="5">
        <v>38.0</v>
      </c>
      <c r="Z27" s="5">
        <v>33.0</v>
      </c>
      <c r="AA27" s="5">
        <v>4.0</v>
      </c>
      <c r="AB27" s="5">
        <v>16.0</v>
      </c>
      <c r="AC27" s="5">
        <v>3.0</v>
      </c>
      <c r="AD27" s="2">
        <v>358.0</v>
      </c>
    </row>
    <row r="28">
      <c r="A28" s="84" t="s">
        <v>44</v>
      </c>
      <c r="B28" s="5">
        <v>44.0</v>
      </c>
      <c r="C28" s="5">
        <v>27.1</v>
      </c>
      <c r="D28" s="5">
        <v>4.82</v>
      </c>
      <c r="E28" s="5">
        <v>60.0</v>
      </c>
      <c r="F28" s="5">
        <v>2261.0</v>
      </c>
      <c r="G28" s="5">
        <v>1975.0</v>
      </c>
      <c r="H28" s="5">
        <f t="shared" si="1"/>
        <v>780.84</v>
      </c>
      <c r="I28" s="5">
        <v>289.0</v>
      </c>
      <c r="J28" s="5">
        <v>470.0</v>
      </c>
      <c r="K28" s="4">
        <v>105.0</v>
      </c>
      <c r="L28" s="4">
        <v>12.0</v>
      </c>
      <c r="M28" s="5">
        <v>80.0</v>
      </c>
      <c r="N28" s="5">
        <v>274.0</v>
      </c>
      <c r="O28" s="5">
        <v>48.0</v>
      </c>
      <c r="P28" s="5">
        <v>9.0</v>
      </c>
      <c r="Q28" s="5">
        <v>243.0</v>
      </c>
      <c r="R28" s="5">
        <v>608.0</v>
      </c>
      <c r="S28" s="5">
        <v>0.238</v>
      </c>
      <c r="T28" s="5">
        <v>0.328</v>
      </c>
      <c r="U28" s="5">
        <v>0.425</v>
      </c>
      <c r="V28" s="5">
        <v>0.753</v>
      </c>
      <c r="W28" s="5">
        <v>111.0</v>
      </c>
      <c r="X28" s="5">
        <v>839.0</v>
      </c>
      <c r="Y28" s="5">
        <v>38.0</v>
      </c>
      <c r="Z28" s="5">
        <v>28.0</v>
      </c>
      <c r="AA28" s="5">
        <v>0.0</v>
      </c>
      <c r="AB28" s="5">
        <v>14.0</v>
      </c>
      <c r="AC28" s="5">
        <v>9.0</v>
      </c>
      <c r="AD28" s="2">
        <v>416.0</v>
      </c>
    </row>
    <row r="29">
      <c r="A29" s="84" t="s">
        <v>186</v>
      </c>
      <c r="B29" s="5">
        <v>49.0</v>
      </c>
      <c r="C29" s="5">
        <v>27.4</v>
      </c>
      <c r="D29" s="5">
        <v>3.73</v>
      </c>
      <c r="E29" s="5">
        <v>60.0</v>
      </c>
      <c r="F29" s="5">
        <v>2147.0</v>
      </c>
      <c r="G29" s="5">
        <v>1936.0</v>
      </c>
      <c r="H29" s="5">
        <f t="shared" si="1"/>
        <v>604.26</v>
      </c>
      <c r="I29" s="5">
        <v>224.0</v>
      </c>
      <c r="J29" s="5">
        <v>420.0</v>
      </c>
      <c r="K29" s="4">
        <v>80.0</v>
      </c>
      <c r="L29" s="4">
        <v>9.0</v>
      </c>
      <c r="M29" s="5">
        <v>62.0</v>
      </c>
      <c r="N29" s="5">
        <v>204.0</v>
      </c>
      <c r="O29" s="5">
        <v>49.0</v>
      </c>
      <c r="P29" s="5">
        <v>14.0</v>
      </c>
      <c r="Q29" s="5">
        <v>167.0</v>
      </c>
      <c r="R29" s="5">
        <v>548.0</v>
      </c>
      <c r="S29" s="5">
        <v>0.217</v>
      </c>
      <c r="T29" s="5">
        <v>0.285</v>
      </c>
      <c r="U29" s="5">
        <v>0.364</v>
      </c>
      <c r="V29" s="5">
        <v>0.648</v>
      </c>
      <c r="W29" s="5">
        <v>74.0</v>
      </c>
      <c r="X29" s="5">
        <v>704.0</v>
      </c>
      <c r="Y29" s="5">
        <v>33.0</v>
      </c>
      <c r="Z29" s="5">
        <v>24.0</v>
      </c>
      <c r="AA29" s="5">
        <v>2.0</v>
      </c>
      <c r="AB29" s="5">
        <v>18.0</v>
      </c>
      <c r="AC29" s="5">
        <v>3.0</v>
      </c>
      <c r="AD29" s="2">
        <v>350.0</v>
      </c>
    </row>
    <row r="30">
      <c r="A30" s="84" t="s">
        <v>100</v>
      </c>
      <c r="B30" s="5">
        <v>49.0</v>
      </c>
      <c r="C30" s="5">
        <v>25.9</v>
      </c>
      <c r="D30" s="5">
        <v>5.03</v>
      </c>
      <c r="E30" s="5">
        <v>60.0</v>
      </c>
      <c r="F30" s="5">
        <v>2263.0</v>
      </c>
      <c r="G30" s="5">
        <v>2023.0</v>
      </c>
      <c r="H30" s="5">
        <f t="shared" si="1"/>
        <v>814.86</v>
      </c>
      <c r="I30" s="5">
        <v>302.0</v>
      </c>
      <c r="J30" s="5">
        <v>516.0</v>
      </c>
      <c r="K30" s="4">
        <v>104.0</v>
      </c>
      <c r="L30" s="4">
        <v>4.0</v>
      </c>
      <c r="M30" s="5">
        <v>88.0</v>
      </c>
      <c r="N30" s="5">
        <v>288.0</v>
      </c>
      <c r="O30" s="5">
        <v>33.0</v>
      </c>
      <c r="P30" s="5">
        <v>6.0</v>
      </c>
      <c r="Q30" s="5">
        <v>203.0</v>
      </c>
      <c r="R30" s="5">
        <v>508.0</v>
      </c>
      <c r="S30" s="5">
        <v>0.255</v>
      </c>
      <c r="T30" s="5">
        <v>0.325</v>
      </c>
      <c r="U30" s="5">
        <v>0.441</v>
      </c>
      <c r="V30" s="5">
        <v>0.766</v>
      </c>
      <c r="W30" s="5">
        <v>109.0</v>
      </c>
      <c r="X30" s="5">
        <v>892.0</v>
      </c>
      <c r="Y30" s="5">
        <v>39.0</v>
      </c>
      <c r="Z30" s="5">
        <v>12.0</v>
      </c>
      <c r="AA30" s="5">
        <v>8.0</v>
      </c>
      <c r="AB30" s="5">
        <v>14.0</v>
      </c>
      <c r="AC30" s="5">
        <v>4.0</v>
      </c>
      <c r="AD30" s="2">
        <v>392.0</v>
      </c>
    </row>
    <row r="31">
      <c r="A31" s="85" t="s">
        <v>166</v>
      </c>
      <c r="B31" s="86">
        <v>43.0</v>
      </c>
      <c r="C31" s="86">
        <v>28.6</v>
      </c>
      <c r="D31" s="86">
        <v>4.88</v>
      </c>
      <c r="E31" s="86">
        <v>60.0</v>
      </c>
      <c r="F31" s="86">
        <v>2218.0</v>
      </c>
      <c r="G31" s="86">
        <v>1968.0</v>
      </c>
      <c r="H31" s="86">
        <f t="shared" si="1"/>
        <v>790.56</v>
      </c>
      <c r="I31" s="86">
        <v>293.0</v>
      </c>
      <c r="J31" s="86">
        <v>519.0</v>
      </c>
      <c r="K31" s="88">
        <v>112.0</v>
      </c>
      <c r="L31" s="88">
        <v>12.0</v>
      </c>
      <c r="M31" s="86">
        <v>66.0</v>
      </c>
      <c r="N31" s="86">
        <v>279.0</v>
      </c>
      <c r="O31" s="86">
        <v>33.0</v>
      </c>
      <c r="P31" s="86">
        <v>12.0</v>
      </c>
      <c r="Q31" s="86">
        <v>192.0</v>
      </c>
      <c r="R31" s="86">
        <v>451.0</v>
      </c>
      <c r="S31" s="86">
        <v>0.264</v>
      </c>
      <c r="T31" s="86">
        <v>0.336</v>
      </c>
      <c r="U31" s="86">
        <v>0.433</v>
      </c>
      <c r="V31" s="86">
        <v>0.769</v>
      </c>
      <c r="W31" s="86">
        <v>108.0</v>
      </c>
      <c r="X31" s="86">
        <v>853.0</v>
      </c>
      <c r="Y31" s="86">
        <v>42.0</v>
      </c>
      <c r="Z31" s="86">
        <v>32.0</v>
      </c>
      <c r="AA31" s="86">
        <v>5.0</v>
      </c>
      <c r="AB31" s="86">
        <v>21.0</v>
      </c>
      <c r="AC31" s="86">
        <v>16.0</v>
      </c>
      <c r="AD31" s="87">
        <v>404.0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906</v>
      </c>
      <c r="C1" s="1" t="s">
        <v>907</v>
      </c>
      <c r="D1" s="1" t="s">
        <v>423</v>
      </c>
      <c r="E1" s="1" t="s">
        <v>3</v>
      </c>
      <c r="F1" s="1" t="s">
        <v>908</v>
      </c>
      <c r="G1" s="1" t="s">
        <v>909</v>
      </c>
      <c r="H1" s="1" t="s">
        <v>9</v>
      </c>
      <c r="I1" s="1" t="s">
        <v>886</v>
      </c>
      <c r="J1" s="1" t="s">
        <v>910</v>
      </c>
      <c r="K1" s="1" t="s">
        <v>911</v>
      </c>
      <c r="L1" s="1" t="s">
        <v>889</v>
      </c>
      <c r="M1" s="1" t="s">
        <v>912</v>
      </c>
      <c r="N1" s="1" t="s">
        <v>913</v>
      </c>
      <c r="O1" s="1" t="s">
        <v>914</v>
      </c>
      <c r="P1" s="1" t="s">
        <v>890</v>
      </c>
      <c r="Q1" s="1" t="s">
        <v>892</v>
      </c>
      <c r="R1" s="1" t="s">
        <v>915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893</v>
      </c>
      <c r="Z1" s="1" t="s">
        <v>922</v>
      </c>
      <c r="AA1" s="1" t="s">
        <v>923</v>
      </c>
      <c r="AB1" s="1" t="s">
        <v>891</v>
      </c>
      <c r="AC1" s="1" t="s">
        <v>905</v>
      </c>
    </row>
    <row r="2">
      <c r="A2" s="84" t="s">
        <v>173</v>
      </c>
      <c r="B2" s="5">
        <v>45.0</v>
      </c>
      <c r="C2" s="5">
        <v>28.7</v>
      </c>
      <c r="D2" s="5">
        <v>5.02</v>
      </c>
      <c r="E2" s="5">
        <v>162.0</v>
      </c>
      <c r="F2" s="5">
        <v>6315.0</v>
      </c>
      <c r="G2" s="5">
        <v>5633.0</v>
      </c>
      <c r="H2" s="5">
        <v>813.0</v>
      </c>
      <c r="I2" s="5">
        <v>1419.0</v>
      </c>
      <c r="J2" s="4">
        <v>288.0</v>
      </c>
      <c r="K2" s="4">
        <v>40.0</v>
      </c>
      <c r="L2" s="5">
        <v>220.0</v>
      </c>
      <c r="M2" s="5">
        <v>778.0</v>
      </c>
      <c r="N2" s="5">
        <v>88.0</v>
      </c>
      <c r="O2" s="5">
        <v>14.0</v>
      </c>
      <c r="P2" s="5">
        <v>540.0</v>
      </c>
      <c r="Q2" s="5">
        <v>1360.0</v>
      </c>
      <c r="R2" s="5">
        <v>0.252</v>
      </c>
      <c r="S2" s="5">
        <v>0.323</v>
      </c>
      <c r="T2" s="5">
        <v>0.434</v>
      </c>
      <c r="U2" s="5">
        <v>0.757</v>
      </c>
      <c r="V2" s="5">
        <v>94.0</v>
      </c>
      <c r="W2" s="5">
        <v>2447.0</v>
      </c>
      <c r="X2" s="5">
        <v>120.0</v>
      </c>
      <c r="Y2" s="5">
        <v>70.0</v>
      </c>
      <c r="Z2" s="5">
        <v>31.0</v>
      </c>
      <c r="AA2" s="5">
        <v>40.0</v>
      </c>
      <c r="AB2" s="5">
        <v>36.0</v>
      </c>
      <c r="AC2" s="2">
        <v>1119.0</v>
      </c>
    </row>
    <row r="3">
      <c r="A3" s="84" t="s">
        <v>75</v>
      </c>
      <c r="B3" s="5">
        <v>50.0</v>
      </c>
      <c r="C3" s="5">
        <v>28.0</v>
      </c>
      <c r="D3" s="5">
        <v>5.28</v>
      </c>
      <c r="E3" s="5">
        <v>162.0</v>
      </c>
      <c r="F3" s="5">
        <v>6302.0</v>
      </c>
      <c r="G3" s="5">
        <v>5560.0</v>
      </c>
      <c r="H3" s="5">
        <v>855.0</v>
      </c>
      <c r="I3" s="5">
        <v>1432.0</v>
      </c>
      <c r="J3" s="4">
        <v>277.0</v>
      </c>
      <c r="K3" s="4">
        <v>29.0</v>
      </c>
      <c r="L3" s="5">
        <v>249.0</v>
      </c>
      <c r="M3" s="5">
        <v>824.0</v>
      </c>
      <c r="N3" s="5">
        <v>89.0</v>
      </c>
      <c r="O3" s="5">
        <v>28.0</v>
      </c>
      <c r="P3" s="5">
        <v>619.0</v>
      </c>
      <c r="Q3" s="5">
        <v>1467.0</v>
      </c>
      <c r="R3" s="5">
        <v>0.258</v>
      </c>
      <c r="S3" s="5">
        <v>0.336</v>
      </c>
      <c r="T3" s="5">
        <v>0.452</v>
      </c>
      <c r="U3" s="5">
        <v>0.789</v>
      </c>
      <c r="V3" s="5">
        <v>97.0</v>
      </c>
      <c r="W3" s="5">
        <v>2514.0</v>
      </c>
      <c r="X3" s="5">
        <v>104.0</v>
      </c>
      <c r="Y3" s="5">
        <v>60.0</v>
      </c>
      <c r="Z3" s="5">
        <v>25.0</v>
      </c>
      <c r="AA3" s="5">
        <v>35.0</v>
      </c>
      <c r="AB3" s="5">
        <v>39.0</v>
      </c>
      <c r="AC3" s="2">
        <v>1138.0</v>
      </c>
    </row>
    <row r="4">
      <c r="A4" s="84" t="s">
        <v>169</v>
      </c>
      <c r="B4" s="5">
        <v>58.0</v>
      </c>
      <c r="C4" s="5">
        <v>26.5</v>
      </c>
      <c r="D4" s="5">
        <v>4.5</v>
      </c>
      <c r="E4" s="5">
        <v>162.0</v>
      </c>
      <c r="F4" s="5">
        <v>6189.0</v>
      </c>
      <c r="G4" s="5">
        <v>5596.0</v>
      </c>
      <c r="H4" s="5">
        <v>729.0</v>
      </c>
      <c r="I4" s="5">
        <v>1379.0</v>
      </c>
      <c r="J4" s="4">
        <v>252.0</v>
      </c>
      <c r="K4" s="4">
        <v>25.0</v>
      </c>
      <c r="L4" s="5">
        <v>213.0</v>
      </c>
      <c r="M4" s="5">
        <v>698.0</v>
      </c>
      <c r="N4" s="5">
        <v>84.0</v>
      </c>
      <c r="O4" s="5">
        <v>30.0</v>
      </c>
      <c r="P4" s="5">
        <v>462.0</v>
      </c>
      <c r="Q4" s="5">
        <v>1435.0</v>
      </c>
      <c r="R4" s="5">
        <v>0.246</v>
      </c>
      <c r="S4" s="5">
        <v>0.31</v>
      </c>
      <c r="T4" s="5">
        <v>0.415</v>
      </c>
      <c r="U4" s="5">
        <v>0.725</v>
      </c>
      <c r="V4" s="5">
        <v>92.0</v>
      </c>
      <c r="W4" s="5">
        <v>2320.0</v>
      </c>
      <c r="X4" s="5">
        <v>111.0</v>
      </c>
      <c r="Y4" s="5">
        <v>71.0</v>
      </c>
      <c r="Z4" s="5">
        <v>22.0</v>
      </c>
      <c r="AA4" s="5">
        <v>37.0</v>
      </c>
      <c r="AB4" s="5">
        <v>8.0</v>
      </c>
      <c r="AC4" s="2">
        <v>1063.0</v>
      </c>
    </row>
    <row r="5">
      <c r="A5" s="84" t="s">
        <v>177</v>
      </c>
      <c r="B5" s="5">
        <v>47.0</v>
      </c>
      <c r="C5" s="5">
        <v>27.3</v>
      </c>
      <c r="D5" s="5">
        <v>5.56</v>
      </c>
      <c r="E5" s="5">
        <v>162.0</v>
      </c>
      <c r="F5" s="5">
        <v>6475.0</v>
      </c>
      <c r="G5" s="5">
        <v>5770.0</v>
      </c>
      <c r="H5" s="5">
        <v>901.0</v>
      </c>
      <c r="I5" s="5">
        <v>1554.0</v>
      </c>
      <c r="J5" s="4">
        <v>345.0</v>
      </c>
      <c r="K5" s="4">
        <v>27.0</v>
      </c>
      <c r="L5" s="5">
        <v>245.0</v>
      </c>
      <c r="M5" s="5">
        <v>857.0</v>
      </c>
      <c r="N5" s="5">
        <v>68.0</v>
      </c>
      <c r="O5" s="5">
        <v>30.0</v>
      </c>
      <c r="P5" s="5">
        <v>590.0</v>
      </c>
      <c r="Q5" s="5">
        <v>1382.0</v>
      </c>
      <c r="R5" s="5">
        <v>0.269</v>
      </c>
      <c r="S5" s="5">
        <v>0.34</v>
      </c>
      <c r="T5" s="5">
        <v>0.466</v>
      </c>
      <c r="U5" s="5">
        <v>0.806</v>
      </c>
      <c r="V5" s="5">
        <v>107.0</v>
      </c>
      <c r="W5" s="5">
        <v>2688.0</v>
      </c>
      <c r="X5" s="5">
        <v>127.0</v>
      </c>
      <c r="Y5" s="5">
        <v>49.0</v>
      </c>
      <c r="Z5" s="5">
        <v>20.0</v>
      </c>
      <c r="AA5" s="5">
        <v>44.0</v>
      </c>
      <c r="AB5" s="5">
        <v>36.0</v>
      </c>
      <c r="AC5" s="2">
        <v>1170.0</v>
      </c>
    </row>
    <row r="6">
      <c r="A6" s="84" t="s">
        <v>89</v>
      </c>
      <c r="B6" s="5">
        <v>52.0</v>
      </c>
      <c r="C6" s="5">
        <v>27.7</v>
      </c>
      <c r="D6" s="5">
        <v>5.02</v>
      </c>
      <c r="E6" s="5">
        <v>162.0</v>
      </c>
      <c r="F6" s="5">
        <v>6195.0</v>
      </c>
      <c r="G6" s="5">
        <v>5461.0</v>
      </c>
      <c r="H6" s="5">
        <v>814.0</v>
      </c>
      <c r="I6" s="5">
        <v>1378.0</v>
      </c>
      <c r="J6" s="4">
        <v>270.0</v>
      </c>
      <c r="K6" s="4">
        <v>26.0</v>
      </c>
      <c r="L6" s="5">
        <v>256.0</v>
      </c>
      <c r="M6" s="5">
        <v>783.0</v>
      </c>
      <c r="N6" s="5">
        <v>45.0</v>
      </c>
      <c r="O6" s="5">
        <v>24.0</v>
      </c>
      <c r="P6" s="5">
        <v>581.0</v>
      </c>
      <c r="Q6" s="5">
        <v>1460.0</v>
      </c>
      <c r="R6" s="5">
        <v>0.252</v>
      </c>
      <c r="S6" s="5">
        <v>0.331</v>
      </c>
      <c r="T6" s="5">
        <v>0.452</v>
      </c>
      <c r="U6" s="5">
        <v>0.783</v>
      </c>
      <c r="V6" s="5">
        <v>103.0</v>
      </c>
      <c r="W6" s="5">
        <v>2468.0</v>
      </c>
      <c r="X6" s="5">
        <v>127.0</v>
      </c>
      <c r="Y6" s="5">
        <v>83.0</v>
      </c>
      <c r="Z6" s="5">
        <v>30.0</v>
      </c>
      <c r="AA6" s="5">
        <v>39.0</v>
      </c>
      <c r="AB6" s="5">
        <v>33.0</v>
      </c>
      <c r="AC6" s="2">
        <v>1071.0</v>
      </c>
    </row>
    <row r="7">
      <c r="A7" s="84" t="s">
        <v>80</v>
      </c>
      <c r="B7" s="5">
        <v>47.0</v>
      </c>
      <c r="C7" s="5">
        <v>27.6</v>
      </c>
      <c r="D7" s="5">
        <v>4.4</v>
      </c>
      <c r="E7" s="5">
        <v>161.0</v>
      </c>
      <c r="F7" s="5">
        <v>6042.0</v>
      </c>
      <c r="G7" s="5">
        <v>5529.0</v>
      </c>
      <c r="H7" s="5">
        <v>708.0</v>
      </c>
      <c r="I7" s="5">
        <v>1443.0</v>
      </c>
      <c r="J7" s="4">
        <v>260.0</v>
      </c>
      <c r="K7" s="4">
        <v>20.0</v>
      </c>
      <c r="L7" s="5">
        <v>182.0</v>
      </c>
      <c r="M7" s="5">
        <v>676.0</v>
      </c>
      <c r="N7" s="5">
        <v>63.0</v>
      </c>
      <c r="O7" s="5">
        <v>28.0</v>
      </c>
      <c r="P7" s="5">
        <v>378.0</v>
      </c>
      <c r="Q7" s="5">
        <v>1549.0</v>
      </c>
      <c r="R7" s="5">
        <v>0.261</v>
      </c>
      <c r="S7" s="5">
        <v>0.314</v>
      </c>
      <c r="T7" s="5">
        <v>0.414</v>
      </c>
      <c r="U7" s="5">
        <v>0.728</v>
      </c>
      <c r="V7" s="5">
        <v>92.0</v>
      </c>
      <c r="W7" s="5">
        <v>2289.0</v>
      </c>
      <c r="X7" s="5">
        <v>114.0</v>
      </c>
      <c r="Y7" s="5">
        <v>66.0</v>
      </c>
      <c r="Z7" s="5">
        <v>36.0</v>
      </c>
      <c r="AA7" s="5">
        <v>32.0</v>
      </c>
      <c r="AB7" s="5">
        <v>13.0</v>
      </c>
      <c r="AC7" s="2">
        <v>1071.0</v>
      </c>
    </row>
    <row r="8">
      <c r="A8" s="84" t="s">
        <v>119</v>
      </c>
      <c r="B8" s="5">
        <v>47.0</v>
      </c>
      <c r="C8" s="5">
        <v>27.8</v>
      </c>
      <c r="D8" s="5">
        <v>4.33</v>
      </c>
      <c r="E8" s="5">
        <v>162.0</v>
      </c>
      <c r="F8" s="5">
        <v>6100.0</v>
      </c>
      <c r="G8" s="5">
        <v>5450.0</v>
      </c>
      <c r="H8" s="5">
        <v>701.0</v>
      </c>
      <c r="I8" s="5">
        <v>1328.0</v>
      </c>
      <c r="J8" s="4">
        <v>235.0</v>
      </c>
      <c r="K8" s="4">
        <v>27.0</v>
      </c>
      <c r="L8" s="5">
        <v>227.0</v>
      </c>
      <c r="M8" s="5">
        <v>679.0</v>
      </c>
      <c r="N8" s="5">
        <v>80.0</v>
      </c>
      <c r="O8" s="5">
        <v>38.0</v>
      </c>
      <c r="P8" s="5">
        <v>492.0</v>
      </c>
      <c r="Q8" s="5">
        <v>1436.0</v>
      </c>
      <c r="R8" s="5">
        <v>0.244</v>
      </c>
      <c r="S8" s="5">
        <v>0.315</v>
      </c>
      <c r="T8" s="5">
        <v>0.422</v>
      </c>
      <c r="U8" s="5">
        <v>0.736</v>
      </c>
      <c r="V8" s="5">
        <v>84.0</v>
      </c>
      <c r="W8" s="5">
        <v>2298.0</v>
      </c>
      <c r="X8" s="5">
        <v>111.0</v>
      </c>
      <c r="Y8" s="5">
        <v>89.0</v>
      </c>
      <c r="Z8" s="5">
        <v>30.0</v>
      </c>
      <c r="AA8" s="5">
        <v>33.0</v>
      </c>
      <c r="AB8" s="5">
        <v>25.0</v>
      </c>
      <c r="AC8" s="2">
        <v>1073.0</v>
      </c>
    </row>
    <row r="9">
      <c r="A9" s="84" t="s">
        <v>85</v>
      </c>
      <c r="B9" s="5">
        <v>54.0</v>
      </c>
      <c r="C9" s="5">
        <v>27.7</v>
      </c>
      <c r="D9" s="5">
        <v>4.75</v>
      </c>
      <c r="E9" s="5">
        <v>162.0</v>
      </c>
      <c r="F9" s="5">
        <v>6124.0</v>
      </c>
      <c r="G9" s="5">
        <v>5425.0</v>
      </c>
      <c r="H9" s="5">
        <v>769.0</v>
      </c>
      <c r="I9" s="5">
        <v>1354.0</v>
      </c>
      <c r="J9" s="4">
        <v>286.0</v>
      </c>
      <c r="K9" s="4">
        <v>18.0</v>
      </c>
      <c r="L9" s="5">
        <v>223.0</v>
      </c>
      <c r="M9" s="5">
        <v>731.0</v>
      </c>
      <c r="N9" s="5">
        <v>103.0</v>
      </c>
      <c r="O9" s="5">
        <v>35.0</v>
      </c>
      <c r="P9" s="5">
        <v>563.0</v>
      </c>
      <c r="Q9" s="5">
        <v>1332.0</v>
      </c>
      <c r="R9" s="5">
        <v>0.25</v>
      </c>
      <c r="S9" s="5">
        <v>0.323</v>
      </c>
      <c r="T9" s="5">
        <v>0.432</v>
      </c>
      <c r="U9" s="5">
        <v>0.756</v>
      </c>
      <c r="V9" s="5">
        <v>94.0</v>
      </c>
      <c r="W9" s="5">
        <v>2345.0</v>
      </c>
      <c r="X9" s="5">
        <v>110.0</v>
      </c>
      <c r="Y9" s="5">
        <v>50.0</v>
      </c>
      <c r="Z9" s="5">
        <v>40.0</v>
      </c>
      <c r="AA9" s="5">
        <v>46.0</v>
      </c>
      <c r="AB9" s="5">
        <v>30.0</v>
      </c>
      <c r="AC9" s="2">
        <v>1072.0</v>
      </c>
    </row>
    <row r="10">
      <c r="A10" s="84" t="s">
        <v>155</v>
      </c>
      <c r="B10" s="5">
        <v>50.0</v>
      </c>
      <c r="C10" s="5">
        <v>28.2</v>
      </c>
      <c r="D10" s="5">
        <v>5.15</v>
      </c>
      <c r="E10" s="5">
        <v>162.0</v>
      </c>
      <c r="F10" s="5">
        <v>6288.0</v>
      </c>
      <c r="G10" s="5">
        <v>5660.0</v>
      </c>
      <c r="H10" s="5">
        <v>835.0</v>
      </c>
      <c r="I10" s="5">
        <v>1502.0</v>
      </c>
      <c r="J10" s="4">
        <v>323.0</v>
      </c>
      <c r="K10" s="4">
        <v>41.0</v>
      </c>
      <c r="L10" s="5">
        <v>224.0</v>
      </c>
      <c r="M10" s="5">
        <v>803.0</v>
      </c>
      <c r="N10" s="5">
        <v>71.0</v>
      </c>
      <c r="O10" s="5">
        <v>31.0</v>
      </c>
      <c r="P10" s="5">
        <v>489.0</v>
      </c>
      <c r="Q10" s="5">
        <v>1503.0</v>
      </c>
      <c r="R10" s="5">
        <v>0.265</v>
      </c>
      <c r="S10" s="5">
        <v>0.326</v>
      </c>
      <c r="T10" s="5">
        <v>0.456</v>
      </c>
      <c r="U10" s="5">
        <v>0.782</v>
      </c>
      <c r="V10" s="5">
        <v>90.0</v>
      </c>
      <c r="W10" s="5">
        <v>2579.0</v>
      </c>
      <c r="X10" s="5">
        <v>111.0</v>
      </c>
      <c r="Y10" s="5">
        <v>43.0</v>
      </c>
      <c r="Z10" s="5">
        <v>51.0</v>
      </c>
      <c r="AA10" s="5">
        <v>43.0</v>
      </c>
      <c r="AB10" s="5">
        <v>25.0</v>
      </c>
      <c r="AC10" s="2">
        <v>1075.0</v>
      </c>
    </row>
    <row r="11">
      <c r="A11" s="84" t="s">
        <v>182</v>
      </c>
      <c r="B11" s="5">
        <v>53.0</v>
      </c>
      <c r="C11" s="5">
        <v>27.6</v>
      </c>
      <c r="D11" s="5">
        <v>3.61</v>
      </c>
      <c r="E11" s="5">
        <v>161.0</v>
      </c>
      <c r="F11" s="5">
        <v>6039.0</v>
      </c>
      <c r="G11" s="5">
        <v>5549.0</v>
      </c>
      <c r="H11" s="5">
        <v>582.0</v>
      </c>
      <c r="I11" s="5">
        <v>1333.0</v>
      </c>
      <c r="J11" s="4">
        <v>292.0</v>
      </c>
      <c r="K11" s="4">
        <v>41.0</v>
      </c>
      <c r="L11" s="5">
        <v>149.0</v>
      </c>
      <c r="M11" s="5">
        <v>556.0</v>
      </c>
      <c r="N11" s="5">
        <v>57.0</v>
      </c>
      <c r="O11" s="5">
        <v>20.0</v>
      </c>
      <c r="P11" s="5">
        <v>391.0</v>
      </c>
      <c r="Q11" s="5">
        <v>1595.0</v>
      </c>
      <c r="R11" s="5">
        <v>0.24</v>
      </c>
      <c r="S11" s="5">
        <v>0.294</v>
      </c>
      <c r="T11" s="5">
        <v>0.388</v>
      </c>
      <c r="U11" s="5">
        <v>0.682</v>
      </c>
      <c r="V11" s="5">
        <v>79.0</v>
      </c>
      <c r="W11" s="5">
        <v>2154.0</v>
      </c>
      <c r="X11" s="5">
        <v>108.0</v>
      </c>
      <c r="Y11" s="5">
        <v>48.0</v>
      </c>
      <c r="Z11" s="5">
        <v>9.0</v>
      </c>
      <c r="AA11" s="5">
        <v>42.0</v>
      </c>
      <c r="AB11" s="5">
        <v>14.0</v>
      </c>
      <c r="AC11" s="2">
        <v>1069.0</v>
      </c>
    </row>
    <row r="12">
      <c r="A12" s="84" t="s">
        <v>126</v>
      </c>
      <c r="B12" s="5">
        <v>45.0</v>
      </c>
      <c r="C12" s="5">
        <v>29.0</v>
      </c>
      <c r="D12" s="5">
        <v>5.68</v>
      </c>
      <c r="E12" s="5">
        <v>162.0</v>
      </c>
      <c r="F12" s="5">
        <v>6394.0</v>
      </c>
      <c r="G12" s="5">
        <v>5613.0</v>
      </c>
      <c r="H12" s="5">
        <v>920.0</v>
      </c>
      <c r="I12" s="5">
        <v>1538.0</v>
      </c>
      <c r="J12" s="4">
        <v>323.0</v>
      </c>
      <c r="K12" s="4">
        <v>28.0</v>
      </c>
      <c r="L12" s="5">
        <v>288.0</v>
      </c>
      <c r="M12" s="5">
        <v>891.0</v>
      </c>
      <c r="N12" s="5">
        <v>67.0</v>
      </c>
      <c r="O12" s="5">
        <v>27.0</v>
      </c>
      <c r="P12" s="5">
        <v>645.0</v>
      </c>
      <c r="Q12" s="5">
        <v>1166.0</v>
      </c>
      <c r="R12" s="5">
        <v>0.274</v>
      </c>
      <c r="S12" s="5">
        <v>0.352</v>
      </c>
      <c r="T12" s="5">
        <v>0.495</v>
      </c>
      <c r="U12" s="5">
        <v>0.848</v>
      </c>
      <c r="V12" s="5">
        <v>120.0</v>
      </c>
      <c r="W12" s="5">
        <v>2781.0</v>
      </c>
      <c r="X12" s="5">
        <v>146.0</v>
      </c>
      <c r="Y12" s="5">
        <v>66.0</v>
      </c>
      <c r="Z12" s="5">
        <v>10.0</v>
      </c>
      <c r="AA12" s="5">
        <v>57.0</v>
      </c>
      <c r="AB12" s="5">
        <v>17.0</v>
      </c>
      <c r="AC12" s="2">
        <v>1168.0</v>
      </c>
    </row>
    <row r="13">
      <c r="A13" s="84" t="s">
        <v>160</v>
      </c>
      <c r="B13" s="5">
        <v>51.0</v>
      </c>
      <c r="C13" s="5">
        <v>27.6</v>
      </c>
      <c r="D13" s="5">
        <v>4.27</v>
      </c>
      <c r="E13" s="5">
        <v>162.0</v>
      </c>
      <c r="F13" s="5">
        <v>6080.0</v>
      </c>
      <c r="G13" s="5">
        <v>5496.0</v>
      </c>
      <c r="H13" s="5">
        <v>691.0</v>
      </c>
      <c r="I13" s="5">
        <v>1356.0</v>
      </c>
      <c r="J13" s="4">
        <v>281.0</v>
      </c>
      <c r="K13" s="4">
        <v>40.0</v>
      </c>
      <c r="L13" s="5">
        <v>162.0</v>
      </c>
      <c r="M13" s="5">
        <v>655.0</v>
      </c>
      <c r="N13" s="5">
        <v>117.0</v>
      </c>
      <c r="O13" s="5">
        <v>39.0</v>
      </c>
      <c r="P13" s="5">
        <v>456.0</v>
      </c>
      <c r="Q13" s="5">
        <v>1405.0</v>
      </c>
      <c r="R13" s="5">
        <v>0.247</v>
      </c>
      <c r="S13" s="5">
        <v>0.309</v>
      </c>
      <c r="T13" s="5">
        <v>0.401</v>
      </c>
      <c r="U13" s="5">
        <v>0.71</v>
      </c>
      <c r="V13" s="5">
        <v>85.0</v>
      </c>
      <c r="W13" s="5">
        <v>2203.0</v>
      </c>
      <c r="X13" s="5">
        <v>113.0</v>
      </c>
      <c r="Y13" s="5">
        <v>59.0</v>
      </c>
      <c r="Z13" s="5">
        <v>24.0</v>
      </c>
      <c r="AA13" s="5">
        <v>42.0</v>
      </c>
      <c r="AB13" s="5">
        <v>17.0</v>
      </c>
      <c r="AC13" s="2">
        <v>1056.0</v>
      </c>
    </row>
    <row r="14">
      <c r="A14" s="84" t="s">
        <v>164</v>
      </c>
      <c r="B14" s="5">
        <v>57.0</v>
      </c>
      <c r="C14" s="5">
        <v>28.8</v>
      </c>
      <c r="D14" s="5">
        <v>4.75</v>
      </c>
      <c r="E14" s="5">
        <v>162.0</v>
      </c>
      <c r="F14" s="5">
        <v>6251.0</v>
      </c>
      <c r="G14" s="5">
        <v>5542.0</v>
      </c>
      <c r="H14" s="5">
        <v>769.0</v>
      </c>
      <c r="I14" s="5">
        <v>1368.0</v>
      </c>
      <c r="J14" s="4">
        <v>268.0</v>
      </c>
      <c r="K14" s="4">
        <v>21.0</v>
      </c>
      <c r="L14" s="5">
        <v>220.0</v>
      </c>
      <c r="M14" s="5">
        <v>734.0</v>
      </c>
      <c r="N14" s="5">
        <v>65.0</v>
      </c>
      <c r="O14" s="5">
        <v>20.0</v>
      </c>
      <c r="P14" s="5">
        <v>586.0</v>
      </c>
      <c r="Q14" s="5">
        <v>1276.0</v>
      </c>
      <c r="R14" s="5">
        <v>0.247</v>
      </c>
      <c r="S14" s="5">
        <v>0.324</v>
      </c>
      <c r="T14" s="5">
        <v>0.422</v>
      </c>
      <c r="U14" s="5">
        <v>0.746</v>
      </c>
      <c r="V14" s="5">
        <v>94.0</v>
      </c>
      <c r="W14" s="5">
        <v>2338.0</v>
      </c>
      <c r="X14" s="5">
        <v>143.0</v>
      </c>
      <c r="Y14" s="5">
        <v>67.0</v>
      </c>
      <c r="Z14" s="5">
        <v>4.0</v>
      </c>
      <c r="AA14" s="5">
        <v>42.0</v>
      </c>
      <c r="AB14" s="5">
        <v>29.0</v>
      </c>
      <c r="AC14" s="2">
        <v>1125.0</v>
      </c>
    </row>
    <row r="15">
      <c r="A15" s="84" t="s">
        <v>31</v>
      </c>
      <c r="B15" s="5">
        <v>46.0</v>
      </c>
      <c r="C15" s="5">
        <v>27.9</v>
      </c>
      <c r="D15" s="5">
        <v>5.47</v>
      </c>
      <c r="E15" s="5">
        <v>162.0</v>
      </c>
      <c r="F15" s="5">
        <v>6282.0</v>
      </c>
      <c r="G15" s="5">
        <v>5493.0</v>
      </c>
      <c r="H15" s="5">
        <v>886.0</v>
      </c>
      <c r="I15" s="5">
        <v>1414.0</v>
      </c>
      <c r="J15" s="4">
        <v>302.0</v>
      </c>
      <c r="K15" s="4">
        <v>20.0</v>
      </c>
      <c r="L15" s="5">
        <v>279.0</v>
      </c>
      <c r="M15" s="5">
        <v>861.0</v>
      </c>
      <c r="N15" s="5">
        <v>57.0</v>
      </c>
      <c r="O15" s="5">
        <v>10.0</v>
      </c>
      <c r="P15" s="5">
        <v>607.0</v>
      </c>
      <c r="Q15" s="5">
        <v>1356.0</v>
      </c>
      <c r="R15" s="5">
        <v>0.257</v>
      </c>
      <c r="S15" s="5">
        <v>0.338</v>
      </c>
      <c r="T15" s="5">
        <v>0.472</v>
      </c>
      <c r="U15" s="5">
        <v>0.81</v>
      </c>
      <c r="V15" s="5">
        <v>112.0</v>
      </c>
      <c r="W15" s="5">
        <v>2593.0</v>
      </c>
      <c r="X15" s="5">
        <v>100.0</v>
      </c>
      <c r="Y15" s="5">
        <v>81.0</v>
      </c>
      <c r="Z15" s="5">
        <v>55.0</v>
      </c>
      <c r="AA15" s="5">
        <v>45.0</v>
      </c>
      <c r="AB15" s="5">
        <v>47.0</v>
      </c>
      <c r="AC15" s="2">
        <v>1124.0</v>
      </c>
    </row>
    <row r="16">
      <c r="A16" s="84" t="s">
        <v>113</v>
      </c>
      <c r="B16" s="5">
        <v>50.0</v>
      </c>
      <c r="C16" s="5">
        <v>28.4</v>
      </c>
      <c r="D16" s="5">
        <v>3.8</v>
      </c>
      <c r="E16" s="5">
        <v>162.0</v>
      </c>
      <c r="F16" s="5">
        <v>6045.0</v>
      </c>
      <c r="G16" s="5">
        <v>5512.0</v>
      </c>
      <c r="H16" s="5">
        <v>615.0</v>
      </c>
      <c r="I16" s="5">
        <v>1326.0</v>
      </c>
      <c r="J16" s="4">
        <v>265.0</v>
      </c>
      <c r="K16" s="4">
        <v>18.0</v>
      </c>
      <c r="L16" s="5">
        <v>146.0</v>
      </c>
      <c r="M16" s="5">
        <v>593.0</v>
      </c>
      <c r="N16" s="5">
        <v>55.0</v>
      </c>
      <c r="O16" s="5">
        <v>30.0</v>
      </c>
      <c r="P16" s="5">
        <v>395.0</v>
      </c>
      <c r="Q16" s="5">
        <v>1469.0</v>
      </c>
      <c r="R16" s="5">
        <v>0.241</v>
      </c>
      <c r="S16" s="5">
        <v>0.298</v>
      </c>
      <c r="T16" s="5">
        <v>0.375</v>
      </c>
      <c r="U16" s="5">
        <v>0.673</v>
      </c>
      <c r="V16" s="5">
        <v>78.0</v>
      </c>
      <c r="W16" s="5">
        <v>2065.0</v>
      </c>
      <c r="X16" s="5">
        <v>139.0</v>
      </c>
      <c r="Y16" s="5">
        <v>73.0</v>
      </c>
      <c r="Z16" s="5">
        <v>31.0</v>
      </c>
      <c r="AA16" s="5">
        <v>33.0</v>
      </c>
      <c r="AB16" s="5">
        <v>16.0</v>
      </c>
      <c r="AC16" s="2">
        <v>1034.0</v>
      </c>
    </row>
    <row r="17">
      <c r="A17" s="84" t="s">
        <v>137</v>
      </c>
      <c r="B17" s="5">
        <v>50.0</v>
      </c>
      <c r="C17" s="5">
        <v>28.9</v>
      </c>
      <c r="D17" s="5">
        <v>4.75</v>
      </c>
      <c r="E17" s="5">
        <v>162.0</v>
      </c>
      <c r="F17" s="5">
        <v>6309.0</v>
      </c>
      <c r="G17" s="5">
        <v>5542.0</v>
      </c>
      <c r="H17" s="5">
        <v>769.0</v>
      </c>
      <c r="I17" s="5">
        <v>1366.0</v>
      </c>
      <c r="J17" s="4">
        <v>279.0</v>
      </c>
      <c r="K17" s="4">
        <v>17.0</v>
      </c>
      <c r="L17" s="5">
        <v>250.0</v>
      </c>
      <c r="M17" s="5">
        <v>744.0</v>
      </c>
      <c r="N17" s="5">
        <v>101.0</v>
      </c>
      <c r="O17" s="5">
        <v>25.0</v>
      </c>
      <c r="P17" s="5">
        <v>629.0</v>
      </c>
      <c r="Q17" s="5">
        <v>1563.0</v>
      </c>
      <c r="R17" s="5">
        <v>0.246</v>
      </c>
      <c r="S17" s="5">
        <v>0.329</v>
      </c>
      <c r="T17" s="5">
        <v>0.438</v>
      </c>
      <c r="U17" s="5">
        <v>0.767</v>
      </c>
      <c r="V17" s="5">
        <v>97.0</v>
      </c>
      <c r="W17" s="5">
        <v>2429.0</v>
      </c>
      <c r="X17" s="5">
        <v>120.0</v>
      </c>
      <c r="Y17" s="5">
        <v>72.0</v>
      </c>
      <c r="Z17" s="5">
        <v>20.0</v>
      </c>
      <c r="AA17" s="5">
        <v>38.0</v>
      </c>
      <c r="AB17" s="5">
        <v>42.0</v>
      </c>
      <c r="AC17" s="2">
        <v>1180.0</v>
      </c>
    </row>
    <row r="18">
      <c r="A18" s="84" t="s">
        <v>60</v>
      </c>
      <c r="B18" s="5">
        <v>50.0</v>
      </c>
      <c r="C18" s="5">
        <v>27.8</v>
      </c>
      <c r="D18" s="5">
        <v>5.8</v>
      </c>
      <c r="E18" s="5">
        <v>162.0</v>
      </c>
      <c r="F18" s="5">
        <v>6392.0</v>
      </c>
      <c r="G18" s="5">
        <v>5732.0</v>
      </c>
      <c r="H18" s="5">
        <v>939.0</v>
      </c>
      <c r="I18" s="5">
        <v>1547.0</v>
      </c>
      <c r="J18" s="4">
        <v>318.0</v>
      </c>
      <c r="K18" s="4">
        <v>23.0</v>
      </c>
      <c r="L18" s="5">
        <v>307.0</v>
      </c>
      <c r="M18" s="5">
        <v>906.0</v>
      </c>
      <c r="N18" s="5">
        <v>28.0</v>
      </c>
      <c r="O18" s="5">
        <v>21.0</v>
      </c>
      <c r="P18" s="5">
        <v>525.0</v>
      </c>
      <c r="Q18" s="5">
        <v>1334.0</v>
      </c>
      <c r="R18" s="5">
        <v>0.27</v>
      </c>
      <c r="S18" s="5">
        <v>0.338</v>
      </c>
      <c r="T18" s="5">
        <v>0.494</v>
      </c>
      <c r="U18" s="5">
        <v>0.832</v>
      </c>
      <c r="V18" s="5">
        <v>119.0</v>
      </c>
      <c r="W18" s="5">
        <v>2832.0</v>
      </c>
      <c r="X18" s="5">
        <v>101.0</v>
      </c>
      <c r="Y18" s="5">
        <v>81.0</v>
      </c>
      <c r="Z18" s="5">
        <v>10.0</v>
      </c>
      <c r="AA18" s="5">
        <v>41.0</v>
      </c>
      <c r="AB18" s="5">
        <v>21.0</v>
      </c>
      <c r="AC18" s="2">
        <v>1115.0</v>
      </c>
    </row>
    <row r="19">
      <c r="A19" s="84" t="s">
        <v>151</v>
      </c>
      <c r="B19" s="5">
        <v>53.0</v>
      </c>
      <c r="C19" s="5">
        <v>27.9</v>
      </c>
      <c r="D19" s="5">
        <v>4.88</v>
      </c>
      <c r="E19" s="5">
        <v>162.0</v>
      </c>
      <c r="F19" s="5">
        <v>6290.0</v>
      </c>
      <c r="G19" s="5">
        <v>5624.0</v>
      </c>
      <c r="H19" s="5">
        <v>791.0</v>
      </c>
      <c r="I19" s="5">
        <v>1445.0</v>
      </c>
      <c r="J19" s="4">
        <v>280.0</v>
      </c>
      <c r="K19" s="4">
        <v>17.0</v>
      </c>
      <c r="L19" s="5">
        <v>242.0</v>
      </c>
      <c r="M19" s="5">
        <v>767.0</v>
      </c>
      <c r="N19" s="5">
        <v>56.0</v>
      </c>
      <c r="O19" s="5">
        <v>27.0</v>
      </c>
      <c r="P19" s="5">
        <v>516.0</v>
      </c>
      <c r="Q19" s="5">
        <v>1384.0</v>
      </c>
      <c r="R19" s="5">
        <v>0.257</v>
      </c>
      <c r="S19" s="5">
        <v>0.328</v>
      </c>
      <c r="T19" s="5">
        <v>0.442</v>
      </c>
      <c r="U19" s="5">
        <v>0.77</v>
      </c>
      <c r="V19" s="5">
        <v>104.0</v>
      </c>
      <c r="W19" s="5">
        <v>2485.0</v>
      </c>
      <c r="X19" s="5">
        <v>129.0</v>
      </c>
      <c r="Y19" s="5">
        <v>95.0</v>
      </c>
      <c r="Z19" s="5">
        <v>28.0</v>
      </c>
      <c r="AA19" s="5">
        <v>27.0</v>
      </c>
      <c r="AB19" s="5">
        <v>34.0</v>
      </c>
      <c r="AC19" s="2">
        <v>1128.0</v>
      </c>
    </row>
    <row r="20">
      <c r="A20" s="84" t="s">
        <v>95</v>
      </c>
      <c r="B20" s="5">
        <v>54.0</v>
      </c>
      <c r="C20" s="5">
        <v>28.3</v>
      </c>
      <c r="D20" s="5">
        <v>5.82</v>
      </c>
      <c r="E20" s="5">
        <v>162.0</v>
      </c>
      <c r="F20" s="5">
        <v>6245.0</v>
      </c>
      <c r="G20" s="5">
        <v>5583.0</v>
      </c>
      <c r="H20" s="5">
        <v>943.0</v>
      </c>
      <c r="I20" s="5">
        <v>1493.0</v>
      </c>
      <c r="J20" s="4">
        <v>290.0</v>
      </c>
      <c r="K20" s="4">
        <v>17.0</v>
      </c>
      <c r="L20" s="5">
        <v>306.0</v>
      </c>
      <c r="M20" s="5">
        <v>904.0</v>
      </c>
      <c r="N20" s="5">
        <v>55.0</v>
      </c>
      <c r="O20" s="5">
        <v>22.0</v>
      </c>
      <c r="P20" s="5">
        <v>569.0</v>
      </c>
      <c r="Q20" s="5">
        <v>1437.0</v>
      </c>
      <c r="R20" s="5">
        <v>0.267</v>
      </c>
      <c r="S20" s="5">
        <v>0.339</v>
      </c>
      <c r="T20" s="5">
        <v>0.49</v>
      </c>
      <c r="U20" s="5">
        <v>0.829</v>
      </c>
      <c r="V20" s="5">
        <v>117.0</v>
      </c>
      <c r="W20" s="5">
        <v>2735.0</v>
      </c>
      <c r="X20" s="5">
        <v>113.0</v>
      </c>
      <c r="Y20" s="5">
        <v>49.0</v>
      </c>
      <c r="Z20" s="5">
        <v>10.0</v>
      </c>
      <c r="AA20" s="5">
        <v>33.0</v>
      </c>
      <c r="AB20" s="5">
        <v>18.0</v>
      </c>
      <c r="AC20" s="2">
        <v>1039.0</v>
      </c>
    </row>
    <row r="21">
      <c r="A21" s="84" t="s">
        <v>67</v>
      </c>
      <c r="B21" s="5">
        <v>49.0</v>
      </c>
      <c r="C21" s="5">
        <v>27.8</v>
      </c>
      <c r="D21" s="5">
        <v>5.22</v>
      </c>
      <c r="E21" s="5">
        <v>162.0</v>
      </c>
      <c r="F21" s="5">
        <v>6269.0</v>
      </c>
      <c r="G21" s="5">
        <v>5561.0</v>
      </c>
      <c r="H21" s="5">
        <v>845.0</v>
      </c>
      <c r="I21" s="5">
        <v>1384.0</v>
      </c>
      <c r="J21" s="4">
        <v>292.0</v>
      </c>
      <c r="K21" s="4">
        <v>23.0</v>
      </c>
      <c r="L21" s="5">
        <v>257.0</v>
      </c>
      <c r="M21" s="5">
        <v>800.0</v>
      </c>
      <c r="N21" s="5">
        <v>49.0</v>
      </c>
      <c r="O21" s="5">
        <v>21.0</v>
      </c>
      <c r="P21" s="5">
        <v>578.0</v>
      </c>
      <c r="Q21" s="5">
        <v>1338.0</v>
      </c>
      <c r="R21" s="5">
        <v>0.249</v>
      </c>
      <c r="S21" s="5">
        <v>0.327</v>
      </c>
      <c r="T21" s="5">
        <v>0.448</v>
      </c>
      <c r="U21" s="5">
        <v>0.776</v>
      </c>
      <c r="V21" s="5">
        <v>109.0</v>
      </c>
      <c r="W21" s="5">
        <v>2493.0</v>
      </c>
      <c r="X21" s="5">
        <v>140.0</v>
      </c>
      <c r="Y21" s="5">
        <v>87.0</v>
      </c>
      <c r="Z21" s="5">
        <v>7.0</v>
      </c>
      <c r="AA21" s="5">
        <v>36.0</v>
      </c>
      <c r="AB21" s="5">
        <v>17.0</v>
      </c>
      <c r="AC21" s="2">
        <v>1081.0</v>
      </c>
    </row>
    <row r="22">
      <c r="A22" s="84" t="s">
        <v>143</v>
      </c>
      <c r="B22" s="5">
        <v>56.0</v>
      </c>
      <c r="C22" s="5">
        <v>27.7</v>
      </c>
      <c r="D22" s="5">
        <v>4.78</v>
      </c>
      <c r="E22" s="5">
        <v>162.0</v>
      </c>
      <c r="F22" s="5">
        <v>6261.0</v>
      </c>
      <c r="G22" s="5">
        <v>5571.0</v>
      </c>
      <c r="H22" s="5">
        <v>774.0</v>
      </c>
      <c r="I22" s="5">
        <v>1369.0</v>
      </c>
      <c r="J22" s="4">
        <v>311.0</v>
      </c>
      <c r="K22" s="4">
        <v>26.0</v>
      </c>
      <c r="L22" s="5">
        <v>215.0</v>
      </c>
      <c r="M22" s="5">
        <v>742.0</v>
      </c>
      <c r="N22" s="5">
        <v>78.0</v>
      </c>
      <c r="O22" s="5">
        <v>18.0</v>
      </c>
      <c r="P22" s="5">
        <v>562.0</v>
      </c>
      <c r="Q22" s="5">
        <v>1453.0</v>
      </c>
      <c r="R22" s="5">
        <v>0.246</v>
      </c>
      <c r="S22" s="5">
        <v>0.319</v>
      </c>
      <c r="T22" s="5">
        <v>0.427</v>
      </c>
      <c r="U22" s="5">
        <v>0.746</v>
      </c>
      <c r="V22" s="5">
        <v>92.0</v>
      </c>
      <c r="W22" s="5">
        <v>2377.0</v>
      </c>
      <c r="X22" s="5">
        <v>97.0</v>
      </c>
      <c r="Y22" s="5">
        <v>57.0</v>
      </c>
      <c r="Z22" s="5">
        <v>34.0</v>
      </c>
      <c r="AA22" s="5">
        <v>34.0</v>
      </c>
      <c r="AB22" s="5">
        <v>47.0</v>
      </c>
      <c r="AC22" s="2">
        <v>1129.0</v>
      </c>
    </row>
    <row r="23">
      <c r="A23" s="84" t="s">
        <v>189</v>
      </c>
      <c r="B23" s="5">
        <v>54.0</v>
      </c>
      <c r="C23" s="5">
        <v>27.5</v>
      </c>
      <c r="D23" s="5">
        <v>4.68</v>
      </c>
      <c r="E23" s="5">
        <v>162.0</v>
      </c>
      <c r="F23" s="5">
        <v>6228.0</v>
      </c>
      <c r="G23" s="5">
        <v>5657.0</v>
      </c>
      <c r="H23" s="5">
        <v>758.0</v>
      </c>
      <c r="I23" s="5">
        <v>1497.0</v>
      </c>
      <c r="J23" s="4">
        <v>315.0</v>
      </c>
      <c r="K23" s="4">
        <v>38.0</v>
      </c>
      <c r="L23" s="5">
        <v>163.0</v>
      </c>
      <c r="M23" s="5">
        <v>722.0</v>
      </c>
      <c r="N23" s="5">
        <v>64.0</v>
      </c>
      <c r="O23" s="5">
        <v>29.0</v>
      </c>
      <c r="P23" s="5">
        <v>425.0</v>
      </c>
      <c r="Q23" s="5">
        <v>1213.0</v>
      </c>
      <c r="R23" s="5">
        <v>0.265</v>
      </c>
      <c r="S23" s="5">
        <v>0.321</v>
      </c>
      <c r="T23" s="5">
        <v>0.42</v>
      </c>
      <c r="U23" s="5">
        <v>0.741</v>
      </c>
      <c r="V23" s="5">
        <v>93.0</v>
      </c>
      <c r="W23" s="5">
        <v>2377.0</v>
      </c>
      <c r="X23" s="5">
        <v>119.0</v>
      </c>
      <c r="Y23" s="5">
        <v>63.0</v>
      </c>
      <c r="Z23" s="5">
        <v>47.0</v>
      </c>
      <c r="AA23" s="5">
        <v>34.0</v>
      </c>
      <c r="AB23" s="5">
        <v>41.0</v>
      </c>
      <c r="AC23" s="2">
        <v>1103.0</v>
      </c>
    </row>
    <row r="24">
      <c r="A24" s="84" t="s">
        <v>52</v>
      </c>
      <c r="B24" s="5">
        <v>54.0</v>
      </c>
      <c r="C24" s="5">
        <v>26.2</v>
      </c>
      <c r="D24" s="5">
        <v>4.21</v>
      </c>
      <c r="E24" s="5">
        <v>162.0</v>
      </c>
      <c r="F24" s="5">
        <v>6019.0</v>
      </c>
      <c r="G24" s="5">
        <v>5391.0</v>
      </c>
      <c r="H24" s="5">
        <v>682.0</v>
      </c>
      <c r="I24" s="5">
        <v>1281.0</v>
      </c>
      <c r="J24" s="4">
        <v>224.0</v>
      </c>
      <c r="K24" s="4">
        <v>24.0</v>
      </c>
      <c r="L24" s="5">
        <v>219.0</v>
      </c>
      <c r="M24" s="5">
        <v>652.0</v>
      </c>
      <c r="N24" s="5">
        <v>70.0</v>
      </c>
      <c r="O24" s="5">
        <v>37.0</v>
      </c>
      <c r="P24" s="5">
        <v>504.0</v>
      </c>
      <c r="Q24" s="5">
        <v>1581.0</v>
      </c>
      <c r="R24" s="5">
        <v>0.238</v>
      </c>
      <c r="S24" s="5">
        <v>0.308</v>
      </c>
      <c r="T24" s="5">
        <v>0.41</v>
      </c>
      <c r="U24" s="5">
        <v>0.718</v>
      </c>
      <c r="V24" s="5">
        <v>90.0</v>
      </c>
      <c r="W24" s="5">
        <v>2210.0</v>
      </c>
      <c r="X24" s="5">
        <v>120.0</v>
      </c>
      <c r="Y24" s="5">
        <v>55.0</v>
      </c>
      <c r="Z24" s="5">
        <v>37.0</v>
      </c>
      <c r="AA24" s="5">
        <v>31.0</v>
      </c>
      <c r="AB24" s="5">
        <v>19.0</v>
      </c>
      <c r="AC24" s="2">
        <v>1008.0</v>
      </c>
    </row>
    <row r="25">
      <c r="A25" s="84" t="s">
        <v>148</v>
      </c>
      <c r="B25" s="5">
        <v>67.0</v>
      </c>
      <c r="C25" s="5">
        <v>27.8</v>
      </c>
      <c r="D25" s="5">
        <v>4.68</v>
      </c>
      <c r="E25" s="5">
        <v>162.0</v>
      </c>
      <c r="F25" s="5">
        <v>6199.0</v>
      </c>
      <c r="G25" s="5">
        <v>5500.0</v>
      </c>
      <c r="H25" s="5">
        <v>758.0</v>
      </c>
      <c r="I25" s="5">
        <v>1305.0</v>
      </c>
      <c r="J25" s="4">
        <v>254.0</v>
      </c>
      <c r="K25" s="4">
        <v>28.0</v>
      </c>
      <c r="L25" s="5">
        <v>239.0</v>
      </c>
      <c r="M25" s="5">
        <v>730.0</v>
      </c>
      <c r="N25" s="5">
        <v>115.0</v>
      </c>
      <c r="O25" s="5">
        <v>47.0</v>
      </c>
      <c r="P25" s="5">
        <v>588.0</v>
      </c>
      <c r="Q25" s="5">
        <v>1581.0</v>
      </c>
      <c r="R25" s="5">
        <v>0.237</v>
      </c>
      <c r="S25" s="5">
        <v>0.316</v>
      </c>
      <c r="T25" s="5">
        <v>0.424</v>
      </c>
      <c r="U25" s="5">
        <v>0.74</v>
      </c>
      <c r="V25" s="5">
        <v>99.0</v>
      </c>
      <c r="W25" s="5">
        <v>2332.0</v>
      </c>
      <c r="X25" s="5">
        <v>83.0</v>
      </c>
      <c r="Y25" s="5">
        <v>58.0</v>
      </c>
      <c r="Z25" s="5">
        <v>14.0</v>
      </c>
      <c r="AA25" s="5">
        <v>37.0</v>
      </c>
      <c r="AB25" s="5">
        <v>7.0</v>
      </c>
      <c r="AC25" s="2">
        <v>1080.0</v>
      </c>
    </row>
    <row r="26">
      <c r="A26" s="84" t="s">
        <v>132</v>
      </c>
      <c r="B26" s="5">
        <v>64.0</v>
      </c>
      <c r="C26" s="5">
        <v>29.9</v>
      </c>
      <c r="D26" s="5">
        <v>4.19</v>
      </c>
      <c r="E26" s="5">
        <v>162.0</v>
      </c>
      <c r="F26" s="5">
        <v>6170.0</v>
      </c>
      <c r="G26" s="5">
        <v>5579.0</v>
      </c>
      <c r="H26" s="5">
        <v>678.0</v>
      </c>
      <c r="I26" s="5">
        <v>1332.0</v>
      </c>
      <c r="J26" s="4">
        <v>300.0</v>
      </c>
      <c r="K26" s="4">
        <v>26.0</v>
      </c>
      <c r="L26" s="5">
        <v>167.0</v>
      </c>
      <c r="M26" s="5">
        <v>655.0</v>
      </c>
      <c r="N26" s="5">
        <v>47.0</v>
      </c>
      <c r="O26" s="5">
        <v>28.0</v>
      </c>
      <c r="P26" s="5">
        <v>475.0</v>
      </c>
      <c r="Q26" s="5">
        <v>1435.0</v>
      </c>
      <c r="R26" s="5">
        <v>0.239</v>
      </c>
      <c r="S26" s="5">
        <v>0.302</v>
      </c>
      <c r="T26" s="5">
        <v>0.392</v>
      </c>
      <c r="U26" s="5">
        <v>0.694</v>
      </c>
      <c r="V26" s="5">
        <v>83.0</v>
      </c>
      <c r="W26" s="5">
        <v>2185.0</v>
      </c>
      <c r="X26" s="5">
        <v>111.0</v>
      </c>
      <c r="Y26" s="5">
        <v>50.0</v>
      </c>
      <c r="Z26" s="5">
        <v>24.0</v>
      </c>
      <c r="AA26" s="5">
        <v>42.0</v>
      </c>
      <c r="AB26" s="5">
        <v>26.0</v>
      </c>
      <c r="AC26" s="2">
        <v>1069.0</v>
      </c>
    </row>
    <row r="27">
      <c r="A27" s="84" t="s">
        <v>107</v>
      </c>
      <c r="B27" s="5">
        <v>43.0</v>
      </c>
      <c r="C27" s="5">
        <v>28.8</v>
      </c>
      <c r="D27" s="5">
        <v>4.72</v>
      </c>
      <c r="E27" s="5">
        <v>162.0</v>
      </c>
      <c r="F27" s="5">
        <v>6167.0</v>
      </c>
      <c r="G27" s="5">
        <v>5449.0</v>
      </c>
      <c r="H27" s="5">
        <v>764.0</v>
      </c>
      <c r="I27" s="5">
        <v>1336.0</v>
      </c>
      <c r="J27" s="4">
        <v>246.0</v>
      </c>
      <c r="K27" s="4">
        <v>24.0</v>
      </c>
      <c r="L27" s="5">
        <v>210.0</v>
      </c>
      <c r="M27" s="5">
        <v>714.0</v>
      </c>
      <c r="N27" s="5">
        <v>116.0</v>
      </c>
      <c r="O27" s="5">
        <v>29.0</v>
      </c>
      <c r="P27" s="5">
        <v>561.0</v>
      </c>
      <c r="Q27" s="5">
        <v>1420.0</v>
      </c>
      <c r="R27" s="5">
        <v>0.245</v>
      </c>
      <c r="S27" s="5">
        <v>0.322</v>
      </c>
      <c r="T27" s="5">
        <v>0.415</v>
      </c>
      <c r="U27" s="5">
        <v>0.737</v>
      </c>
      <c r="V27" s="5">
        <v>95.0</v>
      </c>
      <c r="W27" s="5">
        <v>2260.0</v>
      </c>
      <c r="X27" s="5">
        <v>110.0</v>
      </c>
      <c r="Y27" s="5">
        <v>76.0</v>
      </c>
      <c r="Z27" s="5">
        <v>40.0</v>
      </c>
      <c r="AA27" s="5">
        <v>39.0</v>
      </c>
      <c r="AB27" s="5">
        <v>15.0</v>
      </c>
      <c r="AC27" s="2">
        <v>1107.0</v>
      </c>
    </row>
    <row r="28">
      <c r="A28" s="84" t="s">
        <v>44</v>
      </c>
      <c r="B28" s="5">
        <v>57.0</v>
      </c>
      <c r="C28" s="5">
        <v>27.2</v>
      </c>
      <c r="D28" s="5">
        <v>4.75</v>
      </c>
      <c r="E28" s="5">
        <v>162.0</v>
      </c>
      <c r="F28" s="5">
        <v>6285.0</v>
      </c>
      <c r="G28" s="5">
        <v>5628.0</v>
      </c>
      <c r="H28" s="5">
        <v>769.0</v>
      </c>
      <c r="I28" s="5">
        <v>1427.0</v>
      </c>
      <c r="J28" s="4">
        <v>291.0</v>
      </c>
      <c r="K28" s="4">
        <v>29.0</v>
      </c>
      <c r="L28" s="5">
        <v>217.0</v>
      </c>
      <c r="M28" s="5">
        <v>730.0</v>
      </c>
      <c r="N28" s="5">
        <v>94.0</v>
      </c>
      <c r="O28" s="5">
        <v>37.0</v>
      </c>
      <c r="P28" s="5">
        <v>542.0</v>
      </c>
      <c r="Q28" s="5">
        <v>1493.0</v>
      </c>
      <c r="R28" s="5">
        <v>0.254</v>
      </c>
      <c r="S28" s="5">
        <v>0.325</v>
      </c>
      <c r="T28" s="5">
        <v>0.431</v>
      </c>
      <c r="U28" s="5">
        <v>0.757</v>
      </c>
      <c r="V28" s="5">
        <v>103.0</v>
      </c>
      <c r="W28" s="5">
        <v>2427.0</v>
      </c>
      <c r="X28" s="5">
        <v>114.0</v>
      </c>
      <c r="Y28" s="5">
        <v>73.0</v>
      </c>
      <c r="Z28" s="5">
        <v>8.0</v>
      </c>
      <c r="AA28" s="5">
        <v>34.0</v>
      </c>
      <c r="AB28" s="5">
        <v>20.0</v>
      </c>
      <c r="AC28" s="2">
        <v>1130.0</v>
      </c>
    </row>
    <row r="29">
      <c r="A29" s="84" t="s">
        <v>186</v>
      </c>
      <c r="B29" s="5">
        <v>53.0</v>
      </c>
      <c r="C29" s="5">
        <v>28.8</v>
      </c>
      <c r="D29" s="5">
        <v>5.0</v>
      </c>
      <c r="E29" s="5">
        <v>162.0</v>
      </c>
      <c r="F29" s="5">
        <v>6204.0</v>
      </c>
      <c r="G29" s="5">
        <v>5540.0</v>
      </c>
      <c r="H29" s="5">
        <v>810.0</v>
      </c>
      <c r="I29" s="5">
        <v>1374.0</v>
      </c>
      <c r="J29" s="4">
        <v>296.0</v>
      </c>
      <c r="K29" s="4">
        <v>24.0</v>
      </c>
      <c r="L29" s="5">
        <v>223.0</v>
      </c>
      <c r="M29" s="5">
        <v>765.0</v>
      </c>
      <c r="N29" s="5">
        <v>131.0</v>
      </c>
      <c r="O29" s="5">
        <v>38.0</v>
      </c>
      <c r="P29" s="5">
        <v>534.0</v>
      </c>
      <c r="Q29" s="5">
        <v>1578.0</v>
      </c>
      <c r="R29" s="5">
        <v>0.248</v>
      </c>
      <c r="S29" s="5">
        <v>0.319</v>
      </c>
      <c r="T29" s="5">
        <v>0.431</v>
      </c>
      <c r="U29" s="5">
        <v>0.75</v>
      </c>
      <c r="V29" s="5">
        <v>88.0</v>
      </c>
      <c r="W29" s="5">
        <v>2387.0</v>
      </c>
      <c r="X29" s="5">
        <v>98.0</v>
      </c>
      <c r="Y29" s="5">
        <v>67.0</v>
      </c>
      <c r="Z29" s="5">
        <v>17.0</v>
      </c>
      <c r="AA29" s="5">
        <v>44.0</v>
      </c>
      <c r="AB29" s="5">
        <v>18.0</v>
      </c>
      <c r="AC29" s="2">
        <v>1066.0</v>
      </c>
    </row>
    <row r="30">
      <c r="A30" s="84" t="s">
        <v>100</v>
      </c>
      <c r="B30" s="5">
        <v>61.0</v>
      </c>
      <c r="C30" s="5">
        <v>25.9</v>
      </c>
      <c r="D30" s="5">
        <v>4.48</v>
      </c>
      <c r="E30" s="5">
        <v>162.0</v>
      </c>
      <c r="F30" s="5">
        <v>6091.0</v>
      </c>
      <c r="G30" s="5">
        <v>5493.0</v>
      </c>
      <c r="H30" s="5">
        <v>726.0</v>
      </c>
      <c r="I30" s="5">
        <v>1299.0</v>
      </c>
      <c r="J30" s="4">
        <v>270.0</v>
      </c>
      <c r="K30" s="4">
        <v>21.0</v>
      </c>
      <c r="L30" s="5">
        <v>247.0</v>
      </c>
      <c r="M30" s="5">
        <v>697.0</v>
      </c>
      <c r="N30" s="5">
        <v>51.0</v>
      </c>
      <c r="O30" s="5">
        <v>20.0</v>
      </c>
      <c r="P30" s="5">
        <v>509.0</v>
      </c>
      <c r="Q30" s="5">
        <v>1514.0</v>
      </c>
      <c r="R30" s="5">
        <v>0.236</v>
      </c>
      <c r="S30" s="5">
        <v>0.305</v>
      </c>
      <c r="T30" s="5">
        <v>0.428</v>
      </c>
      <c r="U30" s="5">
        <v>0.733</v>
      </c>
      <c r="V30" s="5">
        <v>94.0</v>
      </c>
      <c r="W30" s="5">
        <v>2352.0</v>
      </c>
      <c r="X30" s="5">
        <v>107.0</v>
      </c>
      <c r="Y30" s="5">
        <v>45.0</v>
      </c>
      <c r="Z30" s="5">
        <v>14.0</v>
      </c>
      <c r="AA30" s="5">
        <v>28.0</v>
      </c>
      <c r="AB30" s="5">
        <v>10.0</v>
      </c>
      <c r="AC30" s="2">
        <v>1003.0</v>
      </c>
    </row>
    <row r="31">
      <c r="A31" s="89" t="s">
        <v>166</v>
      </c>
      <c r="B31" s="11">
        <v>50.0</v>
      </c>
      <c r="C31" s="11">
        <v>28.8</v>
      </c>
      <c r="D31" s="11">
        <v>5.39</v>
      </c>
      <c r="E31" s="11">
        <v>162.0</v>
      </c>
      <c r="F31" s="11">
        <v>6267.0</v>
      </c>
      <c r="G31" s="11">
        <v>5512.0</v>
      </c>
      <c r="H31" s="11">
        <v>873.0</v>
      </c>
      <c r="I31" s="11">
        <v>1460.0</v>
      </c>
      <c r="J31" s="10">
        <v>298.0</v>
      </c>
      <c r="K31" s="10">
        <v>27.0</v>
      </c>
      <c r="L31" s="11">
        <v>231.0</v>
      </c>
      <c r="M31" s="11">
        <v>824.0</v>
      </c>
      <c r="N31" s="11">
        <v>116.0</v>
      </c>
      <c r="O31" s="11">
        <v>29.0</v>
      </c>
      <c r="P31" s="11">
        <v>584.0</v>
      </c>
      <c r="Q31" s="11">
        <v>1308.0</v>
      </c>
      <c r="R31" s="11">
        <v>0.265</v>
      </c>
      <c r="S31" s="11">
        <v>0.342</v>
      </c>
      <c r="T31" s="11">
        <v>0.454</v>
      </c>
      <c r="U31" s="11">
        <v>0.796</v>
      </c>
      <c r="V31" s="11">
        <v>105.0</v>
      </c>
      <c r="W31" s="11">
        <v>2505.0</v>
      </c>
      <c r="X31" s="11">
        <v>117.0</v>
      </c>
      <c r="Y31" s="11">
        <v>81.0</v>
      </c>
      <c r="Z31" s="11">
        <v>48.0</v>
      </c>
      <c r="AA31" s="11">
        <v>42.0</v>
      </c>
      <c r="AB31" s="11">
        <v>33.0</v>
      </c>
      <c r="AC31" s="8">
        <v>1114.0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876</v>
      </c>
      <c r="C1" s="1" t="s">
        <v>877</v>
      </c>
      <c r="D1" s="1" t="s">
        <v>424</v>
      </c>
      <c r="E1" s="1" t="s">
        <v>4</v>
      </c>
      <c r="F1" s="1" t="s">
        <v>5</v>
      </c>
      <c r="G1" s="1" t="s">
        <v>6</v>
      </c>
      <c r="H1" s="1" t="s">
        <v>878</v>
      </c>
      <c r="I1" s="1" t="s">
        <v>3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9</v>
      </c>
      <c r="S1" s="1" t="s">
        <v>888</v>
      </c>
      <c r="T1" s="1" t="s">
        <v>889</v>
      </c>
      <c r="U1" s="1" t="s">
        <v>890</v>
      </c>
      <c r="V1" s="1" t="s">
        <v>891</v>
      </c>
      <c r="W1" s="1" t="s">
        <v>892</v>
      </c>
      <c r="X1" s="1" t="s">
        <v>893</v>
      </c>
      <c r="Y1" s="1" t="s">
        <v>894</v>
      </c>
      <c r="Z1" s="1" t="s">
        <v>895</v>
      </c>
      <c r="AA1" s="1" t="s">
        <v>896</v>
      </c>
      <c r="AB1" s="1" t="s">
        <v>897</v>
      </c>
      <c r="AC1" s="1" t="s">
        <v>898</v>
      </c>
      <c r="AD1" s="1" t="s">
        <v>899</v>
      </c>
      <c r="AE1" s="1" t="s">
        <v>900</v>
      </c>
      <c r="AF1" s="1" t="s">
        <v>901</v>
      </c>
      <c r="AG1" s="1" t="s">
        <v>902</v>
      </c>
      <c r="AH1" s="1" t="s">
        <v>903</v>
      </c>
      <c r="AI1" s="1" t="s">
        <v>904</v>
      </c>
      <c r="AJ1" s="1" t="s">
        <v>905</v>
      </c>
    </row>
    <row r="2">
      <c r="A2" s="84" t="s">
        <v>173</v>
      </c>
      <c r="B2" s="5">
        <v>27.0</v>
      </c>
      <c r="C2" s="5">
        <v>28.6</v>
      </c>
      <c r="D2" s="5">
        <v>4.59</v>
      </c>
      <c r="E2" s="5">
        <v>85.0</v>
      </c>
      <c r="F2" s="5">
        <v>77.0</v>
      </c>
      <c r="G2" s="5">
        <v>0.525</v>
      </c>
      <c r="H2" s="5">
        <v>4.25</v>
      </c>
      <c r="I2" s="5">
        <v>162.0</v>
      </c>
      <c r="J2" s="5">
        <v>162.0</v>
      </c>
      <c r="K2" s="5">
        <v>162.0</v>
      </c>
      <c r="L2" s="5">
        <v>0.0</v>
      </c>
      <c r="M2" s="5">
        <v>11.0</v>
      </c>
      <c r="N2" s="5">
        <v>0.0</v>
      </c>
      <c r="O2" s="5">
        <v>45.0</v>
      </c>
      <c r="P2" s="5">
        <v>1465.0</v>
      </c>
      <c r="Q2" s="5">
        <v>1400.0</v>
      </c>
      <c r="R2" s="5">
        <v>743.0</v>
      </c>
      <c r="S2" s="5">
        <v>691.0</v>
      </c>
      <c r="T2" s="5">
        <v>220.0</v>
      </c>
      <c r="U2" s="5">
        <v>516.0</v>
      </c>
      <c r="V2" s="5">
        <v>38.0</v>
      </c>
      <c r="W2" s="5">
        <v>1427.0</v>
      </c>
      <c r="X2" s="5">
        <v>62.0</v>
      </c>
      <c r="Y2" s="5">
        <v>4.0</v>
      </c>
      <c r="Z2" s="5">
        <v>49.0</v>
      </c>
      <c r="AA2" s="5">
        <v>6230.0</v>
      </c>
      <c r="AB2" s="5">
        <v>106.0</v>
      </c>
      <c r="AC2" s="5">
        <v>4.4</v>
      </c>
      <c r="AD2" s="5">
        <v>1.308</v>
      </c>
      <c r="AE2" s="5">
        <v>8.6</v>
      </c>
      <c r="AF2" s="5">
        <v>1.4</v>
      </c>
      <c r="AG2" s="5">
        <v>3.2</v>
      </c>
      <c r="AH2" s="5">
        <v>8.8</v>
      </c>
      <c r="AI2" s="5">
        <v>2.77</v>
      </c>
      <c r="AJ2" s="2">
        <v>1092.0</v>
      </c>
    </row>
    <row r="3">
      <c r="A3" s="84" t="s">
        <v>75</v>
      </c>
      <c r="B3" s="5">
        <v>32.0</v>
      </c>
      <c r="C3" s="5">
        <v>27.5</v>
      </c>
      <c r="D3" s="5">
        <v>4.59</v>
      </c>
      <c r="E3" s="5">
        <v>97.0</v>
      </c>
      <c r="F3" s="5">
        <v>65.0</v>
      </c>
      <c r="G3" s="5">
        <v>0.599</v>
      </c>
      <c r="H3" s="5">
        <v>4.19</v>
      </c>
      <c r="I3" s="5">
        <v>162.0</v>
      </c>
      <c r="J3" s="5">
        <v>162.0</v>
      </c>
      <c r="K3" s="5">
        <v>161.0</v>
      </c>
      <c r="L3" s="5">
        <v>1.0</v>
      </c>
      <c r="M3" s="5">
        <v>8.0</v>
      </c>
      <c r="N3" s="5">
        <v>0.0</v>
      </c>
      <c r="O3" s="5">
        <v>44.0</v>
      </c>
      <c r="P3" s="5">
        <v>1450.2</v>
      </c>
      <c r="Q3" s="5">
        <v>1421.0</v>
      </c>
      <c r="R3" s="5">
        <v>743.0</v>
      </c>
      <c r="S3" s="5">
        <v>675.0</v>
      </c>
      <c r="T3" s="5">
        <v>203.0</v>
      </c>
      <c r="U3" s="5">
        <v>548.0</v>
      </c>
      <c r="V3" s="5">
        <v>33.0</v>
      </c>
      <c r="W3" s="5">
        <v>1393.0</v>
      </c>
      <c r="X3" s="5">
        <v>69.0</v>
      </c>
      <c r="Y3" s="5">
        <v>3.0</v>
      </c>
      <c r="Z3" s="5">
        <v>70.0</v>
      </c>
      <c r="AA3" s="5">
        <v>6243.0</v>
      </c>
      <c r="AB3" s="5">
        <v>113.0</v>
      </c>
      <c r="AC3" s="5">
        <v>4.39</v>
      </c>
      <c r="AD3" s="5">
        <v>1.357</v>
      </c>
      <c r="AE3" s="5">
        <v>8.8</v>
      </c>
      <c r="AF3" s="5">
        <v>1.3</v>
      </c>
      <c r="AG3" s="5">
        <v>3.4</v>
      </c>
      <c r="AH3" s="5">
        <v>8.6</v>
      </c>
      <c r="AI3" s="5">
        <v>2.54</v>
      </c>
      <c r="AJ3" s="2">
        <v>1148.0</v>
      </c>
    </row>
    <row r="4">
      <c r="A4" s="84" t="s">
        <v>169</v>
      </c>
      <c r="B4" s="5">
        <v>39.0</v>
      </c>
      <c r="C4" s="5">
        <v>27.3</v>
      </c>
      <c r="D4" s="5">
        <v>6.06</v>
      </c>
      <c r="E4" s="5">
        <v>54.0</v>
      </c>
      <c r="F4" s="5">
        <v>108.0</v>
      </c>
      <c r="G4" s="5">
        <v>0.333</v>
      </c>
      <c r="H4" s="5">
        <v>5.59</v>
      </c>
      <c r="I4" s="5">
        <v>162.0</v>
      </c>
      <c r="J4" s="5">
        <v>162.0</v>
      </c>
      <c r="K4" s="5">
        <v>162.0</v>
      </c>
      <c r="L4" s="5">
        <v>0.0</v>
      </c>
      <c r="M4" s="5">
        <v>5.0</v>
      </c>
      <c r="N4" s="5">
        <v>0.0</v>
      </c>
      <c r="O4" s="5">
        <v>27.0</v>
      </c>
      <c r="P4" s="5">
        <v>1443.0</v>
      </c>
      <c r="Q4" s="5">
        <v>1544.0</v>
      </c>
      <c r="R4" s="5">
        <v>981.0</v>
      </c>
      <c r="S4" s="5">
        <v>897.0</v>
      </c>
      <c r="T4" s="5">
        <v>305.0</v>
      </c>
      <c r="U4" s="5">
        <v>561.0</v>
      </c>
      <c r="V4" s="5">
        <v>11.0</v>
      </c>
      <c r="W4" s="5">
        <v>1248.0</v>
      </c>
      <c r="X4" s="5">
        <v>80.0</v>
      </c>
      <c r="Y4" s="5">
        <v>6.0</v>
      </c>
      <c r="Z4" s="5">
        <v>75.0</v>
      </c>
      <c r="AA4" s="5">
        <v>6396.0</v>
      </c>
      <c r="AB4" s="5">
        <v>83.0</v>
      </c>
      <c r="AC4" s="5">
        <v>5.56</v>
      </c>
      <c r="AD4" s="5">
        <v>1.459</v>
      </c>
      <c r="AE4" s="5">
        <v>9.6</v>
      </c>
      <c r="AF4" s="5">
        <v>1.9</v>
      </c>
      <c r="AG4" s="5">
        <v>3.5</v>
      </c>
      <c r="AH4" s="5">
        <v>7.8</v>
      </c>
      <c r="AI4" s="5">
        <v>2.22</v>
      </c>
      <c r="AJ4" s="2">
        <v>1086.0</v>
      </c>
    </row>
    <row r="5">
      <c r="A5" s="84" t="s">
        <v>177</v>
      </c>
      <c r="B5" s="5">
        <v>28.0</v>
      </c>
      <c r="C5" s="5">
        <v>29.0</v>
      </c>
      <c r="D5" s="5">
        <v>5.11</v>
      </c>
      <c r="E5" s="5">
        <v>84.0</v>
      </c>
      <c r="F5" s="5">
        <v>78.0</v>
      </c>
      <c r="G5" s="5">
        <v>0.519</v>
      </c>
      <c r="H5" s="5">
        <v>4.7</v>
      </c>
      <c r="I5" s="5">
        <v>162.0</v>
      </c>
      <c r="J5" s="5">
        <v>162.0</v>
      </c>
      <c r="K5" s="5">
        <v>161.0</v>
      </c>
      <c r="L5" s="5">
        <v>1.0</v>
      </c>
      <c r="M5" s="5">
        <v>8.0</v>
      </c>
      <c r="N5" s="5">
        <v>1.0</v>
      </c>
      <c r="O5" s="5">
        <v>33.0</v>
      </c>
      <c r="P5" s="5">
        <v>1471.0</v>
      </c>
      <c r="Q5" s="5">
        <v>1423.0</v>
      </c>
      <c r="R5" s="5">
        <v>828.0</v>
      </c>
      <c r="S5" s="5">
        <v>768.0</v>
      </c>
      <c r="T5" s="5">
        <v>215.0</v>
      </c>
      <c r="U5" s="5">
        <v>605.0</v>
      </c>
      <c r="V5" s="5">
        <v>22.0</v>
      </c>
      <c r="W5" s="5">
        <v>1633.0</v>
      </c>
      <c r="X5" s="5">
        <v>76.0</v>
      </c>
      <c r="Y5" s="5">
        <v>6.0</v>
      </c>
      <c r="Z5" s="5">
        <v>81.0</v>
      </c>
      <c r="AA5" s="5">
        <v>6400.0</v>
      </c>
      <c r="AB5" s="5">
        <v>104.0</v>
      </c>
      <c r="AC5" s="5">
        <v>4.28</v>
      </c>
      <c r="AD5" s="5">
        <v>1.379</v>
      </c>
      <c r="AE5" s="5">
        <v>8.7</v>
      </c>
      <c r="AF5" s="5">
        <v>1.3</v>
      </c>
      <c r="AG5" s="5">
        <v>3.7</v>
      </c>
      <c r="AH5" s="5">
        <v>10.0</v>
      </c>
      <c r="AI5" s="5">
        <v>2.7</v>
      </c>
      <c r="AJ5" s="2">
        <v>1159.0</v>
      </c>
    </row>
    <row r="6">
      <c r="A6" s="84" t="s">
        <v>89</v>
      </c>
      <c r="B6" s="5">
        <v>33.0</v>
      </c>
      <c r="C6" s="5">
        <v>31.1</v>
      </c>
      <c r="D6" s="5">
        <v>4.43</v>
      </c>
      <c r="E6" s="5">
        <v>84.0</v>
      </c>
      <c r="F6" s="5">
        <v>78.0</v>
      </c>
      <c r="G6" s="5">
        <v>0.519</v>
      </c>
      <c r="H6" s="5">
        <v>4.1</v>
      </c>
      <c r="I6" s="5">
        <v>162.0</v>
      </c>
      <c r="J6" s="5">
        <v>162.0</v>
      </c>
      <c r="K6" s="5">
        <v>161.0</v>
      </c>
      <c r="L6" s="5">
        <v>1.0</v>
      </c>
      <c r="M6" s="5">
        <v>10.0</v>
      </c>
      <c r="N6" s="5">
        <v>1.0</v>
      </c>
      <c r="O6" s="5">
        <v>38.0</v>
      </c>
      <c r="P6" s="5">
        <v>1442.0</v>
      </c>
      <c r="Q6" s="5">
        <v>1376.0</v>
      </c>
      <c r="R6" s="5">
        <v>717.0</v>
      </c>
      <c r="S6" s="5">
        <v>657.0</v>
      </c>
      <c r="T6" s="5">
        <v>195.0</v>
      </c>
      <c r="U6" s="5">
        <v>534.0</v>
      </c>
      <c r="V6" s="5">
        <v>16.0</v>
      </c>
      <c r="W6" s="5">
        <v>1444.0</v>
      </c>
      <c r="X6" s="5">
        <v>80.0</v>
      </c>
      <c r="Y6" s="5">
        <v>1.0</v>
      </c>
      <c r="Z6" s="5">
        <v>60.0</v>
      </c>
      <c r="AA6" s="5">
        <v>6190.0</v>
      </c>
      <c r="AB6" s="5">
        <v>106.0</v>
      </c>
      <c r="AC6" s="5">
        <v>4.25</v>
      </c>
      <c r="AD6" s="5">
        <v>1.325</v>
      </c>
      <c r="AE6" s="5">
        <v>8.6</v>
      </c>
      <c r="AF6" s="5">
        <v>1.2</v>
      </c>
      <c r="AG6" s="5">
        <v>3.3</v>
      </c>
      <c r="AH6" s="5">
        <v>9.0</v>
      </c>
      <c r="AI6" s="5">
        <v>2.7</v>
      </c>
      <c r="AJ6" s="2">
        <v>1147.0</v>
      </c>
    </row>
    <row r="7">
      <c r="A7" s="84" t="s">
        <v>80</v>
      </c>
      <c r="B7" s="5">
        <v>27.0</v>
      </c>
      <c r="C7" s="5">
        <v>27.6</v>
      </c>
      <c r="D7" s="5">
        <v>5.17</v>
      </c>
      <c r="E7" s="5">
        <v>72.0</v>
      </c>
      <c r="F7" s="5">
        <v>89.0</v>
      </c>
      <c r="G7" s="5">
        <v>0.447</v>
      </c>
      <c r="H7" s="5">
        <v>4.9</v>
      </c>
      <c r="I7" s="5">
        <v>161.0</v>
      </c>
      <c r="J7" s="5">
        <v>161.0</v>
      </c>
      <c r="K7" s="5">
        <v>155.0</v>
      </c>
      <c r="L7" s="5">
        <v>6.0</v>
      </c>
      <c r="M7" s="5">
        <v>7.0</v>
      </c>
      <c r="N7" s="5">
        <v>2.0</v>
      </c>
      <c r="O7" s="5">
        <v>33.0</v>
      </c>
      <c r="P7" s="5">
        <v>1412.2</v>
      </c>
      <c r="Q7" s="5">
        <v>1438.0</v>
      </c>
      <c r="R7" s="5">
        <v>832.0</v>
      </c>
      <c r="S7" s="5">
        <v>769.0</v>
      </c>
      <c r="T7" s="5">
        <v>238.0</v>
      </c>
      <c r="U7" s="5">
        <v>582.0</v>
      </c>
      <c r="V7" s="5">
        <v>30.0</v>
      </c>
      <c r="W7" s="5">
        <v>1312.0</v>
      </c>
      <c r="X7" s="5">
        <v>51.0</v>
      </c>
      <c r="Y7" s="5">
        <v>5.0</v>
      </c>
      <c r="Z7" s="5">
        <v>71.0</v>
      </c>
      <c r="AA7" s="5">
        <v>6159.0</v>
      </c>
      <c r="AB7" s="5">
        <v>94.0</v>
      </c>
      <c r="AC7" s="5">
        <v>4.89</v>
      </c>
      <c r="AD7" s="5">
        <v>1.43</v>
      </c>
      <c r="AE7" s="5">
        <v>9.2</v>
      </c>
      <c r="AF7" s="5">
        <v>1.5</v>
      </c>
      <c r="AG7" s="5">
        <v>3.7</v>
      </c>
      <c r="AH7" s="5">
        <v>8.4</v>
      </c>
      <c r="AI7" s="5">
        <v>2.25</v>
      </c>
      <c r="AJ7" s="2">
        <v>1089.0</v>
      </c>
    </row>
    <row r="8">
      <c r="A8" s="84" t="s">
        <v>119</v>
      </c>
      <c r="B8" s="5">
        <v>26.0</v>
      </c>
      <c r="C8" s="5">
        <v>28.2</v>
      </c>
      <c r="D8" s="5">
        <v>4.39</v>
      </c>
      <c r="E8" s="5">
        <v>75.0</v>
      </c>
      <c r="F8" s="5">
        <v>87.0</v>
      </c>
      <c r="G8" s="5">
        <v>0.463</v>
      </c>
      <c r="H8" s="5">
        <v>4.18</v>
      </c>
      <c r="I8" s="5">
        <v>162.0</v>
      </c>
      <c r="J8" s="5">
        <v>162.0</v>
      </c>
      <c r="K8" s="5">
        <v>162.0</v>
      </c>
      <c r="L8" s="5">
        <v>0.0</v>
      </c>
      <c r="M8" s="5">
        <v>10.0</v>
      </c>
      <c r="N8" s="5">
        <v>0.0</v>
      </c>
      <c r="O8" s="5">
        <v>46.0</v>
      </c>
      <c r="P8" s="5">
        <v>1438.0</v>
      </c>
      <c r="Q8" s="5">
        <v>1270.0</v>
      </c>
      <c r="R8" s="5">
        <v>711.0</v>
      </c>
      <c r="S8" s="5">
        <v>668.0</v>
      </c>
      <c r="T8" s="5">
        <v>214.0</v>
      </c>
      <c r="U8" s="5">
        <v>536.0</v>
      </c>
      <c r="V8" s="5">
        <v>31.0</v>
      </c>
      <c r="W8" s="5">
        <v>1552.0</v>
      </c>
      <c r="X8" s="5">
        <v>58.0</v>
      </c>
      <c r="Y8" s="5">
        <v>8.0</v>
      </c>
      <c r="Z8" s="5">
        <v>35.0</v>
      </c>
      <c r="AA8" s="5">
        <v>6057.0</v>
      </c>
      <c r="AB8" s="5">
        <v>114.0</v>
      </c>
      <c r="AC8" s="5">
        <v>4.23</v>
      </c>
      <c r="AD8" s="5">
        <v>1.256</v>
      </c>
      <c r="AE8" s="5">
        <v>7.9</v>
      </c>
      <c r="AF8" s="5">
        <v>1.3</v>
      </c>
      <c r="AG8" s="5">
        <v>3.4</v>
      </c>
      <c r="AH8" s="5">
        <v>9.7</v>
      </c>
      <c r="AI8" s="5">
        <v>2.9</v>
      </c>
      <c r="AJ8" s="2">
        <v>1032.0</v>
      </c>
    </row>
    <row r="9">
      <c r="A9" s="84" t="s">
        <v>85</v>
      </c>
      <c r="B9" s="5">
        <v>30.0</v>
      </c>
      <c r="C9" s="5">
        <v>28.3</v>
      </c>
      <c r="D9" s="5">
        <v>4.06</v>
      </c>
      <c r="E9" s="5">
        <v>93.0</v>
      </c>
      <c r="F9" s="5">
        <v>69.0</v>
      </c>
      <c r="G9" s="5">
        <v>0.574</v>
      </c>
      <c r="H9" s="5">
        <v>3.76</v>
      </c>
      <c r="I9" s="5">
        <v>162.0</v>
      </c>
      <c r="J9" s="5">
        <v>162.0</v>
      </c>
      <c r="K9" s="5">
        <v>156.0</v>
      </c>
      <c r="L9" s="5">
        <v>6.0</v>
      </c>
      <c r="M9" s="5">
        <v>16.0</v>
      </c>
      <c r="N9" s="5">
        <v>5.0</v>
      </c>
      <c r="O9" s="5">
        <v>42.0</v>
      </c>
      <c r="P9" s="5">
        <v>1437.2</v>
      </c>
      <c r="Q9" s="5">
        <v>1308.0</v>
      </c>
      <c r="R9" s="5">
        <v>657.0</v>
      </c>
      <c r="S9" s="5">
        <v>601.0</v>
      </c>
      <c r="T9" s="5">
        <v>207.0</v>
      </c>
      <c r="U9" s="5">
        <v>450.0</v>
      </c>
      <c r="V9" s="5">
        <v>19.0</v>
      </c>
      <c r="W9" s="5">
        <v>1508.0</v>
      </c>
      <c r="X9" s="5">
        <v>62.0</v>
      </c>
      <c r="Y9" s="5">
        <v>2.0</v>
      </c>
      <c r="Z9" s="5">
        <v>42.0</v>
      </c>
      <c r="AA9" s="5">
        <v>6008.0</v>
      </c>
      <c r="AB9" s="5">
        <v>127.0</v>
      </c>
      <c r="AC9" s="5">
        <v>4.06</v>
      </c>
      <c r="AD9" s="5">
        <v>1.223</v>
      </c>
      <c r="AE9" s="5">
        <v>8.2</v>
      </c>
      <c r="AF9" s="5">
        <v>1.3</v>
      </c>
      <c r="AG9" s="5">
        <v>2.8</v>
      </c>
      <c r="AH9" s="5">
        <v>9.4</v>
      </c>
      <c r="AI9" s="5">
        <v>3.35</v>
      </c>
      <c r="AJ9" s="2">
        <v>1038.0</v>
      </c>
    </row>
    <row r="10">
      <c r="A10" s="84" t="s">
        <v>155</v>
      </c>
      <c r="B10" s="5">
        <v>31.0</v>
      </c>
      <c r="C10" s="5">
        <v>27.3</v>
      </c>
      <c r="D10" s="5">
        <v>5.91</v>
      </c>
      <c r="E10" s="5">
        <v>71.0</v>
      </c>
      <c r="F10" s="5">
        <v>91.0</v>
      </c>
      <c r="G10" s="5">
        <v>0.438</v>
      </c>
      <c r="H10" s="5">
        <v>5.56</v>
      </c>
      <c r="I10" s="5">
        <v>162.0</v>
      </c>
      <c r="J10" s="5">
        <v>162.0</v>
      </c>
      <c r="K10" s="5">
        <v>161.0</v>
      </c>
      <c r="L10" s="5">
        <v>1.0</v>
      </c>
      <c r="M10" s="5">
        <v>5.0</v>
      </c>
      <c r="N10" s="5">
        <v>1.0</v>
      </c>
      <c r="O10" s="5">
        <v>28.0</v>
      </c>
      <c r="P10" s="5">
        <v>1448.2</v>
      </c>
      <c r="Q10" s="5">
        <v>1576.0</v>
      </c>
      <c r="R10" s="5">
        <v>958.0</v>
      </c>
      <c r="S10" s="5">
        <v>895.0</v>
      </c>
      <c r="T10" s="5">
        <v>270.0</v>
      </c>
      <c r="U10" s="5">
        <v>589.0</v>
      </c>
      <c r="V10" s="5">
        <v>33.0</v>
      </c>
      <c r="W10" s="5">
        <v>1264.0</v>
      </c>
      <c r="X10" s="5">
        <v>57.0</v>
      </c>
      <c r="Y10" s="5">
        <v>7.0</v>
      </c>
      <c r="Z10" s="5">
        <v>63.0</v>
      </c>
      <c r="AA10" s="5">
        <v>6423.0</v>
      </c>
      <c r="AB10" s="5">
        <v>92.0</v>
      </c>
      <c r="AC10" s="5">
        <v>5.23</v>
      </c>
      <c r="AD10" s="5">
        <v>1.494</v>
      </c>
      <c r="AE10" s="5">
        <v>9.8</v>
      </c>
      <c r="AF10" s="5">
        <v>1.7</v>
      </c>
      <c r="AG10" s="5">
        <v>3.7</v>
      </c>
      <c r="AH10" s="5">
        <v>7.9</v>
      </c>
      <c r="AI10" s="5">
        <v>2.15</v>
      </c>
      <c r="AJ10" s="2">
        <v>1119.0</v>
      </c>
    </row>
    <row r="11">
      <c r="A11" s="84" t="s">
        <v>182</v>
      </c>
      <c r="B11" s="5">
        <v>32.0</v>
      </c>
      <c r="C11" s="5">
        <v>27.8</v>
      </c>
      <c r="D11" s="5">
        <v>5.68</v>
      </c>
      <c r="E11" s="5">
        <v>47.0</v>
      </c>
      <c r="F11" s="5">
        <v>114.0</v>
      </c>
      <c r="G11" s="5">
        <v>0.292</v>
      </c>
      <c r="H11" s="5">
        <v>5.24</v>
      </c>
      <c r="I11" s="5">
        <v>161.0</v>
      </c>
      <c r="J11" s="5">
        <v>161.0</v>
      </c>
      <c r="K11" s="5">
        <v>161.0</v>
      </c>
      <c r="L11" s="5">
        <v>0.0</v>
      </c>
      <c r="M11" s="5">
        <v>3.0</v>
      </c>
      <c r="N11" s="5">
        <v>0.0</v>
      </c>
      <c r="O11" s="5">
        <v>31.0</v>
      </c>
      <c r="P11" s="5">
        <v>1433.0</v>
      </c>
      <c r="Q11" s="5">
        <v>1555.0</v>
      </c>
      <c r="R11" s="5">
        <v>915.0</v>
      </c>
      <c r="S11" s="5">
        <v>835.0</v>
      </c>
      <c r="T11" s="5">
        <v>250.0</v>
      </c>
      <c r="U11" s="5">
        <v>536.0</v>
      </c>
      <c r="V11" s="5">
        <v>24.0</v>
      </c>
      <c r="W11" s="5">
        <v>1368.0</v>
      </c>
      <c r="X11" s="5">
        <v>69.0</v>
      </c>
      <c r="Y11" s="5">
        <v>7.0</v>
      </c>
      <c r="Z11" s="5">
        <v>66.0</v>
      </c>
      <c r="AA11" s="5">
        <v>6341.0</v>
      </c>
      <c r="AB11" s="5">
        <v>90.0</v>
      </c>
      <c r="AC11" s="5">
        <v>4.84</v>
      </c>
      <c r="AD11" s="5">
        <v>1.459</v>
      </c>
      <c r="AE11" s="5">
        <v>9.8</v>
      </c>
      <c r="AF11" s="5">
        <v>1.6</v>
      </c>
      <c r="AG11" s="5">
        <v>3.4</v>
      </c>
      <c r="AH11" s="5">
        <v>8.6</v>
      </c>
      <c r="AI11" s="5">
        <v>2.55</v>
      </c>
      <c r="AJ11" s="2">
        <v>1127.0</v>
      </c>
    </row>
    <row r="12">
      <c r="A12" s="84" t="s">
        <v>126</v>
      </c>
      <c r="B12" s="5">
        <v>26.0</v>
      </c>
      <c r="C12" s="5">
        <v>29.9</v>
      </c>
      <c r="D12" s="5">
        <v>3.95</v>
      </c>
      <c r="E12" s="5">
        <v>107.0</v>
      </c>
      <c r="F12" s="5">
        <v>55.0</v>
      </c>
      <c r="G12" s="5">
        <v>0.66</v>
      </c>
      <c r="H12" s="5">
        <v>3.66</v>
      </c>
      <c r="I12" s="5">
        <v>162.0</v>
      </c>
      <c r="J12" s="5">
        <v>162.0</v>
      </c>
      <c r="K12" s="5">
        <v>160.0</v>
      </c>
      <c r="L12" s="5">
        <v>2.0</v>
      </c>
      <c r="M12" s="5">
        <v>14.0</v>
      </c>
      <c r="N12" s="5">
        <v>1.0</v>
      </c>
      <c r="O12" s="5">
        <v>47.0</v>
      </c>
      <c r="P12" s="5">
        <v>1462.1</v>
      </c>
      <c r="Q12" s="5">
        <v>1205.0</v>
      </c>
      <c r="R12" s="5">
        <v>640.0</v>
      </c>
      <c r="S12" s="5">
        <v>595.0</v>
      </c>
      <c r="T12" s="5">
        <v>230.0</v>
      </c>
      <c r="U12" s="5">
        <v>448.0</v>
      </c>
      <c r="V12" s="5">
        <v>0.0</v>
      </c>
      <c r="W12" s="5">
        <v>1671.0</v>
      </c>
      <c r="X12" s="5">
        <v>41.0</v>
      </c>
      <c r="Y12" s="5">
        <v>8.0</v>
      </c>
      <c r="Z12" s="5">
        <v>41.0</v>
      </c>
      <c r="AA12" s="5">
        <v>5995.0</v>
      </c>
      <c r="AB12" s="5">
        <v>127.0</v>
      </c>
      <c r="AC12" s="5">
        <v>3.98</v>
      </c>
      <c r="AD12" s="5">
        <v>1.13</v>
      </c>
      <c r="AE12" s="5">
        <v>7.4</v>
      </c>
      <c r="AF12" s="5">
        <v>1.4</v>
      </c>
      <c r="AG12" s="5">
        <v>2.8</v>
      </c>
      <c r="AH12" s="5">
        <v>10.3</v>
      </c>
      <c r="AI12" s="5">
        <v>3.73</v>
      </c>
      <c r="AJ12" s="2">
        <v>968.0</v>
      </c>
    </row>
    <row r="13">
      <c r="A13" s="84" t="s">
        <v>160</v>
      </c>
      <c r="B13" s="5">
        <v>30.0</v>
      </c>
      <c r="C13" s="5">
        <v>27.9</v>
      </c>
      <c r="D13" s="5">
        <v>5.36</v>
      </c>
      <c r="E13" s="5">
        <v>59.0</v>
      </c>
      <c r="F13" s="5">
        <v>103.0</v>
      </c>
      <c r="G13" s="5">
        <v>0.364</v>
      </c>
      <c r="H13" s="5">
        <v>5.2</v>
      </c>
      <c r="I13" s="5">
        <v>162.0</v>
      </c>
      <c r="J13" s="5">
        <v>162.0</v>
      </c>
      <c r="K13" s="5">
        <v>161.0</v>
      </c>
      <c r="L13" s="5">
        <v>1.0</v>
      </c>
      <c r="M13" s="5">
        <v>7.0</v>
      </c>
      <c r="N13" s="5">
        <v>1.0</v>
      </c>
      <c r="O13" s="5">
        <v>37.0</v>
      </c>
      <c r="P13" s="5">
        <v>1425.0</v>
      </c>
      <c r="Q13" s="5">
        <v>1525.0</v>
      </c>
      <c r="R13" s="5">
        <v>869.0</v>
      </c>
      <c r="S13" s="5">
        <v>824.0</v>
      </c>
      <c r="T13" s="5">
        <v>221.0</v>
      </c>
      <c r="U13" s="5">
        <v>582.0</v>
      </c>
      <c r="V13" s="5">
        <v>25.0</v>
      </c>
      <c r="W13" s="5">
        <v>1230.0</v>
      </c>
      <c r="X13" s="5">
        <v>81.0</v>
      </c>
      <c r="Y13" s="5">
        <v>5.0</v>
      </c>
      <c r="Z13" s="5">
        <v>59.0</v>
      </c>
      <c r="AA13" s="5">
        <v>6307.0</v>
      </c>
      <c r="AB13" s="5">
        <v>92.0</v>
      </c>
      <c r="AC13" s="5">
        <v>4.9</v>
      </c>
      <c r="AD13" s="5">
        <v>1.479</v>
      </c>
      <c r="AE13" s="5">
        <v>9.6</v>
      </c>
      <c r="AF13" s="5">
        <v>1.4</v>
      </c>
      <c r="AG13" s="5">
        <v>3.7</v>
      </c>
      <c r="AH13" s="5">
        <v>7.8</v>
      </c>
      <c r="AI13" s="5">
        <v>2.11</v>
      </c>
      <c r="AJ13" s="2">
        <v>1163.0</v>
      </c>
    </row>
    <row r="14">
      <c r="A14" s="84" t="s">
        <v>164</v>
      </c>
      <c r="B14" s="5">
        <v>32.0</v>
      </c>
      <c r="C14" s="5">
        <v>27.0</v>
      </c>
      <c r="D14" s="5">
        <v>5.36</v>
      </c>
      <c r="E14" s="5">
        <v>72.0</v>
      </c>
      <c r="F14" s="5">
        <v>90.0</v>
      </c>
      <c r="G14" s="5">
        <v>0.444</v>
      </c>
      <c r="H14" s="5">
        <v>5.12</v>
      </c>
      <c r="I14" s="5">
        <v>162.0</v>
      </c>
      <c r="J14" s="5">
        <v>162.0</v>
      </c>
      <c r="K14" s="5">
        <v>162.0</v>
      </c>
      <c r="L14" s="5">
        <v>0.0</v>
      </c>
      <c r="M14" s="5">
        <v>2.0</v>
      </c>
      <c r="N14" s="5">
        <v>0.0</v>
      </c>
      <c r="O14" s="5">
        <v>32.0</v>
      </c>
      <c r="P14" s="5">
        <v>1442.2</v>
      </c>
      <c r="Q14" s="5">
        <v>1417.0</v>
      </c>
      <c r="R14" s="5">
        <v>868.0</v>
      </c>
      <c r="S14" s="5">
        <v>820.0</v>
      </c>
      <c r="T14" s="5">
        <v>267.0</v>
      </c>
      <c r="U14" s="5">
        <v>576.0</v>
      </c>
      <c r="V14" s="5">
        <v>11.0</v>
      </c>
      <c r="W14" s="5">
        <v>1404.0</v>
      </c>
      <c r="X14" s="5">
        <v>82.0</v>
      </c>
      <c r="Y14" s="5">
        <v>9.0</v>
      </c>
      <c r="Z14" s="5">
        <v>98.0</v>
      </c>
      <c r="AA14" s="5">
        <v>6289.0</v>
      </c>
      <c r="AB14" s="5">
        <v>93.0</v>
      </c>
      <c r="AC14" s="5">
        <v>5.04</v>
      </c>
      <c r="AD14" s="5">
        <v>1.381</v>
      </c>
      <c r="AE14" s="5">
        <v>8.8</v>
      </c>
      <c r="AF14" s="5">
        <v>1.7</v>
      </c>
      <c r="AG14" s="5">
        <v>3.6</v>
      </c>
      <c r="AH14" s="5">
        <v>8.8</v>
      </c>
      <c r="AI14" s="5">
        <v>2.44</v>
      </c>
      <c r="AJ14" s="2">
        <v>1093.0</v>
      </c>
    </row>
    <row r="15">
      <c r="A15" s="84" t="s">
        <v>31</v>
      </c>
      <c r="B15" s="5">
        <v>26.0</v>
      </c>
      <c r="C15" s="5">
        <v>28.9</v>
      </c>
      <c r="D15" s="5">
        <v>3.78</v>
      </c>
      <c r="E15" s="5">
        <v>106.0</v>
      </c>
      <c r="F15" s="5">
        <v>56.0</v>
      </c>
      <c r="G15" s="5">
        <v>0.654</v>
      </c>
      <c r="H15" s="5">
        <v>3.37</v>
      </c>
      <c r="I15" s="5">
        <v>162.0</v>
      </c>
      <c r="J15" s="5">
        <v>162.0</v>
      </c>
      <c r="K15" s="5">
        <v>159.0</v>
      </c>
      <c r="L15" s="5">
        <v>3.0</v>
      </c>
      <c r="M15" s="5">
        <v>18.0</v>
      </c>
      <c r="N15" s="5">
        <v>1.0</v>
      </c>
      <c r="O15" s="5">
        <v>44.0</v>
      </c>
      <c r="P15" s="5">
        <v>1445.2</v>
      </c>
      <c r="Q15" s="5">
        <v>1201.0</v>
      </c>
      <c r="R15" s="5">
        <v>613.0</v>
      </c>
      <c r="S15" s="5">
        <v>541.0</v>
      </c>
      <c r="T15" s="5">
        <v>185.0</v>
      </c>
      <c r="U15" s="5">
        <v>392.0</v>
      </c>
      <c r="V15" s="5">
        <v>24.0</v>
      </c>
      <c r="W15" s="5">
        <v>1519.0</v>
      </c>
      <c r="X15" s="5">
        <v>66.0</v>
      </c>
      <c r="Y15" s="5">
        <v>7.0</v>
      </c>
      <c r="Z15" s="5">
        <v>40.0</v>
      </c>
      <c r="AA15" s="5">
        <v>5913.0</v>
      </c>
      <c r="AB15" s="5">
        <v>123.0</v>
      </c>
      <c r="AC15" s="5">
        <v>3.73</v>
      </c>
      <c r="AD15" s="5">
        <v>1.102</v>
      </c>
      <c r="AE15" s="5">
        <v>7.5</v>
      </c>
      <c r="AF15" s="5">
        <v>1.2</v>
      </c>
      <c r="AG15" s="5">
        <v>2.4</v>
      </c>
      <c r="AH15" s="5">
        <v>9.5</v>
      </c>
      <c r="AI15" s="5">
        <v>3.88</v>
      </c>
      <c r="AJ15" s="2">
        <v>963.0</v>
      </c>
    </row>
    <row r="16">
      <c r="A16" s="84" t="s">
        <v>113</v>
      </c>
      <c r="B16" s="5">
        <v>26.0</v>
      </c>
      <c r="C16" s="5">
        <v>26.5</v>
      </c>
      <c r="D16" s="5">
        <v>4.99</v>
      </c>
      <c r="E16" s="5">
        <v>57.0</v>
      </c>
      <c r="F16" s="5">
        <v>105.0</v>
      </c>
      <c r="G16" s="5">
        <v>0.352</v>
      </c>
      <c r="H16" s="5">
        <v>4.74</v>
      </c>
      <c r="I16" s="5">
        <v>162.0</v>
      </c>
      <c r="J16" s="5">
        <v>162.0</v>
      </c>
      <c r="K16" s="5">
        <v>160.0</v>
      </c>
      <c r="L16" s="5">
        <v>2.0</v>
      </c>
      <c r="M16" s="5">
        <v>8.0</v>
      </c>
      <c r="N16" s="5">
        <v>2.0</v>
      </c>
      <c r="O16" s="5">
        <v>27.0</v>
      </c>
      <c r="P16" s="5">
        <v>1444.1</v>
      </c>
      <c r="Q16" s="5">
        <v>1340.0</v>
      </c>
      <c r="R16" s="5">
        <v>808.0</v>
      </c>
      <c r="S16" s="5">
        <v>760.0</v>
      </c>
      <c r="T16" s="5">
        <v>236.0</v>
      </c>
      <c r="U16" s="5">
        <v>615.0</v>
      </c>
      <c r="V16" s="5">
        <v>52.0</v>
      </c>
      <c r="W16" s="5">
        <v>1378.0</v>
      </c>
      <c r="X16" s="5">
        <v>90.0</v>
      </c>
      <c r="Y16" s="5">
        <v>6.0</v>
      </c>
      <c r="Z16" s="5">
        <v>71.0</v>
      </c>
      <c r="AA16" s="5">
        <v>6247.0</v>
      </c>
      <c r="AB16" s="5">
        <v>91.0</v>
      </c>
      <c r="AC16" s="5">
        <v>4.89</v>
      </c>
      <c r="AD16" s="5">
        <v>1.354</v>
      </c>
      <c r="AE16" s="5">
        <v>8.3</v>
      </c>
      <c r="AF16" s="5">
        <v>1.5</v>
      </c>
      <c r="AG16" s="5">
        <v>3.8</v>
      </c>
      <c r="AH16" s="5">
        <v>8.6</v>
      </c>
      <c r="AI16" s="5">
        <v>2.24</v>
      </c>
      <c r="AJ16" s="2">
        <v>1106.0</v>
      </c>
    </row>
    <row r="17">
      <c r="A17" s="84" t="s">
        <v>137</v>
      </c>
      <c r="B17" s="5">
        <v>30.0</v>
      </c>
      <c r="C17" s="5">
        <v>28.7</v>
      </c>
      <c r="D17" s="5">
        <v>4.73</v>
      </c>
      <c r="E17" s="5">
        <v>89.0</v>
      </c>
      <c r="F17" s="5">
        <v>73.0</v>
      </c>
      <c r="G17" s="5">
        <v>0.549</v>
      </c>
      <c r="H17" s="5">
        <v>4.4</v>
      </c>
      <c r="I17" s="5">
        <v>162.0</v>
      </c>
      <c r="J17" s="5">
        <v>162.0</v>
      </c>
      <c r="K17" s="5">
        <v>162.0</v>
      </c>
      <c r="L17" s="5">
        <v>0.0</v>
      </c>
      <c r="M17" s="5">
        <v>7.0</v>
      </c>
      <c r="N17" s="5">
        <v>0.0</v>
      </c>
      <c r="O17" s="5">
        <v>50.0</v>
      </c>
      <c r="P17" s="5">
        <v>1459.1</v>
      </c>
      <c r="Q17" s="5">
        <v>1364.0</v>
      </c>
      <c r="R17" s="5">
        <v>766.0</v>
      </c>
      <c r="S17" s="5">
        <v>713.0</v>
      </c>
      <c r="T17" s="5">
        <v>225.0</v>
      </c>
      <c r="U17" s="5">
        <v>570.0</v>
      </c>
      <c r="V17" s="5">
        <v>28.0</v>
      </c>
      <c r="W17" s="5">
        <v>1497.0</v>
      </c>
      <c r="X17" s="5">
        <v>60.0</v>
      </c>
      <c r="Y17" s="5">
        <v>3.0</v>
      </c>
      <c r="Z17" s="5">
        <v>41.0</v>
      </c>
      <c r="AA17" s="5">
        <v>6251.0</v>
      </c>
      <c r="AB17" s="5">
        <v>102.0</v>
      </c>
      <c r="AC17" s="5">
        <v>4.46</v>
      </c>
      <c r="AD17" s="5">
        <v>1.325</v>
      </c>
      <c r="AE17" s="5">
        <v>8.4</v>
      </c>
      <c r="AF17" s="5">
        <v>1.4</v>
      </c>
      <c r="AG17" s="5">
        <v>3.5</v>
      </c>
      <c r="AH17" s="5">
        <v>9.2</v>
      </c>
      <c r="AI17" s="5">
        <v>2.63</v>
      </c>
      <c r="AJ17" s="2">
        <v>1107.0</v>
      </c>
    </row>
    <row r="18">
      <c r="A18" s="84" t="s">
        <v>60</v>
      </c>
      <c r="B18" s="5">
        <v>31.0</v>
      </c>
      <c r="C18" s="5">
        <v>28.2</v>
      </c>
      <c r="D18" s="5">
        <v>4.65</v>
      </c>
      <c r="E18" s="5">
        <v>101.0</v>
      </c>
      <c r="F18" s="5">
        <v>61.0</v>
      </c>
      <c r="G18" s="5">
        <v>0.623</v>
      </c>
      <c r="H18" s="5">
        <v>4.18</v>
      </c>
      <c r="I18" s="5">
        <v>162.0</v>
      </c>
      <c r="J18" s="5">
        <v>162.0</v>
      </c>
      <c r="K18" s="5">
        <v>161.0</v>
      </c>
      <c r="L18" s="5">
        <v>1.0</v>
      </c>
      <c r="M18" s="5">
        <v>10.0</v>
      </c>
      <c r="N18" s="5">
        <v>0.0</v>
      </c>
      <c r="O18" s="5">
        <v>50.0</v>
      </c>
      <c r="P18" s="5">
        <v>1463.1</v>
      </c>
      <c r="Q18" s="5">
        <v>1456.0</v>
      </c>
      <c r="R18" s="5">
        <v>754.0</v>
      </c>
      <c r="S18" s="5">
        <v>680.0</v>
      </c>
      <c r="T18" s="5">
        <v>198.0</v>
      </c>
      <c r="U18" s="5">
        <v>452.0</v>
      </c>
      <c r="V18" s="5">
        <v>10.0</v>
      </c>
      <c r="W18" s="5">
        <v>1463.0</v>
      </c>
      <c r="X18" s="5">
        <v>61.0</v>
      </c>
      <c r="Y18" s="5">
        <v>5.0</v>
      </c>
      <c r="Z18" s="5">
        <v>71.0</v>
      </c>
      <c r="AA18" s="5">
        <v>6246.0</v>
      </c>
      <c r="AB18" s="5">
        <v>108.0</v>
      </c>
      <c r="AC18" s="5">
        <v>4.02</v>
      </c>
      <c r="AD18" s="5">
        <v>1.304</v>
      </c>
      <c r="AE18" s="5">
        <v>9.0</v>
      </c>
      <c r="AF18" s="5">
        <v>1.2</v>
      </c>
      <c r="AG18" s="5">
        <v>2.8</v>
      </c>
      <c r="AH18" s="5">
        <v>9.0</v>
      </c>
      <c r="AI18" s="5">
        <v>3.24</v>
      </c>
      <c r="AJ18" s="2">
        <v>1102.0</v>
      </c>
    </row>
    <row r="19">
      <c r="A19" s="84" t="s">
        <v>151</v>
      </c>
      <c r="B19" s="5">
        <v>30.0</v>
      </c>
      <c r="C19" s="5">
        <v>28.6</v>
      </c>
      <c r="D19" s="5">
        <v>4.55</v>
      </c>
      <c r="E19" s="5">
        <v>86.0</v>
      </c>
      <c r="F19" s="5">
        <v>76.0</v>
      </c>
      <c r="G19" s="5">
        <v>0.531</v>
      </c>
      <c r="H19" s="5">
        <v>4.24</v>
      </c>
      <c r="I19" s="5">
        <v>162.0</v>
      </c>
      <c r="J19" s="5">
        <v>162.0</v>
      </c>
      <c r="K19" s="5">
        <v>159.0</v>
      </c>
      <c r="L19" s="5">
        <v>3.0</v>
      </c>
      <c r="M19" s="5">
        <v>12.0</v>
      </c>
      <c r="N19" s="5">
        <v>3.0</v>
      </c>
      <c r="O19" s="5">
        <v>38.0</v>
      </c>
      <c r="P19" s="5">
        <v>1461.0</v>
      </c>
      <c r="Q19" s="5">
        <v>1405.0</v>
      </c>
      <c r="R19" s="5">
        <v>737.0</v>
      </c>
      <c r="S19" s="5">
        <v>688.0</v>
      </c>
      <c r="T19" s="5">
        <v>204.0</v>
      </c>
      <c r="U19" s="5">
        <v>500.0</v>
      </c>
      <c r="V19" s="5">
        <v>40.0</v>
      </c>
      <c r="W19" s="5">
        <v>1520.0</v>
      </c>
      <c r="X19" s="5">
        <v>60.0</v>
      </c>
      <c r="Y19" s="5">
        <v>2.0</v>
      </c>
      <c r="Z19" s="5">
        <v>47.0</v>
      </c>
      <c r="AA19" s="5">
        <v>6232.0</v>
      </c>
      <c r="AB19" s="5">
        <v>98.0</v>
      </c>
      <c r="AC19" s="5">
        <v>4.1</v>
      </c>
      <c r="AD19" s="5">
        <v>1.304</v>
      </c>
      <c r="AE19" s="5">
        <v>8.7</v>
      </c>
      <c r="AF19" s="5">
        <v>1.3</v>
      </c>
      <c r="AG19" s="5">
        <v>3.1</v>
      </c>
      <c r="AH19" s="5">
        <v>9.4</v>
      </c>
      <c r="AI19" s="5">
        <v>3.04</v>
      </c>
      <c r="AJ19" s="2">
        <v>1112.0</v>
      </c>
    </row>
    <row r="20">
      <c r="A20" s="84" t="s">
        <v>95</v>
      </c>
      <c r="B20" s="5">
        <v>33.0</v>
      </c>
      <c r="C20" s="5">
        <v>30.2</v>
      </c>
      <c r="D20" s="5">
        <v>4.56</v>
      </c>
      <c r="E20" s="5">
        <v>103.0</v>
      </c>
      <c r="F20" s="5">
        <v>59.0</v>
      </c>
      <c r="G20" s="5">
        <v>0.636</v>
      </c>
      <c r="H20" s="5">
        <v>4.31</v>
      </c>
      <c r="I20" s="5">
        <v>162.0</v>
      </c>
      <c r="J20" s="5">
        <v>162.0</v>
      </c>
      <c r="K20" s="5">
        <v>161.0</v>
      </c>
      <c r="L20" s="5">
        <v>1.0</v>
      </c>
      <c r="M20" s="5">
        <v>9.0</v>
      </c>
      <c r="N20" s="5">
        <v>1.0</v>
      </c>
      <c r="O20" s="5">
        <v>50.0</v>
      </c>
      <c r="P20" s="5">
        <v>1443.0</v>
      </c>
      <c r="Q20" s="5">
        <v>1374.0</v>
      </c>
      <c r="R20" s="5">
        <v>739.0</v>
      </c>
      <c r="S20" s="5">
        <v>691.0</v>
      </c>
      <c r="T20" s="5">
        <v>248.0</v>
      </c>
      <c r="U20" s="5">
        <v>507.0</v>
      </c>
      <c r="V20" s="5">
        <v>12.0</v>
      </c>
      <c r="W20" s="5">
        <v>1534.0</v>
      </c>
      <c r="X20" s="5">
        <v>44.0</v>
      </c>
      <c r="Y20" s="5">
        <v>5.0</v>
      </c>
      <c r="Z20" s="5">
        <v>55.0</v>
      </c>
      <c r="AA20" s="5">
        <v>6133.0</v>
      </c>
      <c r="AB20" s="5">
        <v>106.0</v>
      </c>
      <c r="AC20" s="5">
        <v>4.47</v>
      </c>
      <c r="AD20" s="5">
        <v>1.304</v>
      </c>
      <c r="AE20" s="5">
        <v>8.6</v>
      </c>
      <c r="AF20" s="5">
        <v>1.5</v>
      </c>
      <c r="AG20" s="5">
        <v>3.2</v>
      </c>
      <c r="AH20" s="5">
        <v>9.6</v>
      </c>
      <c r="AI20" s="5">
        <v>3.03</v>
      </c>
      <c r="AJ20" s="2">
        <v>1065.0</v>
      </c>
    </row>
    <row r="21">
      <c r="A21" s="84" t="s">
        <v>67</v>
      </c>
      <c r="B21" s="5">
        <v>28.0</v>
      </c>
      <c r="C21" s="5">
        <v>30.8</v>
      </c>
      <c r="D21" s="5">
        <v>4.2</v>
      </c>
      <c r="E21" s="5">
        <v>97.0</v>
      </c>
      <c r="F21" s="5">
        <v>65.0</v>
      </c>
      <c r="G21" s="5">
        <v>0.599</v>
      </c>
      <c r="H21" s="5">
        <v>3.97</v>
      </c>
      <c r="I21" s="5">
        <v>162.0</v>
      </c>
      <c r="J21" s="5">
        <v>162.0</v>
      </c>
      <c r="K21" s="5">
        <v>161.0</v>
      </c>
      <c r="L21" s="5">
        <v>1.0</v>
      </c>
      <c r="M21" s="5">
        <v>12.0</v>
      </c>
      <c r="N21" s="5">
        <v>1.0</v>
      </c>
      <c r="O21" s="5">
        <v>45.0</v>
      </c>
      <c r="P21" s="5">
        <v>1465.0</v>
      </c>
      <c r="Q21" s="5">
        <v>1342.0</v>
      </c>
      <c r="R21" s="5">
        <v>680.0</v>
      </c>
      <c r="S21" s="5">
        <v>646.0</v>
      </c>
      <c r="T21" s="5">
        <v>201.0</v>
      </c>
      <c r="U21" s="5">
        <v>477.0</v>
      </c>
      <c r="V21" s="5">
        <v>19.0</v>
      </c>
      <c r="W21" s="5">
        <v>1299.0</v>
      </c>
      <c r="X21" s="5">
        <v>66.0</v>
      </c>
      <c r="Y21" s="5">
        <v>4.0</v>
      </c>
      <c r="Z21" s="5">
        <v>74.0</v>
      </c>
      <c r="AA21" s="5">
        <v>6153.0</v>
      </c>
      <c r="AB21" s="5">
        <v>107.0</v>
      </c>
      <c r="AC21" s="5">
        <v>4.34</v>
      </c>
      <c r="AD21" s="5">
        <v>1.242</v>
      </c>
      <c r="AE21" s="5">
        <v>8.2</v>
      </c>
      <c r="AF21" s="5">
        <v>1.2</v>
      </c>
      <c r="AG21" s="5">
        <v>2.9</v>
      </c>
      <c r="AH21" s="5">
        <v>8.0</v>
      </c>
      <c r="AI21" s="5">
        <v>2.72</v>
      </c>
      <c r="AJ21" s="2">
        <v>1078.0</v>
      </c>
    </row>
    <row r="22">
      <c r="A22" s="84" t="s">
        <v>143</v>
      </c>
      <c r="B22" s="5">
        <v>34.0</v>
      </c>
      <c r="C22" s="5">
        <v>28.4</v>
      </c>
      <c r="D22" s="5">
        <v>4.9</v>
      </c>
      <c r="E22" s="5">
        <v>81.0</v>
      </c>
      <c r="F22" s="5">
        <v>81.0</v>
      </c>
      <c r="G22" s="5">
        <v>0.5</v>
      </c>
      <c r="H22" s="5">
        <v>4.53</v>
      </c>
      <c r="I22" s="5">
        <v>162.0</v>
      </c>
      <c r="J22" s="5">
        <v>162.0</v>
      </c>
      <c r="K22" s="5">
        <v>159.0</v>
      </c>
      <c r="L22" s="5">
        <v>3.0</v>
      </c>
      <c r="M22" s="5">
        <v>7.0</v>
      </c>
      <c r="N22" s="5">
        <v>1.0</v>
      </c>
      <c r="O22" s="5">
        <v>36.0</v>
      </c>
      <c r="P22" s="5">
        <v>1453.2</v>
      </c>
      <c r="Q22" s="5">
        <v>1452.0</v>
      </c>
      <c r="R22" s="5">
        <v>794.0</v>
      </c>
      <c r="S22" s="5">
        <v>731.0</v>
      </c>
      <c r="T22" s="5">
        <v>258.0</v>
      </c>
      <c r="U22" s="5">
        <v>546.0</v>
      </c>
      <c r="V22" s="5">
        <v>38.0</v>
      </c>
      <c r="W22" s="5">
        <v>1392.0</v>
      </c>
      <c r="X22" s="5">
        <v>71.0</v>
      </c>
      <c r="Y22" s="5">
        <v>7.0</v>
      </c>
      <c r="Z22" s="5">
        <v>45.0</v>
      </c>
      <c r="AA22" s="5">
        <v>6274.0</v>
      </c>
      <c r="AB22" s="5">
        <v>98.0</v>
      </c>
      <c r="AC22" s="5">
        <v>4.88</v>
      </c>
      <c r="AD22" s="5">
        <v>1.374</v>
      </c>
      <c r="AE22" s="5">
        <v>9.0</v>
      </c>
      <c r="AF22" s="5">
        <v>1.6</v>
      </c>
      <c r="AG22" s="5">
        <v>3.4</v>
      </c>
      <c r="AH22" s="5">
        <v>8.6</v>
      </c>
      <c r="AI22" s="5">
        <v>2.55</v>
      </c>
      <c r="AJ22" s="2">
        <v>1119.0</v>
      </c>
    </row>
    <row r="23">
      <c r="A23" s="84" t="s">
        <v>189</v>
      </c>
      <c r="B23" s="5">
        <v>34.0</v>
      </c>
      <c r="C23" s="5">
        <v>27.2</v>
      </c>
      <c r="D23" s="5">
        <v>5.62</v>
      </c>
      <c r="E23" s="5">
        <v>69.0</v>
      </c>
      <c r="F23" s="5">
        <v>93.0</v>
      </c>
      <c r="G23" s="5">
        <v>0.426</v>
      </c>
      <c r="H23" s="5">
        <v>5.18</v>
      </c>
      <c r="I23" s="5">
        <v>162.0</v>
      </c>
      <c r="J23" s="5">
        <v>162.0</v>
      </c>
      <c r="K23" s="5">
        <v>161.0</v>
      </c>
      <c r="L23" s="5">
        <v>1.0</v>
      </c>
      <c r="M23" s="5">
        <v>6.0</v>
      </c>
      <c r="N23" s="5">
        <v>0.0</v>
      </c>
      <c r="O23" s="5">
        <v>31.0</v>
      </c>
      <c r="P23" s="5">
        <v>1440.0</v>
      </c>
      <c r="Q23" s="5">
        <v>1511.0</v>
      </c>
      <c r="R23" s="5">
        <v>911.0</v>
      </c>
      <c r="S23" s="5">
        <v>829.0</v>
      </c>
      <c r="T23" s="5">
        <v>241.0</v>
      </c>
      <c r="U23" s="5">
        <v>584.0</v>
      </c>
      <c r="V23" s="5">
        <v>22.0</v>
      </c>
      <c r="W23" s="5">
        <v>1443.0</v>
      </c>
      <c r="X23" s="5">
        <v>85.0</v>
      </c>
      <c r="Y23" s="5">
        <v>4.0</v>
      </c>
      <c r="Z23" s="5">
        <v>50.0</v>
      </c>
      <c r="AA23" s="5">
        <v>6391.0</v>
      </c>
      <c r="AB23" s="5">
        <v>85.0</v>
      </c>
      <c r="AC23" s="5">
        <v>4.78</v>
      </c>
      <c r="AD23" s="5">
        <v>1.455</v>
      </c>
      <c r="AE23" s="5">
        <v>9.4</v>
      </c>
      <c r="AF23" s="5">
        <v>1.5</v>
      </c>
      <c r="AG23" s="5">
        <v>3.7</v>
      </c>
      <c r="AH23" s="5">
        <v>9.0</v>
      </c>
      <c r="AI23" s="5">
        <v>2.47</v>
      </c>
      <c r="AJ23" s="2">
        <v>1160.0</v>
      </c>
    </row>
    <row r="24">
      <c r="A24" s="84" t="s">
        <v>52</v>
      </c>
      <c r="B24" s="5">
        <v>34.0</v>
      </c>
      <c r="C24" s="5">
        <v>26.3</v>
      </c>
      <c r="D24" s="5">
        <v>4.87</v>
      </c>
      <c r="E24" s="5">
        <v>70.0</v>
      </c>
      <c r="F24" s="5">
        <v>92.0</v>
      </c>
      <c r="G24" s="5">
        <v>0.432</v>
      </c>
      <c r="H24" s="5">
        <v>4.6</v>
      </c>
      <c r="I24" s="5">
        <v>162.0</v>
      </c>
      <c r="J24" s="5">
        <v>162.0</v>
      </c>
      <c r="K24" s="5">
        <v>162.0</v>
      </c>
      <c r="L24" s="5">
        <v>0.0</v>
      </c>
      <c r="M24" s="5">
        <v>6.0</v>
      </c>
      <c r="N24" s="5">
        <v>0.0</v>
      </c>
      <c r="O24" s="5">
        <v>47.0</v>
      </c>
      <c r="P24" s="5">
        <v>1432.0</v>
      </c>
      <c r="Q24" s="5">
        <v>1394.0</v>
      </c>
      <c r="R24" s="5">
        <v>789.0</v>
      </c>
      <c r="S24" s="5">
        <v>732.0</v>
      </c>
      <c r="T24" s="5">
        <v>215.0</v>
      </c>
      <c r="U24" s="5">
        <v>463.0</v>
      </c>
      <c r="V24" s="5">
        <v>19.0</v>
      </c>
      <c r="W24" s="5">
        <v>1475.0</v>
      </c>
      <c r="X24" s="5">
        <v>68.0</v>
      </c>
      <c r="Y24" s="5">
        <v>6.0</v>
      </c>
      <c r="Z24" s="5">
        <v>60.0</v>
      </c>
      <c r="AA24" s="5">
        <v>6160.0</v>
      </c>
      <c r="AB24" s="5">
        <v>90.0</v>
      </c>
      <c r="AC24" s="5">
        <v>4.22</v>
      </c>
      <c r="AD24" s="5">
        <v>1.297</v>
      </c>
      <c r="AE24" s="5">
        <v>8.8</v>
      </c>
      <c r="AF24" s="5">
        <v>1.4</v>
      </c>
      <c r="AG24" s="5">
        <v>2.9</v>
      </c>
      <c r="AH24" s="5">
        <v>9.3</v>
      </c>
      <c r="AI24" s="5">
        <v>3.19</v>
      </c>
      <c r="AJ24" s="2">
        <v>1075.0</v>
      </c>
    </row>
    <row r="25">
      <c r="A25" s="84" t="s">
        <v>148</v>
      </c>
      <c r="B25" s="5">
        <v>42.0</v>
      </c>
      <c r="C25" s="5">
        <v>28.6</v>
      </c>
      <c r="D25" s="5">
        <v>5.51</v>
      </c>
      <c r="E25" s="5">
        <v>68.0</v>
      </c>
      <c r="F25" s="5">
        <v>94.0</v>
      </c>
      <c r="G25" s="5">
        <v>0.42</v>
      </c>
      <c r="H25" s="5">
        <v>4.99</v>
      </c>
      <c r="I25" s="5">
        <v>162.0</v>
      </c>
      <c r="J25" s="5">
        <v>162.0</v>
      </c>
      <c r="K25" s="5">
        <v>159.0</v>
      </c>
      <c r="L25" s="5">
        <v>3.0</v>
      </c>
      <c r="M25" s="5">
        <v>4.0</v>
      </c>
      <c r="N25" s="5">
        <v>2.0</v>
      </c>
      <c r="O25" s="5">
        <v>34.0</v>
      </c>
      <c r="P25" s="5">
        <v>1439.1</v>
      </c>
      <c r="Q25" s="5">
        <v>1484.0</v>
      </c>
      <c r="R25" s="5">
        <v>893.0</v>
      </c>
      <c r="S25" s="5">
        <v>798.0</v>
      </c>
      <c r="T25" s="5">
        <v>260.0</v>
      </c>
      <c r="U25" s="5">
        <v>505.0</v>
      </c>
      <c r="V25" s="5">
        <v>25.0</v>
      </c>
      <c r="W25" s="5">
        <v>1239.0</v>
      </c>
      <c r="X25" s="5">
        <v>51.0</v>
      </c>
      <c r="Y25" s="5">
        <v>4.0</v>
      </c>
      <c r="Z25" s="5">
        <v>75.0</v>
      </c>
      <c r="AA25" s="5">
        <v>6268.0</v>
      </c>
      <c r="AB25" s="5">
        <v>88.0</v>
      </c>
      <c r="AC25" s="5">
        <v>5.0</v>
      </c>
      <c r="AD25" s="5">
        <v>1.382</v>
      </c>
      <c r="AE25" s="5">
        <v>9.3</v>
      </c>
      <c r="AF25" s="5">
        <v>1.6</v>
      </c>
      <c r="AG25" s="5">
        <v>3.2</v>
      </c>
      <c r="AH25" s="5">
        <v>7.7</v>
      </c>
      <c r="AI25" s="5">
        <v>2.45</v>
      </c>
      <c r="AJ25" s="2">
        <v>1057.0</v>
      </c>
    </row>
    <row r="26">
      <c r="A26" s="84" t="s">
        <v>132</v>
      </c>
      <c r="B26" s="5">
        <v>35.0</v>
      </c>
      <c r="C26" s="5">
        <v>28.9</v>
      </c>
      <c r="D26" s="5">
        <v>4.77</v>
      </c>
      <c r="E26" s="5">
        <v>77.0</v>
      </c>
      <c r="F26" s="5">
        <v>85.0</v>
      </c>
      <c r="G26" s="5">
        <v>0.475</v>
      </c>
      <c r="H26" s="5">
        <v>4.38</v>
      </c>
      <c r="I26" s="5">
        <v>162.0</v>
      </c>
      <c r="J26" s="5">
        <v>162.0</v>
      </c>
      <c r="K26" s="5">
        <v>161.0</v>
      </c>
      <c r="L26" s="5">
        <v>1.0</v>
      </c>
      <c r="M26" s="5">
        <v>8.0</v>
      </c>
      <c r="N26" s="5">
        <v>0.0</v>
      </c>
      <c r="O26" s="5">
        <v>41.0</v>
      </c>
      <c r="P26" s="5">
        <v>1469.0</v>
      </c>
      <c r="Q26" s="5">
        <v>1395.0</v>
      </c>
      <c r="R26" s="5">
        <v>773.0</v>
      </c>
      <c r="S26" s="5">
        <v>715.0</v>
      </c>
      <c r="T26" s="5">
        <v>227.0</v>
      </c>
      <c r="U26" s="5">
        <v>519.0</v>
      </c>
      <c r="V26" s="5">
        <v>26.0</v>
      </c>
      <c r="W26" s="5">
        <v>1368.0</v>
      </c>
      <c r="X26" s="5">
        <v>65.0</v>
      </c>
      <c r="Y26" s="5">
        <v>4.0</v>
      </c>
      <c r="Z26" s="5">
        <v>53.0</v>
      </c>
      <c r="AA26" s="5">
        <v>6256.0</v>
      </c>
      <c r="AB26" s="5">
        <v>97.0</v>
      </c>
      <c r="AC26" s="5">
        <v>4.55</v>
      </c>
      <c r="AD26" s="5">
        <v>1.303</v>
      </c>
      <c r="AE26" s="5">
        <v>8.5</v>
      </c>
      <c r="AF26" s="5">
        <v>1.4</v>
      </c>
      <c r="AG26" s="5">
        <v>3.2</v>
      </c>
      <c r="AH26" s="5">
        <v>8.4</v>
      </c>
      <c r="AI26" s="5">
        <v>2.64</v>
      </c>
      <c r="AJ26" s="2">
        <v>1076.0</v>
      </c>
    </row>
    <row r="27">
      <c r="A27" s="84" t="s">
        <v>107</v>
      </c>
      <c r="B27" s="5">
        <v>23.0</v>
      </c>
      <c r="C27" s="5">
        <v>27.8</v>
      </c>
      <c r="D27" s="5">
        <v>4.09</v>
      </c>
      <c r="E27" s="5">
        <v>91.0</v>
      </c>
      <c r="F27" s="5">
        <v>71.0</v>
      </c>
      <c r="G27" s="5">
        <v>0.562</v>
      </c>
      <c r="H27" s="5">
        <v>3.8</v>
      </c>
      <c r="I27" s="5">
        <v>162.0</v>
      </c>
      <c r="J27" s="5">
        <v>162.0</v>
      </c>
      <c r="K27" s="5">
        <v>161.0</v>
      </c>
      <c r="L27" s="5">
        <v>1.0</v>
      </c>
      <c r="M27" s="5">
        <v>14.0</v>
      </c>
      <c r="N27" s="5">
        <v>1.0</v>
      </c>
      <c r="O27" s="5">
        <v>52.0</v>
      </c>
      <c r="P27" s="5">
        <v>1444.0</v>
      </c>
      <c r="Q27" s="5">
        <v>1284.0</v>
      </c>
      <c r="R27" s="5">
        <v>662.0</v>
      </c>
      <c r="S27" s="5">
        <v>609.0</v>
      </c>
      <c r="T27" s="5">
        <v>191.0</v>
      </c>
      <c r="U27" s="5">
        <v>545.0</v>
      </c>
      <c r="V27" s="5">
        <v>41.0</v>
      </c>
      <c r="W27" s="5">
        <v>1399.0</v>
      </c>
      <c r="X27" s="5">
        <v>69.0</v>
      </c>
      <c r="Y27" s="5">
        <v>4.0</v>
      </c>
      <c r="Z27" s="5">
        <v>46.0</v>
      </c>
      <c r="AA27" s="5">
        <v>6068.0</v>
      </c>
      <c r="AB27" s="5">
        <v>110.0</v>
      </c>
      <c r="AC27" s="5">
        <v>4.27</v>
      </c>
      <c r="AD27" s="5">
        <v>1.267</v>
      </c>
      <c r="AE27" s="5">
        <v>8.0</v>
      </c>
      <c r="AF27" s="5">
        <v>1.2</v>
      </c>
      <c r="AG27" s="5">
        <v>3.4</v>
      </c>
      <c r="AH27" s="5">
        <v>8.7</v>
      </c>
      <c r="AI27" s="5">
        <v>2.57</v>
      </c>
      <c r="AJ27" s="2">
        <v>1074.0</v>
      </c>
    </row>
    <row r="28">
      <c r="A28" s="84" t="s">
        <v>44</v>
      </c>
      <c r="B28" s="5">
        <v>33.0</v>
      </c>
      <c r="C28" s="5">
        <v>27.8</v>
      </c>
      <c r="D28" s="5">
        <v>4.05</v>
      </c>
      <c r="E28" s="5">
        <v>96.0</v>
      </c>
      <c r="F28" s="5">
        <v>66.0</v>
      </c>
      <c r="G28" s="5">
        <v>0.593</v>
      </c>
      <c r="H28" s="5">
        <v>3.65</v>
      </c>
      <c r="I28" s="5">
        <v>162.0</v>
      </c>
      <c r="J28" s="5">
        <v>162.0</v>
      </c>
      <c r="K28" s="5">
        <v>162.0</v>
      </c>
      <c r="L28" s="5">
        <v>0.0</v>
      </c>
      <c r="M28" s="5">
        <v>12.0</v>
      </c>
      <c r="N28" s="5">
        <v>0.0</v>
      </c>
      <c r="O28" s="5">
        <v>46.0</v>
      </c>
      <c r="P28" s="5">
        <v>1474.1</v>
      </c>
      <c r="Q28" s="5">
        <v>1274.0</v>
      </c>
      <c r="R28" s="5">
        <v>656.0</v>
      </c>
      <c r="S28" s="5">
        <v>598.0</v>
      </c>
      <c r="T28" s="5">
        <v>181.0</v>
      </c>
      <c r="U28" s="5">
        <v>453.0</v>
      </c>
      <c r="V28" s="5">
        <v>27.0</v>
      </c>
      <c r="W28" s="5">
        <v>1621.0</v>
      </c>
      <c r="X28" s="5">
        <v>60.0</v>
      </c>
      <c r="Y28" s="5">
        <v>7.0</v>
      </c>
      <c r="Z28" s="5">
        <v>59.0</v>
      </c>
      <c r="AA28" s="5">
        <v>6086.0</v>
      </c>
      <c r="AB28" s="5">
        <v>119.0</v>
      </c>
      <c r="AC28" s="5">
        <v>3.65</v>
      </c>
      <c r="AD28" s="5">
        <v>1.171</v>
      </c>
      <c r="AE28" s="5">
        <v>7.8</v>
      </c>
      <c r="AF28" s="5">
        <v>1.1</v>
      </c>
      <c r="AG28" s="5">
        <v>2.8</v>
      </c>
      <c r="AH28" s="5">
        <v>9.9</v>
      </c>
      <c r="AI28" s="5">
        <v>3.58</v>
      </c>
      <c r="AJ28" s="2">
        <v>1007.0</v>
      </c>
    </row>
    <row r="29">
      <c r="A29" s="84" t="s">
        <v>186</v>
      </c>
      <c r="B29" s="5">
        <v>36.0</v>
      </c>
      <c r="C29" s="5">
        <v>28.3</v>
      </c>
      <c r="D29" s="5">
        <v>5.42</v>
      </c>
      <c r="E29" s="5">
        <v>78.0</v>
      </c>
      <c r="F29" s="5">
        <v>84.0</v>
      </c>
      <c r="G29" s="5">
        <v>0.481</v>
      </c>
      <c r="H29" s="5">
        <v>5.06</v>
      </c>
      <c r="I29" s="5">
        <v>162.0</v>
      </c>
      <c r="J29" s="5">
        <v>162.0</v>
      </c>
      <c r="K29" s="5">
        <v>158.0</v>
      </c>
      <c r="L29" s="5">
        <v>4.0</v>
      </c>
      <c r="M29" s="5">
        <v>9.0</v>
      </c>
      <c r="N29" s="5">
        <v>1.0</v>
      </c>
      <c r="O29" s="5">
        <v>33.0</v>
      </c>
      <c r="P29" s="5">
        <v>1438.0</v>
      </c>
      <c r="Q29" s="5">
        <v>1515.0</v>
      </c>
      <c r="R29" s="5">
        <v>878.0</v>
      </c>
      <c r="S29" s="5">
        <v>808.0</v>
      </c>
      <c r="T29" s="5">
        <v>241.0</v>
      </c>
      <c r="U29" s="5">
        <v>583.0</v>
      </c>
      <c r="V29" s="5">
        <v>11.0</v>
      </c>
      <c r="W29" s="5">
        <v>1379.0</v>
      </c>
      <c r="X29" s="5">
        <v>70.0</v>
      </c>
      <c r="Y29" s="5">
        <v>3.0</v>
      </c>
      <c r="Z29" s="5">
        <v>68.0</v>
      </c>
      <c r="AA29" s="5">
        <v>6354.0</v>
      </c>
      <c r="AB29" s="5">
        <v>102.0</v>
      </c>
      <c r="AC29" s="5">
        <v>4.84</v>
      </c>
      <c r="AD29" s="5">
        <v>1.459</v>
      </c>
      <c r="AE29" s="5">
        <v>9.5</v>
      </c>
      <c r="AF29" s="5">
        <v>1.5</v>
      </c>
      <c r="AG29" s="5">
        <v>3.6</v>
      </c>
      <c r="AH29" s="5">
        <v>8.6</v>
      </c>
      <c r="AI29" s="5">
        <v>2.37</v>
      </c>
      <c r="AJ29" s="2">
        <v>1162.0</v>
      </c>
    </row>
    <row r="30">
      <c r="A30" s="84" t="s">
        <v>100</v>
      </c>
      <c r="B30" s="5">
        <v>39.0</v>
      </c>
      <c r="C30" s="5">
        <v>28.0</v>
      </c>
      <c r="D30" s="5">
        <v>5.11</v>
      </c>
      <c r="E30" s="5">
        <v>67.0</v>
      </c>
      <c r="F30" s="5">
        <v>95.0</v>
      </c>
      <c r="G30" s="5">
        <v>0.414</v>
      </c>
      <c r="H30" s="5">
        <v>4.79</v>
      </c>
      <c r="I30" s="5">
        <v>162.0</v>
      </c>
      <c r="J30" s="5">
        <v>162.0</v>
      </c>
      <c r="K30" s="5">
        <v>161.0</v>
      </c>
      <c r="L30" s="5">
        <v>1.0</v>
      </c>
      <c r="M30" s="5">
        <v>7.0</v>
      </c>
      <c r="N30" s="5">
        <v>0.0</v>
      </c>
      <c r="O30" s="5">
        <v>33.0</v>
      </c>
      <c r="P30" s="5">
        <v>1440.1</v>
      </c>
      <c r="Q30" s="5">
        <v>1450.0</v>
      </c>
      <c r="R30" s="5">
        <v>828.0</v>
      </c>
      <c r="S30" s="5">
        <v>767.0</v>
      </c>
      <c r="T30" s="5">
        <v>228.0</v>
      </c>
      <c r="U30" s="5">
        <v>604.0</v>
      </c>
      <c r="V30" s="5">
        <v>25.0</v>
      </c>
      <c r="W30" s="5">
        <v>1332.0</v>
      </c>
      <c r="X30" s="5">
        <v>69.0</v>
      </c>
      <c r="Y30" s="5">
        <v>6.0</v>
      </c>
      <c r="Z30" s="5">
        <v>70.0</v>
      </c>
      <c r="AA30" s="5">
        <v>6313.0</v>
      </c>
      <c r="AB30" s="5">
        <v>95.0</v>
      </c>
      <c r="AC30" s="5">
        <v>4.82</v>
      </c>
      <c r="AD30" s="5">
        <v>1.426</v>
      </c>
      <c r="AE30" s="5">
        <v>9.1</v>
      </c>
      <c r="AF30" s="5">
        <v>1.4</v>
      </c>
      <c r="AG30" s="5">
        <v>3.8</v>
      </c>
      <c r="AH30" s="5">
        <v>8.3</v>
      </c>
      <c r="AI30" s="5">
        <v>2.21</v>
      </c>
      <c r="AJ30" s="2">
        <v>1164.0</v>
      </c>
    </row>
    <row r="31">
      <c r="A31" s="89" t="s">
        <v>166</v>
      </c>
      <c r="B31" s="11">
        <v>31.0</v>
      </c>
      <c r="C31" s="11">
        <v>30.8</v>
      </c>
      <c r="D31" s="11">
        <v>4.47</v>
      </c>
      <c r="E31" s="11">
        <v>93.0</v>
      </c>
      <c r="F31" s="11">
        <v>69.0</v>
      </c>
      <c r="G31" s="11">
        <v>0.574</v>
      </c>
      <c r="H31" s="11">
        <v>4.27</v>
      </c>
      <c r="I31" s="11">
        <v>162.0</v>
      </c>
      <c r="J31" s="11">
        <v>162.0</v>
      </c>
      <c r="K31" s="11">
        <v>161.0</v>
      </c>
      <c r="L31" s="11">
        <v>1.0</v>
      </c>
      <c r="M31" s="11">
        <v>13.0</v>
      </c>
      <c r="N31" s="11">
        <v>1.0</v>
      </c>
      <c r="O31" s="11">
        <v>40.0</v>
      </c>
      <c r="P31" s="11">
        <v>1439.1</v>
      </c>
      <c r="Q31" s="11">
        <v>1340.0</v>
      </c>
      <c r="R31" s="11">
        <v>724.0</v>
      </c>
      <c r="S31" s="11">
        <v>683.0</v>
      </c>
      <c r="T31" s="11">
        <v>202.0</v>
      </c>
      <c r="U31" s="11">
        <v>517.0</v>
      </c>
      <c r="V31" s="11">
        <v>41.0</v>
      </c>
      <c r="W31" s="11">
        <v>1511.0</v>
      </c>
      <c r="X31" s="11">
        <v>61.0</v>
      </c>
      <c r="Y31" s="11">
        <v>5.0</v>
      </c>
      <c r="Z31" s="11">
        <v>53.0</v>
      </c>
      <c r="AA31" s="11">
        <v>6134.0</v>
      </c>
      <c r="AB31" s="11">
        <v>104.0</v>
      </c>
      <c r="AC31" s="11">
        <v>4.14</v>
      </c>
      <c r="AD31" s="11">
        <v>1.29</v>
      </c>
      <c r="AE31" s="11">
        <v>8.4</v>
      </c>
      <c r="AF31" s="11">
        <v>1.3</v>
      </c>
      <c r="AG31" s="11">
        <v>3.2</v>
      </c>
      <c r="AH31" s="11">
        <v>9.4</v>
      </c>
      <c r="AI31" s="11">
        <v>2.92</v>
      </c>
      <c r="AJ31" s="8">
        <v>1092.0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40" t="s">
        <v>1</v>
      </c>
      <c r="B1" s="40" t="s">
        <v>906</v>
      </c>
      <c r="C1" s="40" t="s">
        <v>907</v>
      </c>
      <c r="D1" s="40" t="s">
        <v>423</v>
      </c>
      <c r="E1" s="40" t="s">
        <v>3</v>
      </c>
      <c r="F1" s="40" t="s">
        <v>908</v>
      </c>
      <c r="G1" s="40" t="s">
        <v>909</v>
      </c>
      <c r="H1" s="40" t="s">
        <v>9</v>
      </c>
      <c r="I1" s="40" t="s">
        <v>886</v>
      </c>
      <c r="J1" s="40" t="s">
        <v>910</v>
      </c>
      <c r="K1" s="40" t="s">
        <v>911</v>
      </c>
      <c r="L1" s="40" t="s">
        <v>889</v>
      </c>
      <c r="M1" s="40" t="s">
        <v>912</v>
      </c>
      <c r="N1" s="40" t="s">
        <v>913</v>
      </c>
      <c r="O1" s="40" t="s">
        <v>914</v>
      </c>
      <c r="P1" s="40" t="s">
        <v>890</v>
      </c>
      <c r="Q1" s="40" t="s">
        <v>892</v>
      </c>
      <c r="R1" s="40" t="s">
        <v>915</v>
      </c>
      <c r="S1" s="40" t="s">
        <v>916</v>
      </c>
      <c r="T1" s="40" t="s">
        <v>917</v>
      </c>
      <c r="U1" s="40" t="s">
        <v>918</v>
      </c>
      <c r="V1" s="40" t="s">
        <v>919</v>
      </c>
      <c r="W1" s="40" t="s">
        <v>920</v>
      </c>
      <c r="X1" s="40" t="s">
        <v>921</v>
      </c>
      <c r="Y1" s="40" t="s">
        <v>893</v>
      </c>
      <c r="Z1" s="40" t="s">
        <v>922</v>
      </c>
      <c r="AA1" s="40" t="s">
        <v>923</v>
      </c>
      <c r="AB1" s="40" t="s">
        <v>891</v>
      </c>
      <c r="AC1" s="40" t="s">
        <v>905</v>
      </c>
    </row>
    <row r="2">
      <c r="A2" s="25" t="s">
        <v>173</v>
      </c>
      <c r="B2" s="24">
        <v>49.0</v>
      </c>
      <c r="C2" s="24">
        <v>29.2</v>
      </c>
      <c r="D2" s="24">
        <v>4.28</v>
      </c>
      <c r="E2" s="24">
        <v>162.0</v>
      </c>
      <c r="F2" s="24">
        <v>6157.0</v>
      </c>
      <c r="G2" s="24">
        <v>5460.0</v>
      </c>
      <c r="H2" s="24">
        <v>693.0</v>
      </c>
      <c r="I2" s="24">
        <v>1283.0</v>
      </c>
      <c r="J2" s="26">
        <v>259.0</v>
      </c>
      <c r="K2" s="26">
        <v>50.0</v>
      </c>
      <c r="L2" s="24">
        <v>176.0</v>
      </c>
      <c r="M2" s="24">
        <v>658.0</v>
      </c>
      <c r="N2" s="24">
        <v>79.0</v>
      </c>
      <c r="O2" s="24">
        <v>25.0</v>
      </c>
      <c r="P2" s="24">
        <v>560.0</v>
      </c>
      <c r="Q2" s="24">
        <v>1460.0</v>
      </c>
      <c r="R2" s="24">
        <v>0.235</v>
      </c>
      <c r="S2" s="24">
        <v>0.31</v>
      </c>
      <c r="T2" s="24">
        <v>0.397</v>
      </c>
      <c r="U2" s="24">
        <v>0.707</v>
      </c>
      <c r="V2" s="24">
        <v>84.0</v>
      </c>
      <c r="W2" s="24">
        <v>2170.0</v>
      </c>
      <c r="X2" s="24">
        <v>110.0</v>
      </c>
      <c r="Y2" s="24">
        <v>52.0</v>
      </c>
      <c r="Z2" s="24">
        <v>38.0</v>
      </c>
      <c r="AA2" s="24">
        <v>45.0</v>
      </c>
      <c r="AB2" s="24">
        <v>36.0</v>
      </c>
      <c r="AC2" s="24">
        <v>1086.0</v>
      </c>
    </row>
    <row r="3">
      <c r="A3" s="25" t="s">
        <v>75</v>
      </c>
      <c r="B3" s="30">
        <v>58.0</v>
      </c>
      <c r="C3" s="30">
        <v>27.3</v>
      </c>
      <c r="D3" s="30">
        <v>4.69</v>
      </c>
      <c r="E3" s="30">
        <v>162.0</v>
      </c>
      <c r="F3" s="30">
        <v>6266.0</v>
      </c>
      <c r="G3" s="30">
        <v>5582.0</v>
      </c>
      <c r="H3" s="30">
        <v>759.0</v>
      </c>
      <c r="I3" s="30">
        <v>1433.0</v>
      </c>
      <c r="J3" s="29">
        <v>314.0</v>
      </c>
      <c r="K3" s="29">
        <v>29.0</v>
      </c>
      <c r="L3" s="30">
        <v>175.0</v>
      </c>
      <c r="M3" s="30">
        <v>717.0</v>
      </c>
      <c r="N3" s="30">
        <v>90.0</v>
      </c>
      <c r="O3" s="30">
        <v>36.0</v>
      </c>
      <c r="P3" s="30">
        <v>511.0</v>
      </c>
      <c r="Q3" s="30">
        <v>1290.0</v>
      </c>
      <c r="R3" s="30">
        <v>0.257</v>
      </c>
      <c r="S3" s="30">
        <v>0.324</v>
      </c>
      <c r="T3" s="30">
        <v>0.417</v>
      </c>
      <c r="U3" s="30">
        <v>0.742</v>
      </c>
      <c r="V3" s="30">
        <v>99.0</v>
      </c>
      <c r="W3" s="30">
        <v>2330.0</v>
      </c>
      <c r="X3" s="30">
        <v>99.0</v>
      </c>
      <c r="Y3" s="30">
        <v>66.0</v>
      </c>
      <c r="Z3" s="30">
        <v>49.0</v>
      </c>
      <c r="AA3" s="30">
        <v>43.0</v>
      </c>
      <c r="AB3" s="30">
        <v>53.0</v>
      </c>
      <c r="AC3" s="24">
        <v>1143.0</v>
      </c>
    </row>
    <row r="4">
      <c r="A4" s="25" t="s">
        <v>169</v>
      </c>
      <c r="B4" s="30">
        <v>56.0</v>
      </c>
      <c r="C4" s="30">
        <v>28.4</v>
      </c>
      <c r="D4" s="30">
        <v>3.84</v>
      </c>
      <c r="E4" s="30">
        <v>162.0</v>
      </c>
      <c r="F4" s="30">
        <v>6034.0</v>
      </c>
      <c r="G4" s="30">
        <v>5507.0</v>
      </c>
      <c r="H4" s="30">
        <v>622.0</v>
      </c>
      <c r="I4" s="30">
        <v>1317.0</v>
      </c>
      <c r="J4" s="29">
        <v>242.0</v>
      </c>
      <c r="K4" s="29">
        <v>15.0</v>
      </c>
      <c r="L4" s="30">
        <v>188.0</v>
      </c>
      <c r="M4" s="30">
        <v>593.0</v>
      </c>
      <c r="N4" s="30">
        <v>81.0</v>
      </c>
      <c r="O4" s="30">
        <v>22.0</v>
      </c>
      <c r="P4" s="30">
        <v>422.0</v>
      </c>
      <c r="Q4" s="30">
        <v>1412.0</v>
      </c>
      <c r="R4" s="30">
        <v>0.239</v>
      </c>
      <c r="S4" s="30">
        <v>0.298</v>
      </c>
      <c r="T4" s="30">
        <v>0.391</v>
      </c>
      <c r="U4" s="30">
        <v>0.689</v>
      </c>
      <c r="V4" s="30">
        <v>91.0</v>
      </c>
      <c r="W4" s="30">
        <v>2153.0</v>
      </c>
      <c r="X4" s="30">
        <v>132.0</v>
      </c>
      <c r="Y4" s="30">
        <v>57.0</v>
      </c>
      <c r="Z4" s="30">
        <v>13.0</v>
      </c>
      <c r="AA4" s="30">
        <v>35.0</v>
      </c>
      <c r="AB4" s="30">
        <v>19.0</v>
      </c>
      <c r="AC4" s="24">
        <v>1027.0</v>
      </c>
    </row>
    <row r="5">
      <c r="A5" s="25" t="s">
        <v>177</v>
      </c>
      <c r="B5" s="30">
        <v>44.0</v>
      </c>
      <c r="C5" s="30">
        <v>27.7</v>
      </c>
      <c r="D5" s="30">
        <v>5.41</v>
      </c>
      <c r="E5" s="30">
        <v>162.0</v>
      </c>
      <c r="F5" s="30">
        <v>6302.0</v>
      </c>
      <c r="G5" s="30">
        <v>5623.0</v>
      </c>
      <c r="H5" s="30">
        <v>876.0</v>
      </c>
      <c r="I5" s="30">
        <v>1509.0</v>
      </c>
      <c r="J5" s="29">
        <v>355.0</v>
      </c>
      <c r="K5" s="29">
        <v>31.0</v>
      </c>
      <c r="L5" s="30">
        <v>208.0</v>
      </c>
      <c r="M5" s="30">
        <v>829.0</v>
      </c>
      <c r="N5" s="30">
        <v>125.0</v>
      </c>
      <c r="O5" s="30">
        <v>31.0</v>
      </c>
      <c r="P5" s="30">
        <v>569.0</v>
      </c>
      <c r="Q5" s="30">
        <v>1253.0</v>
      </c>
      <c r="R5" s="30">
        <v>0.268</v>
      </c>
      <c r="S5" s="30">
        <v>0.339</v>
      </c>
      <c r="T5" s="30">
        <v>0.453</v>
      </c>
      <c r="U5" s="30">
        <v>0.792</v>
      </c>
      <c r="V5" s="30">
        <v>112.0</v>
      </c>
      <c r="W5" s="30">
        <v>2550.0</v>
      </c>
      <c r="X5" s="30">
        <v>130.0</v>
      </c>
      <c r="Y5" s="30">
        <v>55.0</v>
      </c>
      <c r="Z5" s="30">
        <v>7.0</v>
      </c>
      <c r="AA5" s="30">
        <v>48.0</v>
      </c>
      <c r="AB5" s="30">
        <v>38.0</v>
      </c>
      <c r="AC5" s="24">
        <v>1124.0</v>
      </c>
    </row>
    <row r="6">
      <c r="A6" s="25" t="s">
        <v>89</v>
      </c>
      <c r="B6" s="30">
        <v>50.0</v>
      </c>
      <c r="C6" s="30">
        <v>27.2</v>
      </c>
      <c r="D6" s="30">
        <v>4.67</v>
      </c>
      <c r="E6" s="30">
        <v>163.0</v>
      </c>
      <c r="F6" s="30">
        <v>6369.0</v>
      </c>
      <c r="G6" s="30">
        <v>5624.0</v>
      </c>
      <c r="H6" s="30">
        <v>761.0</v>
      </c>
      <c r="I6" s="30">
        <v>1453.0</v>
      </c>
      <c r="J6" s="29">
        <v>286.0</v>
      </c>
      <c r="K6" s="29">
        <v>34.0</v>
      </c>
      <c r="L6" s="30">
        <v>167.0</v>
      </c>
      <c r="M6" s="30">
        <v>722.0</v>
      </c>
      <c r="N6" s="30">
        <v>66.0</v>
      </c>
      <c r="O6" s="30">
        <v>38.0</v>
      </c>
      <c r="P6" s="30">
        <v>576.0</v>
      </c>
      <c r="Q6" s="30">
        <v>1388.0</v>
      </c>
      <c r="R6" s="30">
        <v>0.258</v>
      </c>
      <c r="S6" s="30">
        <v>0.333</v>
      </c>
      <c r="T6" s="30">
        <v>0.41</v>
      </c>
      <c r="U6" s="30">
        <v>0.744</v>
      </c>
      <c r="V6" s="30">
        <v>95.0</v>
      </c>
      <c r="W6" s="30">
        <v>2308.0</v>
      </c>
      <c r="X6" s="30">
        <v>107.0</v>
      </c>
      <c r="Y6" s="30">
        <v>78.0</v>
      </c>
      <c r="Z6" s="30">
        <v>40.0</v>
      </c>
      <c r="AA6" s="30">
        <v>46.0</v>
      </c>
      <c r="AB6" s="30">
        <v>67.0</v>
      </c>
      <c r="AC6" s="24">
        <v>1224.0</v>
      </c>
    </row>
    <row r="7">
      <c r="A7" s="25" t="s">
        <v>80</v>
      </c>
      <c r="B7" s="30">
        <v>51.0</v>
      </c>
      <c r="C7" s="30">
        <v>26.5</v>
      </c>
      <c r="D7" s="30">
        <v>4.05</v>
      </c>
      <c r="E7" s="30">
        <v>162.0</v>
      </c>
      <c r="F7" s="30">
        <v>6071.0</v>
      </c>
      <c r="G7" s="30">
        <v>5523.0</v>
      </c>
      <c r="H7" s="30">
        <v>656.0</v>
      </c>
      <c r="I7" s="30">
        <v>1332.0</v>
      </c>
      <c r="J7" s="29">
        <v>259.0</v>
      </c>
      <c r="K7" s="29">
        <v>40.0</v>
      </c>
      <c r="L7" s="30">
        <v>182.0</v>
      </c>
      <c r="M7" s="30">
        <v>639.0</v>
      </c>
      <c r="N7" s="30">
        <v>98.0</v>
      </c>
      <c r="O7" s="30">
        <v>41.0</v>
      </c>
      <c r="P7" s="30">
        <v>425.0</v>
      </c>
      <c r="Q7" s="30">
        <v>1594.0</v>
      </c>
      <c r="R7" s="30">
        <v>0.241</v>
      </c>
      <c r="S7" s="30">
        <v>0.302</v>
      </c>
      <c r="T7" s="30">
        <v>0.401</v>
      </c>
      <c r="U7" s="30">
        <v>0.703</v>
      </c>
      <c r="V7" s="30">
        <v>93.0</v>
      </c>
      <c r="W7" s="30">
        <v>2217.0</v>
      </c>
      <c r="X7" s="30">
        <v>99.0</v>
      </c>
      <c r="Y7" s="30">
        <v>66.0</v>
      </c>
      <c r="Z7" s="30">
        <v>24.0</v>
      </c>
      <c r="AA7" s="30">
        <v>32.0</v>
      </c>
      <c r="AB7" s="30">
        <v>18.0</v>
      </c>
      <c r="AC7" s="24">
        <v>1050.0</v>
      </c>
    </row>
    <row r="8">
      <c r="A8" s="25" t="s">
        <v>119</v>
      </c>
      <c r="B8" s="30">
        <v>53.0</v>
      </c>
      <c r="C8" s="30">
        <v>27.2</v>
      </c>
      <c r="D8" s="30">
        <v>4.3</v>
      </c>
      <c r="E8" s="30">
        <v>162.0</v>
      </c>
      <c r="F8" s="30">
        <v>6240.0</v>
      </c>
      <c r="G8" s="30">
        <v>5532.0</v>
      </c>
      <c r="H8" s="30">
        <v>696.0</v>
      </c>
      <c r="I8" s="30">
        <v>1404.0</v>
      </c>
      <c r="J8" s="29">
        <v>251.0</v>
      </c>
      <c r="K8" s="29">
        <v>25.0</v>
      </c>
      <c r="L8" s="30">
        <v>172.0</v>
      </c>
      <c r="M8" s="30">
        <v>665.0</v>
      </c>
      <c r="N8" s="30">
        <v>77.0</v>
      </c>
      <c r="O8" s="30">
        <v>33.0</v>
      </c>
      <c r="P8" s="30">
        <v>559.0</v>
      </c>
      <c r="Q8" s="30">
        <v>1376.0</v>
      </c>
      <c r="R8" s="30">
        <v>0.254</v>
      </c>
      <c r="S8" s="30">
        <v>0.328</v>
      </c>
      <c r="T8" s="30">
        <v>0.401</v>
      </c>
      <c r="U8" s="30">
        <v>0.729</v>
      </c>
      <c r="V8" s="30">
        <v>94.0</v>
      </c>
      <c r="W8" s="30">
        <v>2221.0</v>
      </c>
      <c r="X8" s="30">
        <v>128.0</v>
      </c>
      <c r="Y8" s="30">
        <v>65.0</v>
      </c>
      <c r="Z8" s="30">
        <v>49.0</v>
      </c>
      <c r="AA8" s="30">
        <v>35.0</v>
      </c>
      <c r="AB8" s="30">
        <v>35.0</v>
      </c>
      <c r="AC8" s="24">
        <v>1179.0</v>
      </c>
    </row>
    <row r="9">
      <c r="A9" s="25" t="s">
        <v>85</v>
      </c>
      <c r="B9" s="30">
        <v>49.0</v>
      </c>
      <c r="C9" s="30">
        <v>29.4</v>
      </c>
      <c r="D9" s="30">
        <v>5.05</v>
      </c>
      <c r="E9" s="30">
        <v>162.0</v>
      </c>
      <c r="F9" s="30">
        <v>6300.0</v>
      </c>
      <c r="G9" s="30">
        <v>5595.0</v>
      </c>
      <c r="H9" s="30">
        <v>818.0</v>
      </c>
      <c r="I9" s="30">
        <v>1447.0</v>
      </c>
      <c r="J9" s="29">
        <v>297.0</v>
      </c>
      <c r="K9" s="29">
        <v>19.0</v>
      </c>
      <c r="L9" s="30">
        <v>216.0</v>
      </c>
      <c r="M9" s="30">
        <v>786.0</v>
      </c>
      <c r="N9" s="30">
        <v>135.0</v>
      </c>
      <c r="O9" s="30">
        <v>36.0</v>
      </c>
      <c r="P9" s="30">
        <v>554.0</v>
      </c>
      <c r="Q9" s="30">
        <v>1189.0</v>
      </c>
      <c r="R9" s="30">
        <v>0.259</v>
      </c>
      <c r="S9" s="30">
        <v>0.332</v>
      </c>
      <c r="T9" s="30">
        <v>0.434</v>
      </c>
      <c r="U9" s="30">
        <v>0.766</v>
      </c>
      <c r="V9" s="30">
        <v>105.0</v>
      </c>
      <c r="W9" s="30">
        <v>2430.0</v>
      </c>
      <c r="X9" s="30">
        <v>98.0</v>
      </c>
      <c r="Y9" s="30">
        <v>80.0</v>
      </c>
      <c r="Z9" s="30">
        <v>25.0</v>
      </c>
      <c r="AA9" s="30">
        <v>44.0</v>
      </c>
      <c r="AB9" s="30">
        <v>32.0</v>
      </c>
      <c r="AC9" s="24">
        <v>1147.0</v>
      </c>
    </row>
    <row r="10">
      <c r="A10" s="25" t="s">
        <v>155</v>
      </c>
      <c r="B10" s="30">
        <v>41.0</v>
      </c>
      <c r="C10" s="30">
        <v>28.7</v>
      </c>
      <c r="D10" s="30">
        <v>4.79</v>
      </c>
      <c r="E10" s="30">
        <v>163.0</v>
      </c>
      <c r="F10" s="30">
        <v>6178.0</v>
      </c>
      <c r="G10" s="30">
        <v>5541.0</v>
      </c>
      <c r="H10" s="30">
        <v>780.0</v>
      </c>
      <c r="I10" s="30">
        <v>1418.0</v>
      </c>
      <c r="J10" s="29">
        <v>280.0</v>
      </c>
      <c r="K10" s="29">
        <v>42.0</v>
      </c>
      <c r="L10" s="30">
        <v>210.0</v>
      </c>
      <c r="M10" s="30">
        <v>748.0</v>
      </c>
      <c r="N10" s="30">
        <v>95.0</v>
      </c>
      <c r="O10" s="30">
        <v>33.0</v>
      </c>
      <c r="P10" s="30">
        <v>507.0</v>
      </c>
      <c r="Q10" s="30">
        <v>1397.0</v>
      </c>
      <c r="R10" s="30">
        <v>0.256</v>
      </c>
      <c r="S10" s="30">
        <v>0.322</v>
      </c>
      <c r="T10" s="30">
        <v>0.435</v>
      </c>
      <c r="U10" s="30">
        <v>0.757</v>
      </c>
      <c r="V10" s="30">
        <v>90.0</v>
      </c>
      <c r="W10" s="30">
        <v>2412.0</v>
      </c>
      <c r="X10" s="30">
        <v>114.0</v>
      </c>
      <c r="Y10" s="30">
        <v>51.0</v>
      </c>
      <c r="Z10" s="30">
        <v>42.0</v>
      </c>
      <c r="AA10" s="30">
        <v>37.0</v>
      </c>
      <c r="AB10" s="30">
        <v>38.0</v>
      </c>
      <c r="AC10" s="24">
        <v>1067.0</v>
      </c>
    </row>
    <row r="11">
      <c r="A11" s="25" t="s">
        <v>182</v>
      </c>
      <c r="B11" s="30">
        <v>49.0</v>
      </c>
      <c r="C11" s="30">
        <v>27.9</v>
      </c>
      <c r="D11" s="30">
        <v>3.89</v>
      </c>
      <c r="E11" s="30">
        <v>162.0</v>
      </c>
      <c r="F11" s="30">
        <v>6029.0</v>
      </c>
      <c r="G11" s="30">
        <v>5494.0</v>
      </c>
      <c r="H11" s="30">
        <v>630.0</v>
      </c>
      <c r="I11" s="30">
        <v>1326.0</v>
      </c>
      <c r="J11" s="29">
        <v>284.0</v>
      </c>
      <c r="K11" s="29">
        <v>35.0</v>
      </c>
      <c r="L11" s="30">
        <v>135.0</v>
      </c>
      <c r="M11" s="30">
        <v>597.0</v>
      </c>
      <c r="N11" s="30">
        <v>70.0</v>
      </c>
      <c r="O11" s="30">
        <v>30.0</v>
      </c>
      <c r="P11" s="30">
        <v>428.0</v>
      </c>
      <c r="Q11" s="30">
        <v>1341.0</v>
      </c>
      <c r="R11" s="30">
        <v>0.241</v>
      </c>
      <c r="S11" s="30">
        <v>0.3</v>
      </c>
      <c r="T11" s="30">
        <v>0.38</v>
      </c>
      <c r="U11" s="30">
        <v>0.68</v>
      </c>
      <c r="V11" s="30">
        <v>85.0</v>
      </c>
      <c r="W11" s="30">
        <v>2085.0</v>
      </c>
      <c r="X11" s="30">
        <v>110.0</v>
      </c>
      <c r="Y11" s="30">
        <v>52.0</v>
      </c>
      <c r="Z11" s="30">
        <v>15.0</v>
      </c>
      <c r="AA11" s="30">
        <v>40.0</v>
      </c>
      <c r="AB11" s="30">
        <v>18.0</v>
      </c>
      <c r="AC11" s="24">
        <v>1071.0</v>
      </c>
    </row>
    <row r="12">
      <c r="A12" s="25" t="s">
        <v>126</v>
      </c>
      <c r="B12" s="30">
        <v>41.0</v>
      </c>
      <c r="C12" s="30">
        <v>28.2</v>
      </c>
      <c r="D12" s="30">
        <v>4.92</v>
      </c>
      <c r="E12" s="30">
        <v>162.0</v>
      </c>
      <c r="F12" s="30">
        <v>6146.0</v>
      </c>
      <c r="G12" s="30">
        <v>5453.0</v>
      </c>
      <c r="H12" s="30">
        <v>797.0</v>
      </c>
      <c r="I12" s="30">
        <v>1390.0</v>
      </c>
      <c r="J12" s="29">
        <v>278.0</v>
      </c>
      <c r="K12" s="29">
        <v>18.0</v>
      </c>
      <c r="L12" s="30">
        <v>205.0</v>
      </c>
      <c r="M12" s="30">
        <v>763.0</v>
      </c>
      <c r="N12" s="30">
        <v>71.0</v>
      </c>
      <c r="O12" s="30">
        <v>26.0</v>
      </c>
      <c r="P12" s="30">
        <v>565.0</v>
      </c>
      <c r="Q12" s="30">
        <v>1197.0</v>
      </c>
      <c r="R12" s="30">
        <v>0.255</v>
      </c>
      <c r="S12" s="30">
        <v>0.329</v>
      </c>
      <c r="T12" s="30">
        <v>0.425</v>
      </c>
      <c r="U12" s="30">
        <v>0.754</v>
      </c>
      <c r="V12" s="30">
        <v>109.0</v>
      </c>
      <c r="W12" s="30">
        <v>2319.0</v>
      </c>
      <c r="X12" s="30">
        <v>156.0</v>
      </c>
      <c r="Y12" s="30">
        <v>61.0</v>
      </c>
      <c r="Z12" s="30">
        <v>14.0</v>
      </c>
      <c r="AA12" s="30">
        <v>45.0</v>
      </c>
      <c r="AB12" s="30">
        <v>19.0</v>
      </c>
      <c r="AC12" s="24">
        <v>1052.0</v>
      </c>
    </row>
    <row r="13">
      <c r="A13" s="25" t="s">
        <v>160</v>
      </c>
      <c r="B13" s="30">
        <v>49.0</v>
      </c>
      <c r="C13" s="30">
        <v>28.6</v>
      </c>
      <c r="D13" s="30">
        <v>3.94</v>
      </c>
      <c r="E13" s="30">
        <v>162.0</v>
      </c>
      <c r="F13" s="30">
        <v>6063.0</v>
      </c>
      <c r="G13" s="30">
        <v>5505.0</v>
      </c>
      <c r="H13" s="30">
        <v>638.0</v>
      </c>
      <c r="I13" s="30">
        <v>1350.0</v>
      </c>
      <c r="J13" s="29">
        <v>283.0</v>
      </c>
      <c r="K13" s="29">
        <v>29.0</v>
      </c>
      <c r="L13" s="30">
        <v>155.0</v>
      </c>
      <c r="M13" s="30">
        <v>606.0</v>
      </c>
      <c r="N13" s="30">
        <v>117.0</v>
      </c>
      <c r="O13" s="30">
        <v>38.0</v>
      </c>
      <c r="P13" s="30">
        <v>427.0</v>
      </c>
      <c r="Q13" s="30">
        <v>1310.0</v>
      </c>
      <c r="R13" s="30">
        <v>0.245</v>
      </c>
      <c r="S13" s="30">
        <v>0.305</v>
      </c>
      <c r="T13" s="30">
        <v>0.392</v>
      </c>
      <c r="U13" s="30">
        <v>0.697</v>
      </c>
      <c r="V13" s="30">
        <v>91.0</v>
      </c>
      <c r="W13" s="30">
        <v>2156.0</v>
      </c>
      <c r="X13" s="30">
        <v>123.0</v>
      </c>
      <c r="Y13" s="30">
        <v>67.0</v>
      </c>
      <c r="Z13" s="30">
        <v>24.0</v>
      </c>
      <c r="AA13" s="30">
        <v>40.0</v>
      </c>
      <c r="AB13" s="30">
        <v>13.0</v>
      </c>
      <c r="AC13" s="24">
        <v>1063.0</v>
      </c>
    </row>
    <row r="14">
      <c r="A14" s="25" t="s">
        <v>164</v>
      </c>
      <c r="B14" s="30">
        <v>60.0</v>
      </c>
      <c r="C14" s="30">
        <v>29.6</v>
      </c>
      <c r="D14" s="30">
        <v>4.45</v>
      </c>
      <c r="E14" s="30">
        <v>162.0</v>
      </c>
      <c r="F14" s="30">
        <v>6108.0</v>
      </c>
      <c r="G14" s="30">
        <v>5472.0</v>
      </c>
      <c r="H14" s="30">
        <v>721.0</v>
      </c>
      <c r="I14" s="30">
        <v>1323.0</v>
      </c>
      <c r="J14" s="29">
        <v>249.0</v>
      </c>
      <c r="K14" s="29">
        <v>23.0</v>
      </c>
      <c r="L14" s="30">
        <v>214.0</v>
      </c>
      <c r="M14" s="30">
        <v>690.0</v>
      </c>
      <c r="N14" s="30">
        <v>89.0</v>
      </c>
      <c r="O14" s="30">
        <v>22.0</v>
      </c>
      <c r="P14" s="30">
        <v>514.0</v>
      </c>
      <c r="Q14" s="30">
        <v>1300.0</v>
      </c>
      <c r="R14" s="30">
        <v>0.242</v>
      </c>
      <c r="S14" s="30">
        <v>0.313</v>
      </c>
      <c r="T14" s="30">
        <v>0.413</v>
      </c>
      <c r="U14" s="30">
        <v>0.726</v>
      </c>
      <c r="V14" s="30">
        <v>100.0</v>
      </c>
      <c r="W14" s="30">
        <v>2260.0</v>
      </c>
      <c r="X14" s="30">
        <v>111.0</v>
      </c>
      <c r="Y14" s="30">
        <v>73.0</v>
      </c>
      <c r="Z14" s="30">
        <v>7.0</v>
      </c>
      <c r="AA14" s="30">
        <v>39.0</v>
      </c>
      <c r="AB14" s="30">
        <v>38.0</v>
      </c>
      <c r="AC14" s="24">
        <v>1071.0</v>
      </c>
    </row>
    <row r="15">
      <c r="A15" s="25" t="s">
        <v>31</v>
      </c>
      <c r="B15" s="30">
        <v>52.0</v>
      </c>
      <c r="C15" s="30">
        <v>28.1</v>
      </c>
      <c r="D15" s="30">
        <v>4.93</v>
      </c>
      <c r="E15" s="30">
        <v>163.0</v>
      </c>
      <c r="F15" s="30">
        <v>6358.0</v>
      </c>
      <c r="G15" s="30">
        <v>5572.0</v>
      </c>
      <c r="H15" s="30">
        <v>804.0</v>
      </c>
      <c r="I15" s="30">
        <v>1394.0</v>
      </c>
      <c r="J15" s="29">
        <v>296.0</v>
      </c>
      <c r="K15" s="29">
        <v>33.0</v>
      </c>
      <c r="L15" s="30">
        <v>235.0</v>
      </c>
      <c r="M15" s="30">
        <v>756.0</v>
      </c>
      <c r="N15" s="30">
        <v>75.0</v>
      </c>
      <c r="O15" s="30">
        <v>24.0</v>
      </c>
      <c r="P15" s="30">
        <v>647.0</v>
      </c>
      <c r="Q15" s="30">
        <v>1436.0</v>
      </c>
      <c r="R15" s="30">
        <v>0.25</v>
      </c>
      <c r="S15" s="30">
        <v>0.333</v>
      </c>
      <c r="T15" s="30">
        <v>0.442</v>
      </c>
      <c r="U15" s="30">
        <v>0.774</v>
      </c>
      <c r="V15" s="30">
        <v>109.0</v>
      </c>
      <c r="W15" s="30">
        <v>2461.0</v>
      </c>
      <c r="X15" s="30">
        <v>119.0</v>
      </c>
      <c r="Y15" s="30">
        <v>61.0</v>
      </c>
      <c r="Z15" s="30">
        <v>39.0</v>
      </c>
      <c r="AA15" s="30">
        <v>39.0</v>
      </c>
      <c r="AB15" s="30">
        <v>47.0</v>
      </c>
      <c r="AC15" s="24">
        <v>1163.0</v>
      </c>
    </row>
    <row r="16">
      <c r="A16" s="25" t="s">
        <v>113</v>
      </c>
      <c r="B16" s="30">
        <v>51.0</v>
      </c>
      <c r="C16" s="30">
        <v>27.5</v>
      </c>
      <c r="D16" s="30">
        <v>3.66</v>
      </c>
      <c r="E16" s="30">
        <v>161.0</v>
      </c>
      <c r="F16" s="30">
        <v>6083.0</v>
      </c>
      <c r="G16" s="30">
        <v>5488.0</v>
      </c>
      <c r="H16" s="30">
        <v>589.0</v>
      </c>
      <c r="I16" s="30">
        <v>1303.0</v>
      </c>
      <c r="J16" s="29">
        <v>222.0</v>
      </c>
      <c r="K16" s="29">
        <v>24.0</v>
      </c>
      <c r="L16" s="30">
        <v>128.0</v>
      </c>
      <c r="M16" s="30">
        <v>554.0</v>
      </c>
      <c r="N16" s="30">
        <v>45.0</v>
      </c>
      <c r="O16" s="30">
        <v>31.0</v>
      </c>
      <c r="P16" s="30">
        <v>455.0</v>
      </c>
      <c r="Q16" s="30">
        <v>1384.0</v>
      </c>
      <c r="R16" s="30">
        <v>0.237</v>
      </c>
      <c r="S16" s="30">
        <v>0.303</v>
      </c>
      <c r="T16" s="30">
        <v>0.357</v>
      </c>
      <c r="U16" s="30">
        <v>0.659</v>
      </c>
      <c r="V16" s="30">
        <v>87.0</v>
      </c>
      <c r="W16" s="30">
        <v>1957.0</v>
      </c>
      <c r="X16" s="30">
        <v>119.0</v>
      </c>
      <c r="Y16" s="30">
        <v>73.0</v>
      </c>
      <c r="Z16" s="30">
        <v>32.0</v>
      </c>
      <c r="AA16" s="30">
        <v>31.0</v>
      </c>
      <c r="AB16" s="30">
        <v>26.0</v>
      </c>
      <c r="AC16" s="24">
        <v>1123.0</v>
      </c>
    </row>
    <row r="17">
      <c r="A17" s="25" t="s">
        <v>137</v>
      </c>
      <c r="B17" s="30">
        <v>53.0</v>
      </c>
      <c r="C17" s="30">
        <v>28.8</v>
      </c>
      <c r="D17" s="30">
        <v>4.63</v>
      </c>
      <c r="E17" s="30">
        <v>163.0</v>
      </c>
      <c r="F17" s="30">
        <v>6210.0</v>
      </c>
      <c r="G17" s="30">
        <v>5542.0</v>
      </c>
      <c r="H17" s="30">
        <v>754.0</v>
      </c>
      <c r="I17" s="30">
        <v>1398.0</v>
      </c>
      <c r="J17" s="29">
        <v>252.0</v>
      </c>
      <c r="K17" s="29">
        <v>24.0</v>
      </c>
      <c r="L17" s="30">
        <v>218.0</v>
      </c>
      <c r="M17" s="30">
        <v>711.0</v>
      </c>
      <c r="N17" s="30">
        <v>124.0</v>
      </c>
      <c r="O17" s="30">
        <v>32.0</v>
      </c>
      <c r="P17" s="30">
        <v>537.0</v>
      </c>
      <c r="Q17" s="30">
        <v>1458.0</v>
      </c>
      <c r="R17" s="30">
        <v>0.252</v>
      </c>
      <c r="S17" s="30">
        <v>0.323</v>
      </c>
      <c r="T17" s="30">
        <v>0.424</v>
      </c>
      <c r="U17" s="30">
        <v>0.747</v>
      </c>
      <c r="V17" s="30">
        <v>99.0</v>
      </c>
      <c r="W17" s="30">
        <v>2352.0</v>
      </c>
      <c r="X17" s="30">
        <v>128.0</v>
      </c>
      <c r="Y17" s="30">
        <v>58.0</v>
      </c>
      <c r="Z17" s="30">
        <v>29.0</v>
      </c>
      <c r="AA17" s="30">
        <v>41.0</v>
      </c>
      <c r="AB17" s="30">
        <v>32.0</v>
      </c>
      <c r="AC17" s="24">
        <v>1106.0</v>
      </c>
    </row>
    <row r="18">
      <c r="A18" s="25" t="s">
        <v>60</v>
      </c>
      <c r="B18" s="30">
        <v>54.0</v>
      </c>
      <c r="C18" s="30">
        <v>28.2</v>
      </c>
      <c r="D18" s="30">
        <v>4.56</v>
      </c>
      <c r="E18" s="30">
        <v>162.0</v>
      </c>
      <c r="F18" s="30">
        <v>6154.0</v>
      </c>
      <c r="G18" s="30">
        <v>5526.0</v>
      </c>
      <c r="H18" s="30">
        <v>738.0</v>
      </c>
      <c r="I18" s="30">
        <v>1380.0</v>
      </c>
      <c r="J18" s="29">
        <v>318.0</v>
      </c>
      <c r="K18" s="29">
        <v>22.0</v>
      </c>
      <c r="L18" s="30">
        <v>166.0</v>
      </c>
      <c r="M18" s="30">
        <v>704.0</v>
      </c>
      <c r="N18" s="30">
        <v>47.0</v>
      </c>
      <c r="O18" s="30">
        <v>27.0</v>
      </c>
      <c r="P18" s="30">
        <v>534.0</v>
      </c>
      <c r="Q18" s="30">
        <v>1328.0</v>
      </c>
      <c r="R18" s="30">
        <v>0.25</v>
      </c>
      <c r="S18" s="30">
        <v>0.318</v>
      </c>
      <c r="T18" s="30">
        <v>0.405</v>
      </c>
      <c r="U18" s="30">
        <v>0.723</v>
      </c>
      <c r="V18" s="30">
        <v>95.0</v>
      </c>
      <c r="W18" s="30">
        <v>2240.0</v>
      </c>
      <c r="X18" s="30">
        <v>89.0</v>
      </c>
      <c r="Y18" s="30">
        <v>37.0</v>
      </c>
      <c r="Z18" s="30">
        <v>19.0</v>
      </c>
      <c r="AA18" s="30">
        <v>38.0</v>
      </c>
      <c r="AB18" s="30">
        <v>25.0</v>
      </c>
      <c r="AC18" s="24">
        <v>1087.0</v>
      </c>
    </row>
    <row r="19">
      <c r="A19" s="25" t="s">
        <v>151</v>
      </c>
      <c r="B19" s="30">
        <v>56.0</v>
      </c>
      <c r="C19" s="30">
        <v>28.3</v>
      </c>
      <c r="D19" s="30">
        <v>4.17</v>
      </c>
      <c r="E19" s="30">
        <v>162.0</v>
      </c>
      <c r="F19" s="30">
        <v>6177.0</v>
      </c>
      <c r="G19" s="30">
        <v>5468.0</v>
      </c>
      <c r="H19" s="30">
        <v>676.0</v>
      </c>
      <c r="I19" s="30">
        <v>1282.0</v>
      </c>
      <c r="J19" s="29">
        <v>265.0</v>
      </c>
      <c r="K19" s="29">
        <v>34.0</v>
      </c>
      <c r="L19" s="30">
        <v>170.0</v>
      </c>
      <c r="M19" s="30">
        <v>649.0</v>
      </c>
      <c r="N19" s="30">
        <v>71.0</v>
      </c>
      <c r="O19" s="30">
        <v>39.0</v>
      </c>
      <c r="P19" s="30">
        <v>566.0</v>
      </c>
      <c r="Q19" s="30">
        <v>1404.0</v>
      </c>
      <c r="R19" s="30">
        <v>0.234</v>
      </c>
      <c r="S19" s="30">
        <v>0.312</v>
      </c>
      <c r="T19" s="30">
        <v>0.389</v>
      </c>
      <c r="U19" s="30">
        <v>0.701</v>
      </c>
      <c r="V19" s="30">
        <v>97.0</v>
      </c>
      <c r="W19" s="30">
        <v>2125.0</v>
      </c>
      <c r="X19" s="30">
        <v>116.0</v>
      </c>
      <c r="Y19" s="30">
        <v>73.0</v>
      </c>
      <c r="Z19" s="30">
        <v>28.0</v>
      </c>
      <c r="AA19" s="30">
        <v>42.0</v>
      </c>
      <c r="AB19" s="30">
        <v>36.0</v>
      </c>
      <c r="AC19" s="24">
        <v>1104.0</v>
      </c>
    </row>
    <row r="20">
      <c r="A20" s="25" t="s">
        <v>95</v>
      </c>
      <c r="B20" s="30">
        <v>49.0</v>
      </c>
      <c r="C20" s="30">
        <v>27.2</v>
      </c>
      <c r="D20" s="30">
        <v>5.25</v>
      </c>
      <c r="E20" s="30">
        <v>162.0</v>
      </c>
      <c r="F20" s="30">
        <v>6271.0</v>
      </c>
      <c r="G20" s="30">
        <v>5515.0</v>
      </c>
      <c r="H20" s="30">
        <v>851.0</v>
      </c>
      <c r="I20" s="30">
        <v>1374.0</v>
      </c>
      <c r="J20" s="29">
        <v>269.0</v>
      </c>
      <c r="K20" s="29">
        <v>23.0</v>
      </c>
      <c r="L20" s="30">
        <v>267.0</v>
      </c>
      <c r="M20" s="30">
        <v>821.0</v>
      </c>
      <c r="N20" s="30">
        <v>63.0</v>
      </c>
      <c r="O20" s="30">
        <v>21.0</v>
      </c>
      <c r="P20" s="30">
        <v>625.0</v>
      </c>
      <c r="Q20" s="30">
        <v>1421.0</v>
      </c>
      <c r="R20" s="30">
        <v>0.249</v>
      </c>
      <c r="S20" s="30">
        <v>0.329</v>
      </c>
      <c r="T20" s="30">
        <v>0.451</v>
      </c>
      <c r="U20" s="30">
        <v>0.781</v>
      </c>
      <c r="V20" s="30">
        <v>108.0</v>
      </c>
      <c r="W20" s="30">
        <v>2490.0</v>
      </c>
      <c r="X20" s="30">
        <v>107.0</v>
      </c>
      <c r="Y20" s="30">
        <v>62.0</v>
      </c>
      <c r="Z20" s="30">
        <v>10.0</v>
      </c>
      <c r="AA20" s="30">
        <v>59.0</v>
      </c>
      <c r="AB20" s="30">
        <v>21.0</v>
      </c>
      <c r="AC20" s="24">
        <v>1100.0</v>
      </c>
    </row>
    <row r="21">
      <c r="A21" s="25" t="s">
        <v>67</v>
      </c>
      <c r="B21" s="30">
        <v>53.0</v>
      </c>
      <c r="C21" s="30">
        <v>28.0</v>
      </c>
      <c r="D21" s="30">
        <v>5.02</v>
      </c>
      <c r="E21" s="30">
        <v>162.0</v>
      </c>
      <c r="F21" s="30">
        <v>6255.0</v>
      </c>
      <c r="G21" s="30">
        <v>5579.0</v>
      </c>
      <c r="H21" s="30">
        <v>813.0</v>
      </c>
      <c r="I21" s="30">
        <v>1407.0</v>
      </c>
      <c r="J21" s="29">
        <v>322.0</v>
      </c>
      <c r="K21" s="29">
        <v>20.0</v>
      </c>
      <c r="L21" s="30">
        <v>227.0</v>
      </c>
      <c r="M21" s="30">
        <v>778.0</v>
      </c>
      <c r="N21" s="30">
        <v>35.0</v>
      </c>
      <c r="O21" s="30">
        <v>21.0</v>
      </c>
      <c r="P21" s="30">
        <v>550.0</v>
      </c>
      <c r="Q21" s="30">
        <v>1381.0</v>
      </c>
      <c r="R21" s="30">
        <v>0.252</v>
      </c>
      <c r="S21" s="30">
        <v>0.325</v>
      </c>
      <c r="T21" s="30">
        <v>0.439</v>
      </c>
      <c r="U21" s="30">
        <v>0.764</v>
      </c>
      <c r="V21" s="30">
        <v>109.0</v>
      </c>
      <c r="W21" s="30">
        <v>2450.0</v>
      </c>
      <c r="X21" s="30">
        <v>136.0</v>
      </c>
      <c r="Y21" s="30">
        <v>76.0</v>
      </c>
      <c r="Z21" s="30">
        <v>6.0</v>
      </c>
      <c r="AA21" s="30">
        <v>44.0</v>
      </c>
      <c r="AB21" s="30">
        <v>18.0</v>
      </c>
      <c r="AC21" s="24">
        <v>1085.0</v>
      </c>
    </row>
    <row r="22">
      <c r="A22" s="25" t="s">
        <v>143</v>
      </c>
      <c r="B22" s="30">
        <v>48.0</v>
      </c>
      <c r="C22" s="30">
        <v>26.7</v>
      </c>
      <c r="D22" s="30">
        <v>4.18</v>
      </c>
      <c r="E22" s="30">
        <v>162.0</v>
      </c>
      <c r="F22" s="30">
        <v>6136.0</v>
      </c>
      <c r="G22" s="30">
        <v>5424.0</v>
      </c>
      <c r="H22" s="30">
        <v>677.0</v>
      </c>
      <c r="I22" s="30">
        <v>1271.0</v>
      </c>
      <c r="J22" s="29">
        <v>241.0</v>
      </c>
      <c r="K22" s="29">
        <v>30.0</v>
      </c>
      <c r="L22" s="30">
        <v>186.0</v>
      </c>
      <c r="M22" s="30">
        <v>653.0</v>
      </c>
      <c r="N22" s="30">
        <v>69.0</v>
      </c>
      <c r="O22" s="30">
        <v>26.0</v>
      </c>
      <c r="P22" s="30">
        <v>582.0</v>
      </c>
      <c r="Q22" s="30">
        <v>1520.0</v>
      </c>
      <c r="R22" s="30">
        <v>0.234</v>
      </c>
      <c r="S22" s="30">
        <v>0.314</v>
      </c>
      <c r="T22" s="30">
        <v>0.393</v>
      </c>
      <c r="U22" s="30">
        <v>0.707</v>
      </c>
      <c r="V22" s="30">
        <v>89.0</v>
      </c>
      <c r="W22" s="30">
        <v>2130.0</v>
      </c>
      <c r="X22" s="30">
        <v>102.0</v>
      </c>
      <c r="Y22" s="30">
        <v>64.0</v>
      </c>
      <c r="Z22" s="30">
        <v>32.0</v>
      </c>
      <c r="AA22" s="30">
        <v>32.0</v>
      </c>
      <c r="AB22" s="30">
        <v>33.0</v>
      </c>
      <c r="AC22" s="24">
        <v>1120.0</v>
      </c>
    </row>
    <row r="23">
      <c r="A23" s="25" t="s">
        <v>189</v>
      </c>
      <c r="B23" s="30">
        <v>48.0</v>
      </c>
      <c r="C23" s="30">
        <v>27.8</v>
      </c>
      <c r="D23" s="30">
        <v>4.3</v>
      </c>
      <c r="E23" s="30">
        <v>161.0</v>
      </c>
      <c r="F23" s="30">
        <v>6066.0</v>
      </c>
      <c r="G23" s="30">
        <v>5447.0</v>
      </c>
      <c r="H23" s="30">
        <v>692.0</v>
      </c>
      <c r="I23" s="30">
        <v>1381.0</v>
      </c>
      <c r="J23" s="29">
        <v>290.0</v>
      </c>
      <c r="K23" s="29">
        <v>38.0</v>
      </c>
      <c r="L23" s="30">
        <v>157.0</v>
      </c>
      <c r="M23" s="30">
        <v>665.0</v>
      </c>
      <c r="N23" s="30">
        <v>70.0</v>
      </c>
      <c r="O23" s="30">
        <v>38.0</v>
      </c>
      <c r="P23" s="30">
        <v>474.0</v>
      </c>
      <c r="Q23" s="30">
        <v>1229.0</v>
      </c>
      <c r="R23" s="30">
        <v>0.254</v>
      </c>
      <c r="S23" s="30">
        <v>0.317</v>
      </c>
      <c r="T23" s="30">
        <v>0.407</v>
      </c>
      <c r="U23" s="30">
        <v>0.725</v>
      </c>
      <c r="V23" s="30">
        <v>98.0</v>
      </c>
      <c r="W23" s="30">
        <v>2218.0</v>
      </c>
      <c r="X23" s="30">
        <v>121.0</v>
      </c>
      <c r="Y23" s="30">
        <v>59.0</v>
      </c>
      <c r="Z23" s="30">
        <v>31.0</v>
      </c>
      <c r="AA23" s="30">
        <v>52.0</v>
      </c>
      <c r="AB23" s="30">
        <v>38.0</v>
      </c>
      <c r="AC23" s="24">
        <v>1071.0</v>
      </c>
    </row>
    <row r="24">
      <c r="A24" s="25" t="s">
        <v>52</v>
      </c>
      <c r="B24" s="30">
        <v>49.0</v>
      </c>
      <c r="C24" s="30">
        <v>26.8</v>
      </c>
      <c r="D24" s="30">
        <v>3.81</v>
      </c>
      <c r="E24" s="30">
        <v>162.0</v>
      </c>
      <c r="F24" s="30">
        <v>6059.0</v>
      </c>
      <c r="G24" s="30">
        <v>5486.0</v>
      </c>
      <c r="H24" s="30">
        <v>617.0</v>
      </c>
      <c r="I24" s="30">
        <v>1289.0</v>
      </c>
      <c r="J24" s="29">
        <v>250.0</v>
      </c>
      <c r="K24" s="29">
        <v>30.0</v>
      </c>
      <c r="L24" s="30">
        <v>162.0</v>
      </c>
      <c r="M24" s="30">
        <v>583.0</v>
      </c>
      <c r="N24" s="30">
        <v>95.0</v>
      </c>
      <c r="O24" s="30">
        <v>36.0</v>
      </c>
      <c r="P24" s="30">
        <v>471.0</v>
      </c>
      <c r="Q24" s="30">
        <v>1523.0</v>
      </c>
      <c r="R24" s="30">
        <v>0.235</v>
      </c>
      <c r="S24" s="30">
        <v>0.297</v>
      </c>
      <c r="T24" s="30">
        <v>0.38</v>
      </c>
      <c r="U24" s="30">
        <v>0.677</v>
      </c>
      <c r="V24" s="30">
        <v>87.0</v>
      </c>
      <c r="W24" s="30">
        <v>2085.0</v>
      </c>
      <c r="X24" s="30">
        <v>122.0</v>
      </c>
      <c r="Y24" s="30">
        <v>31.0</v>
      </c>
      <c r="Z24" s="30">
        <v>35.0</v>
      </c>
      <c r="AA24" s="30">
        <v>36.0</v>
      </c>
      <c r="AB24" s="30">
        <v>28.0</v>
      </c>
      <c r="AC24" s="24">
        <v>1028.0</v>
      </c>
    </row>
    <row r="25">
      <c r="A25" s="25" t="s">
        <v>148</v>
      </c>
      <c r="B25" s="30">
        <v>53.0</v>
      </c>
      <c r="C25" s="30">
        <v>29.8</v>
      </c>
      <c r="D25" s="30">
        <v>4.18</v>
      </c>
      <c r="E25" s="30">
        <v>162.0</v>
      </c>
      <c r="F25" s="30">
        <v>6087.0</v>
      </c>
      <c r="G25" s="30">
        <v>5513.0</v>
      </c>
      <c r="H25" s="30">
        <v>677.0</v>
      </c>
      <c r="I25" s="30">
        <v>1402.0</v>
      </c>
      <c r="J25" s="29">
        <v>256.0</v>
      </c>
      <c r="K25" s="29">
        <v>32.0</v>
      </c>
      <c r="L25" s="30">
        <v>176.0</v>
      </c>
      <c r="M25" s="30">
        <v>644.0</v>
      </c>
      <c r="N25" s="30">
        <v>79.0</v>
      </c>
      <c r="O25" s="30">
        <v>37.0</v>
      </c>
      <c r="P25" s="30">
        <v>430.0</v>
      </c>
      <c r="Q25" s="30">
        <v>1221.0</v>
      </c>
      <c r="R25" s="30">
        <v>0.254</v>
      </c>
      <c r="S25" s="30">
        <v>0.314</v>
      </c>
      <c r="T25" s="30">
        <v>0.408</v>
      </c>
      <c r="U25" s="30">
        <v>0.722</v>
      </c>
      <c r="V25" s="30">
        <v>102.0</v>
      </c>
      <c r="W25" s="30">
        <v>2250.0</v>
      </c>
      <c r="X25" s="30">
        <v>128.0</v>
      </c>
      <c r="Y25" s="30">
        <v>70.0</v>
      </c>
      <c r="Z25" s="30">
        <v>29.0</v>
      </c>
      <c r="AA25" s="30">
        <v>41.0</v>
      </c>
      <c r="AB25" s="30">
        <v>17.0</v>
      </c>
      <c r="AC25" s="24">
        <v>1084.0</v>
      </c>
    </row>
    <row r="26">
      <c r="A26" s="25" t="s">
        <v>132</v>
      </c>
      <c r="B26" s="30">
        <v>48.0</v>
      </c>
      <c r="C26" s="30">
        <v>29.8</v>
      </c>
      <c r="D26" s="30">
        <v>3.72</v>
      </c>
      <c r="E26" s="30">
        <v>162.0</v>
      </c>
      <c r="F26" s="30">
        <v>6113.0</v>
      </c>
      <c r="G26" s="30">
        <v>5541.0</v>
      </c>
      <c r="H26" s="30">
        <v>603.0</v>
      </c>
      <c r="I26" s="30">
        <v>1324.0</v>
      </c>
      <c r="J26" s="29">
        <v>255.0</v>
      </c>
      <c r="K26" s="29">
        <v>30.0</v>
      </c>
      <c r="L26" s="30">
        <v>133.0</v>
      </c>
      <c r="M26" s="30">
        <v>573.0</v>
      </c>
      <c r="N26" s="30">
        <v>77.0</v>
      </c>
      <c r="O26" s="30">
        <v>34.0</v>
      </c>
      <c r="P26" s="30">
        <v>448.0</v>
      </c>
      <c r="Q26" s="30">
        <v>1467.0</v>
      </c>
      <c r="R26" s="30">
        <v>0.239</v>
      </c>
      <c r="S26" s="30">
        <v>0.3</v>
      </c>
      <c r="T26" s="30">
        <v>0.368</v>
      </c>
      <c r="U26" s="30">
        <v>0.667</v>
      </c>
      <c r="V26" s="30">
        <v>84.0</v>
      </c>
      <c r="W26" s="30">
        <v>2038.0</v>
      </c>
      <c r="X26" s="30">
        <v>113.0</v>
      </c>
      <c r="Y26" s="30">
        <v>49.0</v>
      </c>
      <c r="Z26" s="30">
        <v>33.0</v>
      </c>
      <c r="AA26" s="30">
        <v>42.0</v>
      </c>
      <c r="AB26" s="30">
        <v>40.0</v>
      </c>
      <c r="AC26" s="24">
        <v>1101.0</v>
      </c>
    </row>
    <row r="27">
      <c r="A27" s="25" t="s">
        <v>107</v>
      </c>
      <c r="B27" s="30">
        <v>49.0</v>
      </c>
      <c r="C27" s="30">
        <v>28.0</v>
      </c>
      <c r="D27" s="30">
        <v>4.69</v>
      </c>
      <c r="E27" s="30">
        <v>162.0</v>
      </c>
      <c r="F27" s="30">
        <v>6200.0</v>
      </c>
      <c r="G27" s="30">
        <v>5498.0</v>
      </c>
      <c r="H27" s="30">
        <v>759.0</v>
      </c>
      <c r="I27" s="30">
        <v>1369.0</v>
      </c>
      <c r="J27" s="29">
        <v>248.0</v>
      </c>
      <c r="K27" s="29">
        <v>9.0</v>
      </c>
      <c r="L27" s="30">
        <v>205.0</v>
      </c>
      <c r="M27" s="30">
        <v>725.0</v>
      </c>
      <c r="N27" s="30">
        <v>63.0</v>
      </c>
      <c r="O27" s="30">
        <v>32.0</v>
      </c>
      <c r="P27" s="30">
        <v>525.0</v>
      </c>
      <c r="Q27" s="30">
        <v>1380.0</v>
      </c>
      <c r="R27" s="30">
        <v>0.249</v>
      </c>
      <c r="S27" s="30">
        <v>0.321</v>
      </c>
      <c r="T27" s="30">
        <v>0.409</v>
      </c>
      <c r="U27" s="30">
        <v>0.73</v>
      </c>
      <c r="V27" s="30">
        <v>99.0</v>
      </c>
      <c r="W27" s="30">
        <v>2250.0</v>
      </c>
      <c r="X27" s="30">
        <v>92.0</v>
      </c>
      <c r="Y27" s="30">
        <v>80.0</v>
      </c>
      <c r="Z27" s="30">
        <v>46.0</v>
      </c>
      <c r="AA27" s="30">
        <v>48.0</v>
      </c>
      <c r="AB27" s="30">
        <v>40.0</v>
      </c>
      <c r="AC27" s="24">
        <v>1101.0</v>
      </c>
    </row>
    <row r="28">
      <c r="A28" s="25" t="s">
        <v>44</v>
      </c>
      <c r="B28" s="30">
        <v>54.0</v>
      </c>
      <c r="C28" s="30">
        <v>27.1</v>
      </c>
      <c r="D28" s="30">
        <v>4.42</v>
      </c>
      <c r="E28" s="30">
        <v>162.0</v>
      </c>
      <c r="F28" s="30">
        <v>6195.0</v>
      </c>
      <c r="G28" s="30">
        <v>5475.0</v>
      </c>
      <c r="H28" s="30">
        <v>716.0</v>
      </c>
      <c r="I28" s="30">
        <v>1415.0</v>
      </c>
      <c r="J28" s="29">
        <v>274.0</v>
      </c>
      <c r="K28" s="29">
        <v>43.0</v>
      </c>
      <c r="L28" s="30">
        <v>150.0</v>
      </c>
      <c r="M28" s="30">
        <v>664.0</v>
      </c>
      <c r="N28" s="30">
        <v>128.0</v>
      </c>
      <c r="O28" s="30">
        <v>51.0</v>
      </c>
      <c r="P28" s="30">
        <v>540.0</v>
      </c>
      <c r="Q28" s="30">
        <v>1388.0</v>
      </c>
      <c r="R28" s="30">
        <v>0.258</v>
      </c>
      <c r="S28" s="30">
        <v>0.333</v>
      </c>
      <c r="T28" s="30">
        <v>0.406</v>
      </c>
      <c r="U28" s="30">
        <v>0.74</v>
      </c>
      <c r="V28" s="30">
        <v>105.0</v>
      </c>
      <c r="W28" s="30">
        <v>2225.0</v>
      </c>
      <c r="X28" s="30">
        <v>122.0</v>
      </c>
      <c r="Y28" s="30">
        <v>101.0</v>
      </c>
      <c r="Z28" s="30">
        <v>28.0</v>
      </c>
      <c r="AA28" s="30">
        <v>50.0</v>
      </c>
      <c r="AB28" s="30">
        <v>17.0</v>
      </c>
      <c r="AC28" s="24">
        <v>1156.0</v>
      </c>
    </row>
    <row r="29">
      <c r="A29" s="25" t="s">
        <v>186</v>
      </c>
      <c r="B29" s="30">
        <v>50.0</v>
      </c>
      <c r="C29" s="30">
        <v>27.4</v>
      </c>
      <c r="D29" s="30">
        <v>4.55</v>
      </c>
      <c r="E29" s="30">
        <v>162.0</v>
      </c>
      <c r="F29" s="30">
        <v>6163.0</v>
      </c>
      <c r="G29" s="30">
        <v>5453.0</v>
      </c>
      <c r="H29" s="30">
        <v>737.0</v>
      </c>
      <c r="I29" s="30">
        <v>1308.0</v>
      </c>
      <c r="J29" s="29">
        <v>266.0</v>
      </c>
      <c r="K29" s="29">
        <v>24.0</v>
      </c>
      <c r="L29" s="30">
        <v>194.0</v>
      </c>
      <c r="M29" s="30">
        <v>696.0</v>
      </c>
      <c r="N29" s="30">
        <v>74.0</v>
      </c>
      <c r="O29" s="30">
        <v>35.0</v>
      </c>
      <c r="P29" s="30">
        <v>555.0</v>
      </c>
      <c r="Q29" s="30">
        <v>1484.0</v>
      </c>
      <c r="R29" s="30">
        <v>0.24</v>
      </c>
      <c r="S29" s="30">
        <v>0.318</v>
      </c>
      <c r="T29" s="30">
        <v>0.404</v>
      </c>
      <c r="U29" s="30">
        <v>0.722</v>
      </c>
      <c r="V29" s="30">
        <v>88.0</v>
      </c>
      <c r="W29" s="30">
        <v>2204.0</v>
      </c>
      <c r="X29" s="30">
        <v>104.0</v>
      </c>
      <c r="Y29" s="30">
        <v>88.0</v>
      </c>
      <c r="Z29" s="30">
        <v>33.0</v>
      </c>
      <c r="AA29" s="30">
        <v>34.0</v>
      </c>
      <c r="AB29" s="30">
        <v>16.0</v>
      </c>
      <c r="AC29" s="24">
        <v>1093.0</v>
      </c>
    </row>
    <row r="30">
      <c r="A30" s="25" t="s">
        <v>100</v>
      </c>
      <c r="B30" s="30">
        <v>63.0</v>
      </c>
      <c r="C30" s="30">
        <v>28.9</v>
      </c>
      <c r="D30" s="30">
        <v>4.38</v>
      </c>
      <c r="E30" s="30">
        <v>162.0</v>
      </c>
      <c r="F30" s="30">
        <v>6076.0</v>
      </c>
      <c r="G30" s="30">
        <v>5477.0</v>
      </c>
      <c r="H30" s="30">
        <v>709.0</v>
      </c>
      <c r="I30" s="30">
        <v>1336.0</v>
      </c>
      <c r="J30" s="29">
        <v>320.0</v>
      </c>
      <c r="K30" s="29">
        <v>16.0</v>
      </c>
      <c r="L30" s="30">
        <v>217.0</v>
      </c>
      <c r="M30" s="30">
        <v>680.0</v>
      </c>
      <c r="N30" s="30">
        <v>47.0</v>
      </c>
      <c r="O30" s="30">
        <v>30.0</v>
      </c>
      <c r="P30" s="30">
        <v>499.0</v>
      </c>
      <c r="Q30" s="30">
        <v>1387.0</v>
      </c>
      <c r="R30" s="30">
        <v>0.244</v>
      </c>
      <c r="S30" s="30">
        <v>0.312</v>
      </c>
      <c r="T30" s="30">
        <v>0.427</v>
      </c>
      <c r="U30" s="30">
        <v>0.739</v>
      </c>
      <c r="V30" s="30">
        <v>103.0</v>
      </c>
      <c r="W30" s="30">
        <v>2339.0</v>
      </c>
      <c r="X30" s="30">
        <v>118.0</v>
      </c>
      <c r="Y30" s="30">
        <v>58.0</v>
      </c>
      <c r="Z30" s="30">
        <v>5.0</v>
      </c>
      <c r="AA30" s="30">
        <v>37.0</v>
      </c>
      <c r="AB30" s="30">
        <v>15.0</v>
      </c>
      <c r="AC30" s="24">
        <v>1036.0</v>
      </c>
    </row>
    <row r="31">
      <c r="A31" s="25" t="s">
        <v>166</v>
      </c>
      <c r="B31" s="30">
        <v>53.0</v>
      </c>
      <c r="C31" s="30">
        <v>27.6</v>
      </c>
      <c r="D31" s="30">
        <v>4.76</v>
      </c>
      <c r="E31" s="30">
        <v>162.0</v>
      </c>
      <c r="F31" s="30">
        <v>6288.0</v>
      </c>
      <c r="G31" s="30">
        <v>5517.0</v>
      </c>
      <c r="H31" s="30">
        <v>771.0</v>
      </c>
      <c r="I31" s="30">
        <v>1402.0</v>
      </c>
      <c r="J31" s="29">
        <v>284.0</v>
      </c>
      <c r="K31" s="29">
        <v>25.0</v>
      </c>
      <c r="L31" s="30">
        <v>191.0</v>
      </c>
      <c r="M31" s="30">
        <v>737.0</v>
      </c>
      <c r="N31" s="30">
        <v>119.0</v>
      </c>
      <c r="O31" s="30">
        <v>33.0</v>
      </c>
      <c r="P31" s="30">
        <v>631.0</v>
      </c>
      <c r="Q31" s="30">
        <v>1289.0</v>
      </c>
      <c r="R31" s="30">
        <v>0.254</v>
      </c>
      <c r="S31" s="30">
        <v>0.335</v>
      </c>
      <c r="T31" s="30">
        <v>0.419</v>
      </c>
      <c r="U31" s="30">
        <v>0.753</v>
      </c>
      <c r="V31" s="30">
        <v>98.0</v>
      </c>
      <c r="W31" s="30">
        <v>2309.0</v>
      </c>
      <c r="X31" s="30">
        <v>104.0</v>
      </c>
      <c r="Y31" s="30">
        <v>59.0</v>
      </c>
      <c r="Z31" s="30">
        <v>41.0</v>
      </c>
      <c r="AA31" s="30">
        <v>40.0</v>
      </c>
      <c r="AB31" s="30">
        <v>56.0</v>
      </c>
      <c r="AC31" s="24">
        <v>1180.0</v>
      </c>
    </row>
    <row r="32">
      <c r="A32" s="26" t="s">
        <v>924</v>
      </c>
      <c r="B32" s="24">
        <v>46.0</v>
      </c>
      <c r="C32" s="24">
        <v>28.1</v>
      </c>
      <c r="D32" s="24">
        <v>4.45</v>
      </c>
      <c r="E32" s="24">
        <v>162.0</v>
      </c>
      <c r="F32" s="24">
        <v>6172.0</v>
      </c>
      <c r="G32" s="24">
        <v>5514.0</v>
      </c>
      <c r="H32" s="24">
        <v>721.0</v>
      </c>
      <c r="I32" s="24">
        <v>1367.0</v>
      </c>
      <c r="J32" s="26">
        <v>276.0</v>
      </c>
      <c r="K32" s="26">
        <v>28.0</v>
      </c>
      <c r="L32" s="24">
        <v>186.0</v>
      </c>
      <c r="M32" s="24">
        <v>687.0</v>
      </c>
      <c r="N32" s="24">
        <v>82.0</v>
      </c>
      <c r="O32" s="24">
        <v>32.0</v>
      </c>
      <c r="P32" s="24">
        <v>523.0</v>
      </c>
      <c r="Q32" s="24">
        <v>1374.0</v>
      </c>
      <c r="R32" s="24">
        <v>0.248</v>
      </c>
      <c r="S32" s="24">
        <v>0.318</v>
      </c>
      <c r="T32" s="24">
        <v>0.409</v>
      </c>
      <c r="U32" s="24">
        <v>0.728</v>
      </c>
      <c r="V32" s="24">
        <v>97.0</v>
      </c>
      <c r="W32" s="24">
        <v>2258.0</v>
      </c>
      <c r="X32" s="24">
        <v>115.0</v>
      </c>
      <c r="Y32" s="24">
        <v>64.0</v>
      </c>
      <c r="Z32" s="24">
        <v>27.0</v>
      </c>
      <c r="AA32" s="24">
        <v>41.0</v>
      </c>
      <c r="AB32" s="24">
        <v>31.0</v>
      </c>
      <c r="AC32" s="24">
        <v>1101.0</v>
      </c>
    </row>
    <row r="33">
      <c r="A33" s="90" t="s">
        <v>1</v>
      </c>
      <c r="B33" s="90" t="s">
        <v>906</v>
      </c>
      <c r="C33" s="90" t="s">
        <v>907</v>
      </c>
      <c r="D33" s="90" t="s">
        <v>423</v>
      </c>
      <c r="E33" s="90" t="s">
        <v>3</v>
      </c>
      <c r="F33" s="90" t="s">
        <v>908</v>
      </c>
      <c r="G33" s="90" t="s">
        <v>909</v>
      </c>
      <c r="H33" s="90" t="s">
        <v>9</v>
      </c>
      <c r="I33" s="90" t="s">
        <v>886</v>
      </c>
      <c r="J33" s="90" t="s">
        <v>910</v>
      </c>
      <c r="K33" s="90" t="s">
        <v>911</v>
      </c>
      <c r="L33" s="90" t="s">
        <v>889</v>
      </c>
      <c r="M33" s="90" t="s">
        <v>912</v>
      </c>
      <c r="N33" s="90" t="s">
        <v>913</v>
      </c>
      <c r="O33" s="90" t="s">
        <v>914</v>
      </c>
      <c r="P33" s="90" t="s">
        <v>890</v>
      </c>
      <c r="Q33" s="90" t="s">
        <v>892</v>
      </c>
      <c r="R33" s="90" t="s">
        <v>915</v>
      </c>
      <c r="S33" s="90" t="s">
        <v>916</v>
      </c>
      <c r="T33" s="90" t="s">
        <v>917</v>
      </c>
      <c r="U33" s="90" t="s">
        <v>918</v>
      </c>
      <c r="V33" s="90" t="s">
        <v>919</v>
      </c>
      <c r="W33" s="90" t="s">
        <v>920</v>
      </c>
      <c r="X33" s="90" t="s">
        <v>921</v>
      </c>
      <c r="Y33" s="90" t="s">
        <v>893</v>
      </c>
      <c r="Z33" s="90" t="s">
        <v>922</v>
      </c>
      <c r="AA33" s="90" t="s">
        <v>923</v>
      </c>
      <c r="AB33" s="90" t="s">
        <v>891</v>
      </c>
      <c r="AC33" s="90" t="s">
        <v>905</v>
      </c>
    </row>
    <row r="34">
      <c r="A34" s="91"/>
    </row>
    <row r="35">
      <c r="A35" s="43" t="s">
        <v>925</v>
      </c>
      <c r="B35">
        <f>CORREL(R2:R31,'2018 TeamPitching Stats'!E2:E31)</f>
        <v>0.6881889713</v>
      </c>
    </row>
    <row r="36">
      <c r="A36" s="43" t="s">
        <v>926</v>
      </c>
      <c r="B36">
        <f>CORREL(L2:L31,'2018 TeamPitching Stats'!E2:E31)</f>
        <v>0.5406221077</v>
      </c>
    </row>
    <row r="37">
      <c r="A37" s="43" t="s">
        <v>927</v>
      </c>
      <c r="B37">
        <f>CORREL(S2:S31,'2018 TeamPitching Stats'!E2:E31)</f>
        <v>0.798894278</v>
      </c>
    </row>
    <row r="38">
      <c r="A38" s="43" t="s">
        <v>928</v>
      </c>
      <c r="B38">
        <f>CORREL(D2:D31,'2018 TeamPitching Stats'!E2:E31)</f>
        <v>0.8376341607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</cols>
  <sheetData>
    <row r="1">
      <c r="A1" s="40" t="s">
        <v>1</v>
      </c>
      <c r="B1" s="40" t="s">
        <v>876</v>
      </c>
      <c r="C1" s="40" t="s">
        <v>877</v>
      </c>
      <c r="D1" s="40" t="s">
        <v>424</v>
      </c>
      <c r="E1" s="40" t="s">
        <v>4</v>
      </c>
      <c r="F1" s="40" t="s">
        <v>5</v>
      </c>
      <c r="G1" s="40" t="s">
        <v>6</v>
      </c>
      <c r="H1" s="40" t="s">
        <v>878</v>
      </c>
      <c r="I1" s="40" t="s">
        <v>3</v>
      </c>
      <c r="J1" s="40" t="s">
        <v>879</v>
      </c>
      <c r="K1" s="40" t="s">
        <v>880</v>
      </c>
      <c r="L1" s="40" t="s">
        <v>881</v>
      </c>
      <c r="M1" s="40" t="s">
        <v>882</v>
      </c>
      <c r="N1" s="40" t="s">
        <v>883</v>
      </c>
      <c r="O1" s="40" t="s">
        <v>884</v>
      </c>
      <c r="P1" s="40" t="s">
        <v>885</v>
      </c>
      <c r="Q1" s="40" t="s">
        <v>886</v>
      </c>
      <c r="R1" s="40" t="s">
        <v>9</v>
      </c>
      <c r="S1" s="40" t="s">
        <v>888</v>
      </c>
      <c r="T1" s="40" t="s">
        <v>889</v>
      </c>
      <c r="U1" s="40" t="s">
        <v>890</v>
      </c>
      <c r="V1" s="40" t="s">
        <v>891</v>
      </c>
      <c r="W1" s="40" t="s">
        <v>892</v>
      </c>
      <c r="X1" s="40" t="s">
        <v>893</v>
      </c>
      <c r="Y1" s="40" t="s">
        <v>894</v>
      </c>
      <c r="Z1" s="40" t="s">
        <v>895</v>
      </c>
      <c r="AA1" s="40" t="s">
        <v>896</v>
      </c>
      <c r="AB1" s="40" t="s">
        <v>897</v>
      </c>
      <c r="AC1" s="40" t="s">
        <v>898</v>
      </c>
      <c r="AD1" s="40" t="s">
        <v>899</v>
      </c>
      <c r="AE1" s="40" t="s">
        <v>900</v>
      </c>
      <c r="AF1" s="40" t="s">
        <v>901</v>
      </c>
      <c r="AG1" s="40" t="s">
        <v>902</v>
      </c>
      <c r="AH1" s="40" t="s">
        <v>903</v>
      </c>
      <c r="AI1" s="40" t="s">
        <v>904</v>
      </c>
      <c r="AJ1" s="40" t="s">
        <v>905</v>
      </c>
    </row>
    <row r="2">
      <c r="A2" s="25" t="s">
        <v>173</v>
      </c>
      <c r="B2" s="92">
        <v>30.0</v>
      </c>
      <c r="C2" s="92">
        <v>29.6</v>
      </c>
      <c r="D2" s="92">
        <v>3.98</v>
      </c>
      <c r="E2" s="93">
        <v>82.0</v>
      </c>
      <c r="F2" s="93">
        <v>80.0</v>
      </c>
      <c r="G2" s="92">
        <v>0.506</v>
      </c>
      <c r="H2" s="92">
        <v>3.72</v>
      </c>
      <c r="I2" s="92">
        <v>162.0</v>
      </c>
      <c r="J2" s="92">
        <v>162.0</v>
      </c>
      <c r="K2" s="92">
        <v>160.0</v>
      </c>
      <c r="L2" s="92">
        <v>2.0</v>
      </c>
      <c r="M2" s="92">
        <v>9.0</v>
      </c>
      <c r="N2" s="92">
        <v>1.0</v>
      </c>
      <c r="O2" s="92">
        <v>39.0</v>
      </c>
      <c r="P2" s="92">
        <v>1463.0</v>
      </c>
      <c r="Q2" s="92">
        <v>1313.0</v>
      </c>
      <c r="R2" s="92">
        <v>644.0</v>
      </c>
      <c r="S2" s="92">
        <v>605.0</v>
      </c>
      <c r="T2" s="92">
        <v>174.0</v>
      </c>
      <c r="U2" s="92">
        <v>522.0</v>
      </c>
      <c r="V2" s="92">
        <v>43.0</v>
      </c>
      <c r="W2" s="92">
        <v>1448.0</v>
      </c>
      <c r="X2" s="92">
        <v>57.0</v>
      </c>
      <c r="Y2" s="92">
        <v>5.0</v>
      </c>
      <c r="Z2" s="92">
        <v>69.0</v>
      </c>
      <c r="AA2" s="92">
        <v>6139.0</v>
      </c>
      <c r="AB2" s="92">
        <v>117.0</v>
      </c>
      <c r="AC2" s="92">
        <v>3.91</v>
      </c>
      <c r="AD2" s="92">
        <v>1.254</v>
      </c>
      <c r="AE2" s="92">
        <v>8.1</v>
      </c>
      <c r="AF2" s="92">
        <v>1.1</v>
      </c>
      <c r="AG2" s="92">
        <v>3.2</v>
      </c>
      <c r="AH2" s="92">
        <v>8.9</v>
      </c>
      <c r="AI2" s="92">
        <v>2.77</v>
      </c>
      <c r="AJ2" s="92">
        <v>1106.0</v>
      </c>
    </row>
    <row r="3">
      <c r="A3" s="25" t="s">
        <v>75</v>
      </c>
      <c r="B3" s="94">
        <v>35.0</v>
      </c>
      <c r="C3" s="94">
        <v>27.7</v>
      </c>
      <c r="D3" s="94">
        <v>4.06</v>
      </c>
      <c r="E3" s="94">
        <v>90.0</v>
      </c>
      <c r="F3" s="94">
        <v>72.0</v>
      </c>
      <c r="G3" s="94">
        <v>0.556</v>
      </c>
      <c r="H3" s="94">
        <v>3.75</v>
      </c>
      <c r="I3" s="94">
        <v>162.0</v>
      </c>
      <c r="J3" s="94">
        <v>162.0</v>
      </c>
      <c r="K3" s="94">
        <v>160.0</v>
      </c>
      <c r="L3" s="94">
        <v>2.0</v>
      </c>
      <c r="M3" s="94">
        <v>11.0</v>
      </c>
      <c r="N3" s="94">
        <v>1.0</v>
      </c>
      <c r="O3" s="94">
        <v>40.0</v>
      </c>
      <c r="P3" s="94">
        <v>1456.2</v>
      </c>
      <c r="Q3" s="94">
        <v>1236.0</v>
      </c>
      <c r="R3" s="94">
        <v>657.0</v>
      </c>
      <c r="S3" s="94">
        <v>607.0</v>
      </c>
      <c r="T3" s="94">
        <v>153.0</v>
      </c>
      <c r="U3" s="94">
        <v>635.0</v>
      </c>
      <c r="V3" s="94">
        <v>43.0</v>
      </c>
      <c r="W3" s="94">
        <v>1423.0</v>
      </c>
      <c r="X3" s="94">
        <v>52.0</v>
      </c>
      <c r="Y3" s="94">
        <v>8.0</v>
      </c>
      <c r="Z3" s="94">
        <v>61.0</v>
      </c>
      <c r="AA3" s="94">
        <v>6155.0</v>
      </c>
      <c r="AB3" s="94">
        <v>108.0</v>
      </c>
      <c r="AC3" s="94">
        <v>3.98</v>
      </c>
      <c r="AD3" s="94">
        <v>1.284</v>
      </c>
      <c r="AE3" s="94">
        <v>7.6</v>
      </c>
      <c r="AF3" s="94">
        <v>0.9</v>
      </c>
      <c r="AG3" s="94">
        <v>3.9</v>
      </c>
      <c r="AH3" s="94">
        <v>8.8</v>
      </c>
      <c r="AI3" s="94">
        <v>2.24</v>
      </c>
      <c r="AJ3" s="92">
        <v>1128.0</v>
      </c>
    </row>
    <row r="4">
      <c r="A4" s="25" t="s">
        <v>169</v>
      </c>
      <c r="B4" s="94">
        <v>30.0</v>
      </c>
      <c r="C4" s="94">
        <v>27.1</v>
      </c>
      <c r="D4" s="94">
        <v>5.51</v>
      </c>
      <c r="E4" s="94">
        <v>47.0</v>
      </c>
      <c r="F4" s="94">
        <v>115.0</v>
      </c>
      <c r="G4" s="94">
        <v>0.29</v>
      </c>
      <c r="H4" s="94">
        <v>5.18</v>
      </c>
      <c r="I4" s="94">
        <v>162.0</v>
      </c>
      <c r="J4" s="94">
        <v>162.0</v>
      </c>
      <c r="K4" s="94">
        <v>160.0</v>
      </c>
      <c r="L4" s="94">
        <v>2.0</v>
      </c>
      <c r="M4" s="94">
        <v>7.0</v>
      </c>
      <c r="N4" s="94">
        <v>0.0</v>
      </c>
      <c r="O4" s="94">
        <v>28.0</v>
      </c>
      <c r="P4" s="94">
        <v>1431.0</v>
      </c>
      <c r="Q4" s="94">
        <v>1552.0</v>
      </c>
      <c r="R4" s="94">
        <v>892.0</v>
      </c>
      <c r="S4" s="94">
        <v>824.0</v>
      </c>
      <c r="T4" s="94">
        <v>234.0</v>
      </c>
      <c r="U4" s="94">
        <v>589.0</v>
      </c>
      <c r="V4" s="94">
        <v>29.0</v>
      </c>
      <c r="W4" s="94">
        <v>1203.0</v>
      </c>
      <c r="X4" s="94">
        <v>67.0</v>
      </c>
      <c r="Y4" s="94">
        <v>8.0</v>
      </c>
      <c r="Z4" s="94">
        <v>81.0</v>
      </c>
      <c r="AA4" s="94">
        <v>6340.0</v>
      </c>
      <c r="AB4" s="94">
        <v>80.0</v>
      </c>
      <c r="AC4" s="94">
        <v>4.98</v>
      </c>
      <c r="AD4" s="94">
        <v>1.496</v>
      </c>
      <c r="AE4" s="94">
        <v>9.8</v>
      </c>
      <c r="AF4" s="94">
        <v>1.5</v>
      </c>
      <c r="AG4" s="94">
        <v>3.7</v>
      </c>
      <c r="AH4" s="94">
        <v>7.6</v>
      </c>
      <c r="AI4" s="94">
        <v>2.04</v>
      </c>
      <c r="AJ4" s="92">
        <v>1155.0</v>
      </c>
    </row>
    <row r="5">
      <c r="A5" s="25" t="s">
        <v>177</v>
      </c>
      <c r="B5" s="94">
        <v>23.0</v>
      </c>
      <c r="C5" s="94">
        <v>28.9</v>
      </c>
      <c r="D5" s="94">
        <v>3.99</v>
      </c>
      <c r="E5" s="94">
        <v>108.0</v>
      </c>
      <c r="F5" s="94">
        <v>54.0</v>
      </c>
      <c r="G5" s="94">
        <v>0.667</v>
      </c>
      <c r="H5" s="94">
        <v>3.75</v>
      </c>
      <c r="I5" s="94">
        <v>162.0</v>
      </c>
      <c r="J5" s="94">
        <v>162.0</v>
      </c>
      <c r="K5" s="94">
        <v>160.0</v>
      </c>
      <c r="L5" s="94">
        <v>2.0</v>
      </c>
      <c r="M5" s="94">
        <v>14.0</v>
      </c>
      <c r="N5" s="94">
        <v>0.0</v>
      </c>
      <c r="O5" s="94">
        <v>46.0</v>
      </c>
      <c r="P5" s="94">
        <v>1458.2</v>
      </c>
      <c r="Q5" s="94">
        <v>1305.0</v>
      </c>
      <c r="R5" s="94">
        <v>647.0</v>
      </c>
      <c r="S5" s="94">
        <v>608.0</v>
      </c>
      <c r="T5" s="94">
        <v>176.0</v>
      </c>
      <c r="U5" s="94">
        <v>512.0</v>
      </c>
      <c r="V5" s="94">
        <v>8.0</v>
      </c>
      <c r="W5" s="94">
        <v>1558.0</v>
      </c>
      <c r="X5" s="94">
        <v>84.0</v>
      </c>
      <c r="Y5" s="94">
        <v>3.0</v>
      </c>
      <c r="Z5" s="94">
        <v>51.0</v>
      </c>
      <c r="AA5" s="94">
        <v>6166.0</v>
      </c>
      <c r="AB5" s="94">
        <v>117.0</v>
      </c>
      <c r="AC5" s="94">
        <v>3.82</v>
      </c>
      <c r="AD5" s="94">
        <v>1.246</v>
      </c>
      <c r="AE5" s="94">
        <v>8.1</v>
      </c>
      <c r="AF5" s="94">
        <v>1.1</v>
      </c>
      <c r="AG5" s="94">
        <v>3.2</v>
      </c>
      <c r="AH5" s="94">
        <v>9.6</v>
      </c>
      <c r="AI5" s="94">
        <v>3.04</v>
      </c>
      <c r="AJ5" s="92">
        <v>1143.0</v>
      </c>
    </row>
    <row r="6">
      <c r="A6" s="25" t="s">
        <v>89</v>
      </c>
      <c r="B6" s="94">
        <v>35.0</v>
      </c>
      <c r="C6" s="94">
        <v>30.2</v>
      </c>
      <c r="D6" s="94">
        <v>3.96</v>
      </c>
      <c r="E6" s="94">
        <v>95.0</v>
      </c>
      <c r="F6" s="94">
        <v>68.0</v>
      </c>
      <c r="G6" s="94">
        <v>0.583</v>
      </c>
      <c r="H6" s="94">
        <v>3.65</v>
      </c>
      <c r="I6" s="94">
        <v>163.0</v>
      </c>
      <c r="J6" s="94">
        <v>163.0</v>
      </c>
      <c r="K6" s="94">
        <v>162.0</v>
      </c>
      <c r="L6" s="94">
        <v>1.0</v>
      </c>
      <c r="M6" s="94">
        <v>18.0</v>
      </c>
      <c r="N6" s="94">
        <v>0.0</v>
      </c>
      <c r="O6" s="94">
        <v>46.0</v>
      </c>
      <c r="P6" s="94">
        <v>1476.1</v>
      </c>
      <c r="Q6" s="94">
        <v>1319.0</v>
      </c>
      <c r="R6" s="94">
        <v>645.0</v>
      </c>
      <c r="S6" s="94">
        <v>598.0</v>
      </c>
      <c r="T6" s="94">
        <v>157.0</v>
      </c>
      <c r="U6" s="94">
        <v>622.0</v>
      </c>
      <c r="V6" s="94">
        <v>33.0</v>
      </c>
      <c r="W6" s="94">
        <v>1333.0</v>
      </c>
      <c r="X6" s="94">
        <v>66.0</v>
      </c>
      <c r="Y6" s="94">
        <v>3.0</v>
      </c>
      <c r="Z6" s="94">
        <v>46.0</v>
      </c>
      <c r="AA6" s="94">
        <v>6264.0</v>
      </c>
      <c r="AB6" s="94">
        <v>118.0</v>
      </c>
      <c r="AC6" s="94">
        <v>4.14</v>
      </c>
      <c r="AD6" s="94">
        <v>1.315</v>
      </c>
      <c r="AE6" s="94">
        <v>8.0</v>
      </c>
      <c r="AF6" s="94">
        <v>1.0</v>
      </c>
      <c r="AG6" s="94">
        <v>3.8</v>
      </c>
      <c r="AH6" s="94">
        <v>8.1</v>
      </c>
      <c r="AI6" s="94">
        <v>2.14</v>
      </c>
      <c r="AJ6" s="92">
        <v>1190.0</v>
      </c>
    </row>
    <row r="7">
      <c r="A7" s="25" t="s">
        <v>80</v>
      </c>
      <c r="B7" s="94">
        <v>31.0</v>
      </c>
      <c r="C7" s="94">
        <v>27.6</v>
      </c>
      <c r="D7" s="94">
        <v>5.23</v>
      </c>
      <c r="E7" s="94">
        <v>62.0</v>
      </c>
      <c r="F7" s="94">
        <v>100.0</v>
      </c>
      <c r="G7" s="94">
        <v>0.383</v>
      </c>
      <c r="H7" s="94">
        <v>4.84</v>
      </c>
      <c r="I7" s="94">
        <v>162.0</v>
      </c>
      <c r="J7" s="94">
        <v>162.0</v>
      </c>
      <c r="K7" s="94">
        <v>162.0</v>
      </c>
      <c r="L7" s="94">
        <v>0.0</v>
      </c>
      <c r="M7" s="94">
        <v>8.0</v>
      </c>
      <c r="N7" s="94">
        <v>0.0</v>
      </c>
      <c r="O7" s="94">
        <v>34.0</v>
      </c>
      <c r="P7" s="94">
        <v>1437.0</v>
      </c>
      <c r="Q7" s="94">
        <v>1405.0</v>
      </c>
      <c r="R7" s="94">
        <v>848.0</v>
      </c>
      <c r="S7" s="94">
        <v>772.0</v>
      </c>
      <c r="T7" s="94">
        <v>196.0</v>
      </c>
      <c r="U7" s="94">
        <v>653.0</v>
      </c>
      <c r="V7" s="94">
        <v>25.0</v>
      </c>
      <c r="W7" s="94">
        <v>1259.0</v>
      </c>
      <c r="X7" s="94">
        <v>89.0</v>
      </c>
      <c r="Y7" s="94">
        <v>9.0</v>
      </c>
      <c r="Z7" s="94">
        <v>94.0</v>
      </c>
      <c r="AA7" s="94">
        <v>6339.0</v>
      </c>
      <c r="AB7" s="94">
        <v>87.0</v>
      </c>
      <c r="AC7" s="94">
        <v>4.73</v>
      </c>
      <c r="AD7" s="94">
        <v>1.432</v>
      </c>
      <c r="AE7" s="94">
        <v>8.8</v>
      </c>
      <c r="AF7" s="94">
        <v>1.2</v>
      </c>
      <c r="AG7" s="94">
        <v>4.1</v>
      </c>
      <c r="AH7" s="94">
        <v>7.9</v>
      </c>
      <c r="AI7" s="94">
        <v>1.93</v>
      </c>
      <c r="AJ7" s="92">
        <v>1180.0</v>
      </c>
    </row>
    <row r="8">
      <c r="A8" s="25" t="s">
        <v>119</v>
      </c>
      <c r="B8" s="94">
        <v>32.0</v>
      </c>
      <c r="C8" s="94">
        <v>27.1</v>
      </c>
      <c r="D8" s="94">
        <v>5.06</v>
      </c>
      <c r="E8" s="94">
        <v>67.0</v>
      </c>
      <c r="F8" s="94">
        <v>95.0</v>
      </c>
      <c r="G8" s="94">
        <v>0.414</v>
      </c>
      <c r="H8" s="94">
        <v>4.63</v>
      </c>
      <c r="I8" s="94">
        <v>162.0</v>
      </c>
      <c r="J8" s="94">
        <v>162.0</v>
      </c>
      <c r="K8" s="94">
        <v>161.0</v>
      </c>
      <c r="L8" s="94">
        <v>1.0</v>
      </c>
      <c r="M8" s="94">
        <v>6.0</v>
      </c>
      <c r="N8" s="94">
        <v>0.0</v>
      </c>
      <c r="O8" s="94">
        <v>38.0</v>
      </c>
      <c r="P8" s="94">
        <v>1441.0</v>
      </c>
      <c r="Q8" s="94">
        <v>1491.0</v>
      </c>
      <c r="R8" s="94">
        <v>819.0</v>
      </c>
      <c r="S8" s="94">
        <v>741.0</v>
      </c>
      <c r="T8" s="94">
        <v>228.0</v>
      </c>
      <c r="U8" s="94">
        <v>532.0</v>
      </c>
      <c r="V8" s="94">
        <v>60.0</v>
      </c>
      <c r="W8" s="94">
        <v>1258.0</v>
      </c>
      <c r="X8" s="94">
        <v>50.0</v>
      </c>
      <c r="Y8" s="94">
        <v>8.0</v>
      </c>
      <c r="Z8" s="94">
        <v>48.0</v>
      </c>
      <c r="AA8" s="94">
        <v>6279.0</v>
      </c>
      <c r="AB8" s="94">
        <v>91.0</v>
      </c>
      <c r="AC8" s="94">
        <v>4.66</v>
      </c>
      <c r="AD8" s="94">
        <v>1.404</v>
      </c>
      <c r="AE8" s="94">
        <v>9.3</v>
      </c>
      <c r="AF8" s="94">
        <v>1.4</v>
      </c>
      <c r="AG8" s="94">
        <v>3.3</v>
      </c>
      <c r="AH8" s="94">
        <v>7.9</v>
      </c>
      <c r="AI8" s="94">
        <v>2.36</v>
      </c>
      <c r="AJ8" s="92">
        <v>1137.0</v>
      </c>
    </row>
    <row r="9">
      <c r="A9" s="25" t="s">
        <v>85</v>
      </c>
      <c r="B9" s="94">
        <v>27.0</v>
      </c>
      <c r="C9" s="94">
        <v>29.4</v>
      </c>
      <c r="D9" s="94">
        <v>4.0</v>
      </c>
      <c r="E9" s="94">
        <v>91.0</v>
      </c>
      <c r="F9" s="94">
        <v>71.0</v>
      </c>
      <c r="G9" s="94">
        <v>0.562</v>
      </c>
      <c r="H9" s="94">
        <v>3.77</v>
      </c>
      <c r="I9" s="94">
        <v>162.0</v>
      </c>
      <c r="J9" s="94">
        <v>162.0</v>
      </c>
      <c r="K9" s="94">
        <v>157.0</v>
      </c>
      <c r="L9" s="94">
        <v>5.0</v>
      </c>
      <c r="M9" s="94">
        <v>17.0</v>
      </c>
      <c r="N9" s="94">
        <v>2.0</v>
      </c>
      <c r="O9" s="94">
        <v>41.0</v>
      </c>
      <c r="P9" s="94">
        <v>1457.1</v>
      </c>
      <c r="Q9" s="94">
        <v>1349.0</v>
      </c>
      <c r="R9" s="94">
        <v>648.0</v>
      </c>
      <c r="S9" s="94">
        <v>611.0</v>
      </c>
      <c r="T9" s="94">
        <v>200.0</v>
      </c>
      <c r="U9" s="94">
        <v>407.0</v>
      </c>
      <c r="V9" s="94">
        <v>29.0</v>
      </c>
      <c r="W9" s="94">
        <v>1544.0</v>
      </c>
      <c r="X9" s="94">
        <v>59.0</v>
      </c>
      <c r="Y9" s="94">
        <v>2.0</v>
      </c>
      <c r="Z9" s="94">
        <v>54.0</v>
      </c>
      <c r="AA9" s="94">
        <v>6071.0</v>
      </c>
      <c r="AB9" s="94">
        <v>116.0</v>
      </c>
      <c r="AC9" s="94">
        <v>3.79</v>
      </c>
      <c r="AD9" s="94">
        <v>1.205</v>
      </c>
      <c r="AE9" s="94">
        <v>8.3</v>
      </c>
      <c r="AF9" s="94">
        <v>1.2</v>
      </c>
      <c r="AG9" s="94">
        <v>2.5</v>
      </c>
      <c r="AH9" s="94">
        <v>9.5</v>
      </c>
      <c r="AI9" s="94">
        <v>3.79</v>
      </c>
      <c r="AJ9" s="92">
        <v>1051.0</v>
      </c>
    </row>
    <row r="10">
      <c r="A10" s="25" t="s">
        <v>155</v>
      </c>
      <c r="B10" s="94">
        <v>21.0</v>
      </c>
      <c r="C10" s="94">
        <v>27.9</v>
      </c>
      <c r="D10" s="94">
        <v>4.57</v>
      </c>
      <c r="E10" s="94">
        <v>91.0</v>
      </c>
      <c r="F10" s="94">
        <v>72.0</v>
      </c>
      <c r="G10" s="94">
        <v>0.558</v>
      </c>
      <c r="H10" s="94">
        <v>4.33</v>
      </c>
      <c r="I10" s="94">
        <v>163.0</v>
      </c>
      <c r="J10" s="94">
        <v>163.0</v>
      </c>
      <c r="K10" s="94">
        <v>163.0</v>
      </c>
      <c r="L10" s="94">
        <v>0.0</v>
      </c>
      <c r="M10" s="94">
        <v>10.0</v>
      </c>
      <c r="N10" s="94">
        <v>0.0</v>
      </c>
      <c r="O10" s="94">
        <v>51.0</v>
      </c>
      <c r="P10" s="94">
        <v>1452.1</v>
      </c>
      <c r="Q10" s="94">
        <v>1378.0</v>
      </c>
      <c r="R10" s="94">
        <v>745.0</v>
      </c>
      <c r="S10" s="94">
        <v>699.0</v>
      </c>
      <c r="T10" s="94">
        <v>184.0</v>
      </c>
      <c r="U10" s="94">
        <v>525.0</v>
      </c>
      <c r="V10" s="94">
        <v>24.0</v>
      </c>
      <c r="W10" s="94">
        <v>1409.0</v>
      </c>
      <c r="X10" s="94">
        <v>52.0</v>
      </c>
      <c r="Y10" s="94">
        <v>8.0</v>
      </c>
      <c r="Z10" s="94">
        <v>70.0</v>
      </c>
      <c r="AA10" s="94">
        <v>6154.0</v>
      </c>
      <c r="AB10" s="94">
        <v>108.0</v>
      </c>
      <c r="AC10" s="94">
        <v>4.06</v>
      </c>
      <c r="AD10" s="94">
        <v>1.31</v>
      </c>
      <c r="AE10" s="94">
        <v>8.5</v>
      </c>
      <c r="AF10" s="94">
        <v>1.1</v>
      </c>
      <c r="AG10" s="94">
        <v>3.3</v>
      </c>
      <c r="AH10" s="94">
        <v>8.7</v>
      </c>
      <c r="AI10" s="94">
        <v>2.68</v>
      </c>
      <c r="AJ10" s="92">
        <v>1052.0</v>
      </c>
    </row>
    <row r="11">
      <c r="A11" s="25" t="s">
        <v>182</v>
      </c>
      <c r="B11" s="94">
        <v>27.0</v>
      </c>
      <c r="C11" s="94">
        <v>28.6</v>
      </c>
      <c r="D11" s="94">
        <v>4.91</v>
      </c>
      <c r="E11" s="94">
        <v>64.0</v>
      </c>
      <c r="F11" s="94">
        <v>98.0</v>
      </c>
      <c r="G11" s="94">
        <v>0.395</v>
      </c>
      <c r="H11" s="94">
        <v>4.58</v>
      </c>
      <c r="I11" s="94">
        <v>162.0</v>
      </c>
      <c r="J11" s="94">
        <v>162.0</v>
      </c>
      <c r="K11" s="94">
        <v>162.0</v>
      </c>
      <c r="L11" s="94">
        <v>0.0</v>
      </c>
      <c r="M11" s="94">
        <v>2.0</v>
      </c>
      <c r="N11" s="94">
        <v>0.0</v>
      </c>
      <c r="O11" s="94">
        <v>37.0</v>
      </c>
      <c r="P11" s="94">
        <v>1425.1</v>
      </c>
      <c r="Q11" s="94">
        <v>1423.0</v>
      </c>
      <c r="R11" s="94">
        <v>796.0</v>
      </c>
      <c r="S11" s="94">
        <v>726.0</v>
      </c>
      <c r="T11" s="94">
        <v>216.0</v>
      </c>
      <c r="U11" s="94">
        <v>491.0</v>
      </c>
      <c r="V11" s="94">
        <v>20.0</v>
      </c>
      <c r="W11" s="94">
        <v>1215.0</v>
      </c>
      <c r="X11" s="94">
        <v>60.0</v>
      </c>
      <c r="Y11" s="94">
        <v>4.0</v>
      </c>
      <c r="Z11" s="94">
        <v>54.0</v>
      </c>
      <c r="AA11" s="94">
        <v>6130.0</v>
      </c>
      <c r="AB11" s="94">
        <v>95.0</v>
      </c>
      <c r="AC11" s="94">
        <v>4.59</v>
      </c>
      <c r="AD11" s="94">
        <v>1.343</v>
      </c>
      <c r="AE11" s="94">
        <v>9.0</v>
      </c>
      <c r="AF11" s="94">
        <v>1.4</v>
      </c>
      <c r="AG11" s="94">
        <v>3.1</v>
      </c>
      <c r="AH11" s="94">
        <v>7.7</v>
      </c>
      <c r="AI11" s="94">
        <v>2.47</v>
      </c>
      <c r="AJ11" s="92">
        <v>1058.0</v>
      </c>
    </row>
    <row r="12">
      <c r="A12" s="25" t="s">
        <v>126</v>
      </c>
      <c r="B12" s="94">
        <v>22.0</v>
      </c>
      <c r="C12" s="94">
        <v>30.0</v>
      </c>
      <c r="D12" s="94">
        <v>3.3</v>
      </c>
      <c r="E12" s="94">
        <v>103.0</v>
      </c>
      <c r="F12" s="94">
        <v>59.0</v>
      </c>
      <c r="G12" s="94">
        <v>0.636</v>
      </c>
      <c r="H12" s="94">
        <v>3.11</v>
      </c>
      <c r="I12" s="94">
        <v>162.0</v>
      </c>
      <c r="J12" s="94">
        <v>162.0</v>
      </c>
      <c r="K12" s="94">
        <v>159.0</v>
      </c>
      <c r="L12" s="94">
        <v>3.0</v>
      </c>
      <c r="M12" s="94">
        <v>12.0</v>
      </c>
      <c r="N12" s="94">
        <v>2.0</v>
      </c>
      <c r="O12" s="94">
        <v>46.0</v>
      </c>
      <c r="P12" s="94">
        <v>1455.0</v>
      </c>
      <c r="Q12" s="94">
        <v>1164.0</v>
      </c>
      <c r="R12" s="94">
        <v>534.0</v>
      </c>
      <c r="S12" s="94">
        <v>503.0</v>
      </c>
      <c r="T12" s="94">
        <v>152.0</v>
      </c>
      <c r="U12" s="94">
        <v>435.0</v>
      </c>
      <c r="V12" s="94">
        <v>4.0</v>
      </c>
      <c r="W12" s="94">
        <v>1687.0</v>
      </c>
      <c r="X12" s="94">
        <v>66.0</v>
      </c>
      <c r="Y12" s="94">
        <v>4.0</v>
      </c>
      <c r="Z12" s="94">
        <v>67.0</v>
      </c>
      <c r="AA12" s="94">
        <v>5913.0</v>
      </c>
      <c r="AB12" s="94">
        <v>130.0</v>
      </c>
      <c r="AC12" s="94">
        <v>3.23</v>
      </c>
      <c r="AD12" s="94">
        <v>1.099</v>
      </c>
      <c r="AE12" s="94">
        <v>7.2</v>
      </c>
      <c r="AF12" s="94">
        <v>0.9</v>
      </c>
      <c r="AG12" s="94">
        <v>2.7</v>
      </c>
      <c r="AH12" s="94">
        <v>10.4</v>
      </c>
      <c r="AI12" s="94">
        <v>3.88</v>
      </c>
      <c r="AJ12" s="92">
        <v>1014.0</v>
      </c>
    </row>
    <row r="13">
      <c r="A13" s="25" t="s">
        <v>160</v>
      </c>
      <c r="B13" s="94">
        <v>27.0</v>
      </c>
      <c r="C13" s="94">
        <v>27.6</v>
      </c>
      <c r="D13" s="94">
        <v>5.14</v>
      </c>
      <c r="E13" s="94">
        <v>58.0</v>
      </c>
      <c r="F13" s="94">
        <v>104.0</v>
      </c>
      <c r="G13" s="94">
        <v>0.358</v>
      </c>
      <c r="H13" s="94">
        <v>4.94</v>
      </c>
      <c r="I13" s="94">
        <v>162.0</v>
      </c>
      <c r="J13" s="94">
        <v>162.0</v>
      </c>
      <c r="K13" s="94">
        <v>160.0</v>
      </c>
      <c r="L13" s="94">
        <v>2.0</v>
      </c>
      <c r="M13" s="94">
        <v>8.0</v>
      </c>
      <c r="N13" s="94">
        <v>0.0</v>
      </c>
      <c r="O13" s="94">
        <v>33.0</v>
      </c>
      <c r="P13" s="94">
        <v>1432.0</v>
      </c>
      <c r="Q13" s="94">
        <v>1542.0</v>
      </c>
      <c r="R13" s="94">
        <v>833.0</v>
      </c>
      <c r="S13" s="94">
        <v>786.0</v>
      </c>
      <c r="T13" s="94">
        <v>205.0</v>
      </c>
      <c r="U13" s="94">
        <v>549.0</v>
      </c>
      <c r="V13" s="94">
        <v>28.0</v>
      </c>
      <c r="W13" s="94">
        <v>1157.0</v>
      </c>
      <c r="X13" s="94">
        <v>51.0</v>
      </c>
      <c r="Y13" s="94">
        <v>4.0</v>
      </c>
      <c r="Z13" s="94">
        <v>68.0</v>
      </c>
      <c r="AA13" s="94">
        <v>6284.0</v>
      </c>
      <c r="AB13" s="94">
        <v>87.0</v>
      </c>
      <c r="AC13" s="94">
        <v>4.66</v>
      </c>
      <c r="AD13" s="94">
        <v>1.46</v>
      </c>
      <c r="AE13" s="94">
        <v>9.7</v>
      </c>
      <c r="AF13" s="94">
        <v>1.3</v>
      </c>
      <c r="AG13" s="94">
        <v>3.5</v>
      </c>
      <c r="AH13" s="94">
        <v>7.3</v>
      </c>
      <c r="AI13" s="94">
        <v>2.11</v>
      </c>
      <c r="AJ13" s="92">
        <v>1155.0</v>
      </c>
    </row>
    <row r="14">
      <c r="A14" s="25" t="s">
        <v>164</v>
      </c>
      <c r="B14" s="94">
        <v>35.0</v>
      </c>
      <c r="C14" s="94">
        <v>27.5</v>
      </c>
      <c r="D14" s="94">
        <v>4.46</v>
      </c>
      <c r="E14" s="94">
        <v>80.0</v>
      </c>
      <c r="F14" s="94">
        <v>82.0</v>
      </c>
      <c r="G14" s="94">
        <v>0.494</v>
      </c>
      <c r="H14" s="94">
        <v>4.15</v>
      </c>
      <c r="I14" s="94">
        <v>162.0</v>
      </c>
      <c r="J14" s="94">
        <v>162.0</v>
      </c>
      <c r="K14" s="94">
        <v>161.0</v>
      </c>
      <c r="L14" s="94">
        <v>1.0</v>
      </c>
      <c r="M14" s="94">
        <v>9.0</v>
      </c>
      <c r="N14" s="94">
        <v>1.0</v>
      </c>
      <c r="O14" s="94">
        <v>35.0</v>
      </c>
      <c r="P14" s="94">
        <v>1437.1</v>
      </c>
      <c r="Q14" s="94">
        <v>1353.0</v>
      </c>
      <c r="R14" s="94">
        <v>722.0</v>
      </c>
      <c r="S14" s="94">
        <v>662.0</v>
      </c>
      <c r="T14" s="94">
        <v>205.0</v>
      </c>
      <c r="U14" s="94">
        <v>546.0</v>
      </c>
      <c r="V14" s="94">
        <v>17.0</v>
      </c>
      <c r="W14" s="94">
        <v>1386.0</v>
      </c>
      <c r="X14" s="94">
        <v>65.0</v>
      </c>
      <c r="Y14" s="94">
        <v>3.0</v>
      </c>
      <c r="Z14" s="94">
        <v>87.0</v>
      </c>
      <c r="AA14" s="94">
        <v>6108.0</v>
      </c>
      <c r="AB14" s="94">
        <v>101.0</v>
      </c>
      <c r="AC14" s="94">
        <v>4.36</v>
      </c>
      <c r="AD14" s="94">
        <v>1.321</v>
      </c>
      <c r="AE14" s="94">
        <v>8.5</v>
      </c>
      <c r="AF14" s="94">
        <v>1.3</v>
      </c>
      <c r="AG14" s="94">
        <v>3.4</v>
      </c>
      <c r="AH14" s="94">
        <v>8.7</v>
      </c>
      <c r="AI14" s="94">
        <v>2.54</v>
      </c>
      <c r="AJ14" s="92">
        <v>1074.0</v>
      </c>
    </row>
    <row r="15">
      <c r="A15" s="25" t="s">
        <v>31</v>
      </c>
      <c r="B15" s="94">
        <v>31.0</v>
      </c>
      <c r="C15" s="94">
        <v>29.2</v>
      </c>
      <c r="D15" s="94">
        <v>3.74</v>
      </c>
      <c r="E15" s="94">
        <v>92.0</v>
      </c>
      <c r="F15" s="94">
        <v>71.0</v>
      </c>
      <c r="G15" s="94">
        <v>0.564</v>
      </c>
      <c r="H15" s="94">
        <v>3.38</v>
      </c>
      <c r="I15" s="94">
        <v>163.0</v>
      </c>
      <c r="J15" s="94">
        <v>163.0</v>
      </c>
      <c r="K15" s="94">
        <v>163.0</v>
      </c>
      <c r="L15" s="94">
        <v>0.0</v>
      </c>
      <c r="M15" s="94">
        <v>11.0</v>
      </c>
      <c r="N15" s="94">
        <v>0.0</v>
      </c>
      <c r="O15" s="94">
        <v>48.0</v>
      </c>
      <c r="P15" s="94">
        <v>1476.0</v>
      </c>
      <c r="Q15" s="94">
        <v>1279.0</v>
      </c>
      <c r="R15" s="94">
        <v>610.0</v>
      </c>
      <c r="S15" s="94">
        <v>554.0</v>
      </c>
      <c r="T15" s="94">
        <v>179.0</v>
      </c>
      <c r="U15" s="94">
        <v>422.0</v>
      </c>
      <c r="V15" s="94">
        <v>39.0</v>
      </c>
      <c r="W15" s="94">
        <v>1565.0</v>
      </c>
      <c r="X15" s="94">
        <v>61.0</v>
      </c>
      <c r="Y15" s="94">
        <v>10.0</v>
      </c>
      <c r="Z15" s="94">
        <v>39.0</v>
      </c>
      <c r="AA15" s="94">
        <v>6096.0</v>
      </c>
      <c r="AB15" s="94">
        <v>115.0</v>
      </c>
      <c r="AC15" s="94">
        <v>3.6</v>
      </c>
      <c r="AD15" s="94">
        <v>1.152</v>
      </c>
      <c r="AE15" s="94">
        <v>7.8</v>
      </c>
      <c r="AF15" s="94">
        <v>1.1</v>
      </c>
      <c r="AG15" s="94">
        <v>2.6</v>
      </c>
      <c r="AH15" s="94">
        <v>9.5</v>
      </c>
      <c r="AI15" s="94">
        <v>3.71</v>
      </c>
      <c r="AJ15" s="92">
        <v>1058.0</v>
      </c>
    </row>
    <row r="16">
      <c r="A16" s="25" t="s">
        <v>113</v>
      </c>
      <c r="B16" s="94">
        <v>29.0</v>
      </c>
      <c r="C16" s="94">
        <v>27.6</v>
      </c>
      <c r="D16" s="94">
        <v>5.02</v>
      </c>
      <c r="E16" s="94">
        <v>63.0</v>
      </c>
      <c r="F16" s="94">
        <v>98.0</v>
      </c>
      <c r="G16" s="94">
        <v>0.391</v>
      </c>
      <c r="H16" s="94">
        <v>4.76</v>
      </c>
      <c r="I16" s="94">
        <v>161.0</v>
      </c>
      <c r="J16" s="94">
        <v>161.0</v>
      </c>
      <c r="K16" s="94">
        <v>160.0</v>
      </c>
      <c r="L16" s="94">
        <v>1.0</v>
      </c>
      <c r="M16" s="94">
        <v>12.0</v>
      </c>
      <c r="N16" s="94">
        <v>0.0</v>
      </c>
      <c r="O16" s="94">
        <v>30.0</v>
      </c>
      <c r="P16" s="94">
        <v>1442.0</v>
      </c>
      <c r="Q16" s="94">
        <v>1388.0</v>
      </c>
      <c r="R16" s="94">
        <v>809.0</v>
      </c>
      <c r="S16" s="94">
        <v>762.0</v>
      </c>
      <c r="T16" s="94">
        <v>192.0</v>
      </c>
      <c r="U16" s="94">
        <v>605.0</v>
      </c>
      <c r="V16" s="94">
        <v>73.0</v>
      </c>
      <c r="W16" s="94">
        <v>1249.0</v>
      </c>
      <c r="X16" s="94">
        <v>71.0</v>
      </c>
      <c r="Y16" s="94">
        <v>6.0</v>
      </c>
      <c r="Z16" s="94">
        <v>47.0</v>
      </c>
      <c r="AA16" s="94">
        <v>6236.0</v>
      </c>
      <c r="AB16" s="94">
        <v>77.0</v>
      </c>
      <c r="AC16" s="94">
        <v>4.57</v>
      </c>
      <c r="AD16" s="94">
        <v>1.382</v>
      </c>
      <c r="AE16" s="94">
        <v>8.7</v>
      </c>
      <c r="AF16" s="94">
        <v>1.2</v>
      </c>
      <c r="AG16" s="94">
        <v>3.8</v>
      </c>
      <c r="AH16" s="94">
        <v>7.8</v>
      </c>
      <c r="AI16" s="94">
        <v>2.06</v>
      </c>
      <c r="AJ16" s="92">
        <v>1101.0</v>
      </c>
    </row>
    <row r="17">
      <c r="A17" s="25" t="s">
        <v>137</v>
      </c>
      <c r="B17" s="94">
        <v>30.0</v>
      </c>
      <c r="C17" s="94">
        <v>28.8</v>
      </c>
      <c r="D17" s="94">
        <v>4.04</v>
      </c>
      <c r="E17" s="94">
        <v>96.0</v>
      </c>
      <c r="F17" s="94">
        <v>67.0</v>
      </c>
      <c r="G17" s="94">
        <v>0.589</v>
      </c>
      <c r="H17" s="94">
        <v>3.73</v>
      </c>
      <c r="I17" s="94">
        <v>163.0</v>
      </c>
      <c r="J17" s="94">
        <v>163.0</v>
      </c>
      <c r="K17" s="94">
        <v>163.0</v>
      </c>
      <c r="L17" s="94">
        <v>0.0</v>
      </c>
      <c r="M17" s="94">
        <v>14.0</v>
      </c>
      <c r="N17" s="94">
        <v>0.0</v>
      </c>
      <c r="O17" s="94">
        <v>49.0</v>
      </c>
      <c r="P17" s="94">
        <v>1461.0</v>
      </c>
      <c r="Q17" s="94">
        <v>1259.0</v>
      </c>
      <c r="R17" s="94">
        <v>659.0</v>
      </c>
      <c r="S17" s="94">
        <v>606.0</v>
      </c>
      <c r="T17" s="94">
        <v>173.0</v>
      </c>
      <c r="U17" s="94">
        <v>553.0</v>
      </c>
      <c r="V17" s="94">
        <v>34.0</v>
      </c>
      <c r="W17" s="94">
        <v>1428.0</v>
      </c>
      <c r="X17" s="94">
        <v>61.0</v>
      </c>
      <c r="Y17" s="94">
        <v>5.0</v>
      </c>
      <c r="Z17" s="94">
        <v>50.0</v>
      </c>
      <c r="AA17" s="94">
        <v>6114.0</v>
      </c>
      <c r="AB17" s="94">
        <v>110.0</v>
      </c>
      <c r="AC17" s="94">
        <v>4.01</v>
      </c>
      <c r="AD17" s="94">
        <v>1.24</v>
      </c>
      <c r="AE17" s="94">
        <v>7.8</v>
      </c>
      <c r="AF17" s="94">
        <v>1.1</v>
      </c>
      <c r="AG17" s="94">
        <v>3.4</v>
      </c>
      <c r="AH17" s="94">
        <v>8.8</v>
      </c>
      <c r="AI17" s="94">
        <v>2.58</v>
      </c>
      <c r="AJ17" s="92">
        <v>1072.0</v>
      </c>
    </row>
    <row r="18">
      <c r="A18" s="25" t="s">
        <v>60</v>
      </c>
      <c r="B18" s="94">
        <v>36.0</v>
      </c>
      <c r="C18" s="94">
        <v>28.5</v>
      </c>
      <c r="D18" s="94">
        <v>4.78</v>
      </c>
      <c r="E18" s="94">
        <v>78.0</v>
      </c>
      <c r="F18" s="94">
        <v>84.0</v>
      </c>
      <c r="G18" s="94">
        <v>0.481</v>
      </c>
      <c r="H18" s="94">
        <v>4.5</v>
      </c>
      <c r="I18" s="94">
        <v>162.0</v>
      </c>
      <c r="J18" s="94">
        <v>162.0</v>
      </c>
      <c r="K18" s="94">
        <v>160.0</v>
      </c>
      <c r="L18" s="94">
        <v>2.0</v>
      </c>
      <c r="M18" s="94">
        <v>7.0</v>
      </c>
      <c r="N18" s="94">
        <v>1.0</v>
      </c>
      <c r="O18" s="94">
        <v>37.0</v>
      </c>
      <c r="P18" s="94">
        <v>1443.1</v>
      </c>
      <c r="Q18" s="94">
        <v>1425.0</v>
      </c>
      <c r="R18" s="94">
        <v>775.0</v>
      </c>
      <c r="S18" s="94">
        <v>721.0</v>
      </c>
      <c r="T18" s="94">
        <v>198.0</v>
      </c>
      <c r="U18" s="94">
        <v>573.0</v>
      </c>
      <c r="V18" s="94">
        <v>34.0</v>
      </c>
      <c r="W18" s="94">
        <v>1377.0</v>
      </c>
      <c r="X18" s="94">
        <v>80.0</v>
      </c>
      <c r="Y18" s="94">
        <v>0.0</v>
      </c>
      <c r="Z18" s="94">
        <v>59.0</v>
      </c>
      <c r="AA18" s="94">
        <v>6287.0</v>
      </c>
      <c r="AB18" s="94">
        <v>98.0</v>
      </c>
      <c r="AC18" s="94">
        <v>4.39</v>
      </c>
      <c r="AD18" s="94">
        <v>1.384</v>
      </c>
      <c r="AE18" s="94">
        <v>8.9</v>
      </c>
      <c r="AF18" s="94">
        <v>1.2</v>
      </c>
      <c r="AG18" s="94">
        <v>3.6</v>
      </c>
      <c r="AH18" s="94">
        <v>8.6</v>
      </c>
      <c r="AI18" s="94">
        <v>2.4</v>
      </c>
      <c r="AJ18" s="92">
        <v>1182.0</v>
      </c>
    </row>
    <row r="19">
      <c r="A19" s="25" t="s">
        <v>151</v>
      </c>
      <c r="B19" s="94">
        <v>30.0</v>
      </c>
      <c r="C19" s="94">
        <v>28.0</v>
      </c>
      <c r="D19" s="94">
        <v>4.36</v>
      </c>
      <c r="E19" s="94">
        <v>77.0</v>
      </c>
      <c r="F19" s="94">
        <v>85.0</v>
      </c>
      <c r="G19" s="94">
        <v>0.475</v>
      </c>
      <c r="H19" s="94">
        <v>4.07</v>
      </c>
      <c r="I19" s="94">
        <v>162.0</v>
      </c>
      <c r="J19" s="94">
        <v>162.0</v>
      </c>
      <c r="K19" s="94">
        <v>159.0</v>
      </c>
      <c r="L19" s="94">
        <v>3.0</v>
      </c>
      <c r="M19" s="94">
        <v>15.0</v>
      </c>
      <c r="N19" s="94">
        <v>1.0</v>
      </c>
      <c r="O19" s="94">
        <v>41.0</v>
      </c>
      <c r="P19" s="94">
        <v>1460.2</v>
      </c>
      <c r="Q19" s="94">
        <v>1364.0</v>
      </c>
      <c r="R19" s="94">
        <v>707.0</v>
      </c>
      <c r="S19" s="94">
        <v>661.0</v>
      </c>
      <c r="T19" s="94">
        <v>185.0</v>
      </c>
      <c r="U19" s="94">
        <v>484.0</v>
      </c>
      <c r="V19" s="94">
        <v>32.0</v>
      </c>
      <c r="W19" s="94">
        <v>1446.0</v>
      </c>
      <c r="X19" s="94">
        <v>71.0</v>
      </c>
      <c r="Y19" s="94">
        <v>2.0</v>
      </c>
      <c r="Z19" s="94">
        <v>26.0</v>
      </c>
      <c r="AA19" s="94">
        <v>6178.0</v>
      </c>
      <c r="AB19" s="94">
        <v>91.0</v>
      </c>
      <c r="AC19" s="94">
        <v>3.97</v>
      </c>
      <c r="AD19" s="94">
        <v>1.265</v>
      </c>
      <c r="AE19" s="94">
        <v>8.4</v>
      </c>
      <c r="AF19" s="94">
        <v>1.1</v>
      </c>
      <c r="AG19" s="94">
        <v>3.0</v>
      </c>
      <c r="AH19" s="94">
        <v>8.9</v>
      </c>
      <c r="AI19" s="94">
        <v>2.99</v>
      </c>
      <c r="AJ19" s="92">
        <v>1089.0</v>
      </c>
    </row>
    <row r="20">
      <c r="A20" s="25" t="s">
        <v>95</v>
      </c>
      <c r="B20" s="94">
        <v>27.0</v>
      </c>
      <c r="C20" s="94">
        <v>28.8</v>
      </c>
      <c r="D20" s="94">
        <v>4.13</v>
      </c>
      <c r="E20" s="94">
        <v>100.0</v>
      </c>
      <c r="F20" s="94">
        <v>62.0</v>
      </c>
      <c r="G20" s="94">
        <v>0.617</v>
      </c>
      <c r="H20" s="94">
        <v>3.78</v>
      </c>
      <c r="I20" s="94">
        <v>162.0</v>
      </c>
      <c r="J20" s="94">
        <v>162.0</v>
      </c>
      <c r="K20" s="94">
        <v>160.0</v>
      </c>
      <c r="L20" s="94">
        <v>2.0</v>
      </c>
      <c r="M20" s="94">
        <v>11.0</v>
      </c>
      <c r="N20" s="94">
        <v>2.0</v>
      </c>
      <c r="O20" s="94">
        <v>49.0</v>
      </c>
      <c r="P20" s="94">
        <v>1456.1</v>
      </c>
      <c r="Q20" s="94">
        <v>1311.0</v>
      </c>
      <c r="R20" s="94">
        <v>669.0</v>
      </c>
      <c r="S20" s="94">
        <v>611.0</v>
      </c>
      <c r="T20" s="94">
        <v>177.0</v>
      </c>
      <c r="U20" s="94">
        <v>494.0</v>
      </c>
      <c r="V20" s="94">
        <v>9.0</v>
      </c>
      <c r="W20" s="94">
        <v>1634.0</v>
      </c>
      <c r="X20" s="94">
        <v>58.0</v>
      </c>
      <c r="Y20" s="94">
        <v>4.0</v>
      </c>
      <c r="Z20" s="94">
        <v>73.0</v>
      </c>
      <c r="AA20" s="94">
        <v>6141.0</v>
      </c>
      <c r="AB20" s="94">
        <v>116.0</v>
      </c>
      <c r="AC20" s="94">
        <v>3.63</v>
      </c>
      <c r="AD20" s="94">
        <v>1.239</v>
      </c>
      <c r="AE20" s="94">
        <v>8.1</v>
      </c>
      <c r="AF20" s="94">
        <v>1.1</v>
      </c>
      <c r="AG20" s="94">
        <v>3.1</v>
      </c>
      <c r="AH20" s="94">
        <v>10.1</v>
      </c>
      <c r="AI20" s="94">
        <v>3.31</v>
      </c>
      <c r="AJ20" s="92">
        <v>1103.0</v>
      </c>
    </row>
    <row r="21">
      <c r="A21" s="25" t="s">
        <v>67</v>
      </c>
      <c r="B21" s="94">
        <v>34.0</v>
      </c>
      <c r="C21" s="94">
        <v>29.2</v>
      </c>
      <c r="D21" s="94">
        <v>4.16</v>
      </c>
      <c r="E21" s="94">
        <v>97.0</v>
      </c>
      <c r="F21" s="94">
        <v>65.0</v>
      </c>
      <c r="G21" s="94">
        <v>0.599</v>
      </c>
      <c r="H21" s="94">
        <v>3.81</v>
      </c>
      <c r="I21" s="94">
        <v>162.0</v>
      </c>
      <c r="J21" s="94">
        <v>162.0</v>
      </c>
      <c r="K21" s="94">
        <v>160.0</v>
      </c>
      <c r="L21" s="94">
        <v>2.0</v>
      </c>
      <c r="M21" s="94">
        <v>14.0</v>
      </c>
      <c r="N21" s="94">
        <v>2.0</v>
      </c>
      <c r="O21" s="94">
        <v>44.0</v>
      </c>
      <c r="P21" s="94">
        <v>1465.2</v>
      </c>
      <c r="Q21" s="94">
        <v>1303.0</v>
      </c>
      <c r="R21" s="94">
        <v>674.0</v>
      </c>
      <c r="S21" s="94">
        <v>621.0</v>
      </c>
      <c r="T21" s="94">
        <v>184.0</v>
      </c>
      <c r="U21" s="94">
        <v>474.0</v>
      </c>
      <c r="V21" s="94">
        <v>19.0</v>
      </c>
      <c r="W21" s="94">
        <v>1237.0</v>
      </c>
      <c r="X21" s="94">
        <v>53.0</v>
      </c>
      <c r="Y21" s="94">
        <v>2.0</v>
      </c>
      <c r="Z21" s="94">
        <v>86.0</v>
      </c>
      <c r="AA21" s="94">
        <v>6099.0</v>
      </c>
      <c r="AB21" s="94">
        <v>109.0</v>
      </c>
      <c r="AC21" s="94">
        <v>4.18</v>
      </c>
      <c r="AD21" s="94">
        <v>1.212</v>
      </c>
      <c r="AE21" s="94">
        <v>8.0</v>
      </c>
      <c r="AF21" s="94">
        <v>1.1</v>
      </c>
      <c r="AG21" s="94">
        <v>2.9</v>
      </c>
      <c r="AH21" s="94">
        <v>7.6</v>
      </c>
      <c r="AI21" s="94">
        <v>2.61</v>
      </c>
      <c r="AJ21" s="92">
        <v>1028.0</v>
      </c>
    </row>
    <row r="22">
      <c r="A22" s="25" t="s">
        <v>143</v>
      </c>
      <c r="B22" s="94">
        <v>31.0</v>
      </c>
      <c r="C22" s="94">
        <v>26.8</v>
      </c>
      <c r="D22" s="94">
        <v>4.49</v>
      </c>
      <c r="E22" s="94">
        <v>80.0</v>
      </c>
      <c r="F22" s="94">
        <v>82.0</v>
      </c>
      <c r="G22" s="94">
        <v>0.494</v>
      </c>
      <c r="H22" s="94">
        <v>4.14</v>
      </c>
      <c r="I22" s="94">
        <v>162.0</v>
      </c>
      <c r="J22" s="94">
        <v>162.0</v>
      </c>
      <c r="K22" s="94">
        <v>162.0</v>
      </c>
      <c r="L22" s="94">
        <v>0.0</v>
      </c>
      <c r="M22" s="94">
        <v>12.0</v>
      </c>
      <c r="N22" s="94">
        <v>0.0</v>
      </c>
      <c r="O22" s="94">
        <v>44.0</v>
      </c>
      <c r="P22" s="94">
        <v>1445.2</v>
      </c>
      <c r="Q22" s="94">
        <v>1366.0</v>
      </c>
      <c r="R22" s="94">
        <v>728.0</v>
      </c>
      <c r="S22" s="94">
        <v>665.0</v>
      </c>
      <c r="T22" s="94">
        <v>171.0</v>
      </c>
      <c r="U22" s="94">
        <v>500.0</v>
      </c>
      <c r="V22" s="94">
        <v>35.0</v>
      </c>
      <c r="W22" s="94">
        <v>1465.0</v>
      </c>
      <c r="X22" s="94">
        <v>60.0</v>
      </c>
      <c r="Y22" s="94">
        <v>7.0</v>
      </c>
      <c r="Z22" s="94">
        <v>81.0</v>
      </c>
      <c r="AA22" s="94">
        <v>6138.0</v>
      </c>
      <c r="AB22" s="94">
        <v>101.0</v>
      </c>
      <c r="AC22" s="94">
        <v>3.83</v>
      </c>
      <c r="AD22" s="94">
        <v>1.291</v>
      </c>
      <c r="AE22" s="94">
        <v>8.5</v>
      </c>
      <c r="AF22" s="94">
        <v>1.1</v>
      </c>
      <c r="AG22" s="94">
        <v>3.1</v>
      </c>
      <c r="AH22" s="94">
        <v>9.1</v>
      </c>
      <c r="AI22" s="94">
        <v>2.93</v>
      </c>
      <c r="AJ22" s="92">
        <v>1073.0</v>
      </c>
    </row>
    <row r="23">
      <c r="A23" s="25" t="s">
        <v>189</v>
      </c>
      <c r="B23" s="94">
        <v>24.0</v>
      </c>
      <c r="C23" s="94">
        <v>26.5</v>
      </c>
      <c r="D23" s="94">
        <v>4.3</v>
      </c>
      <c r="E23" s="94">
        <v>82.0</v>
      </c>
      <c r="F23" s="94">
        <v>79.0</v>
      </c>
      <c r="G23" s="94">
        <v>0.509</v>
      </c>
      <c r="H23" s="94">
        <v>4.0</v>
      </c>
      <c r="I23" s="94">
        <v>161.0</v>
      </c>
      <c r="J23" s="94">
        <v>161.0</v>
      </c>
      <c r="K23" s="94">
        <v>158.0</v>
      </c>
      <c r="L23" s="94">
        <v>3.0</v>
      </c>
      <c r="M23" s="94">
        <v>16.0</v>
      </c>
      <c r="N23" s="94">
        <v>2.0</v>
      </c>
      <c r="O23" s="94">
        <v>40.0</v>
      </c>
      <c r="P23" s="94">
        <v>1434.0</v>
      </c>
      <c r="Q23" s="94">
        <v>1380.0</v>
      </c>
      <c r="R23" s="94">
        <v>693.0</v>
      </c>
      <c r="S23" s="94">
        <v>637.0</v>
      </c>
      <c r="T23" s="94">
        <v>174.0</v>
      </c>
      <c r="U23" s="94">
        <v>497.0</v>
      </c>
      <c r="V23" s="94">
        <v>43.0</v>
      </c>
      <c r="W23" s="94">
        <v>1336.0</v>
      </c>
      <c r="X23" s="94">
        <v>69.0</v>
      </c>
      <c r="Y23" s="94">
        <v>6.0</v>
      </c>
      <c r="Z23" s="94">
        <v>95.0</v>
      </c>
      <c r="AA23" s="94">
        <v>6144.0</v>
      </c>
      <c r="AB23" s="94">
        <v>97.0</v>
      </c>
      <c r="AC23" s="94">
        <v>4.06</v>
      </c>
      <c r="AD23" s="94">
        <v>1.309</v>
      </c>
      <c r="AE23" s="94">
        <v>8.7</v>
      </c>
      <c r="AF23" s="94">
        <v>1.1</v>
      </c>
      <c r="AG23" s="94">
        <v>3.1</v>
      </c>
      <c r="AH23" s="94">
        <v>8.4</v>
      </c>
      <c r="AI23" s="94">
        <v>2.69</v>
      </c>
      <c r="AJ23" s="92">
        <v>1149.0</v>
      </c>
    </row>
    <row r="24">
      <c r="A24" s="25" t="s">
        <v>52</v>
      </c>
      <c r="B24" s="94">
        <v>30.0</v>
      </c>
      <c r="C24" s="94">
        <v>27.7</v>
      </c>
      <c r="D24" s="94">
        <v>4.73</v>
      </c>
      <c r="E24" s="94">
        <v>66.0</v>
      </c>
      <c r="F24" s="94">
        <v>96.0</v>
      </c>
      <c r="G24" s="94">
        <v>0.407</v>
      </c>
      <c r="H24" s="94">
        <v>4.4</v>
      </c>
      <c r="I24" s="94">
        <v>162.0</v>
      </c>
      <c r="J24" s="94">
        <v>162.0</v>
      </c>
      <c r="K24" s="94">
        <v>162.0</v>
      </c>
      <c r="L24" s="94">
        <v>0.0</v>
      </c>
      <c r="M24" s="94">
        <v>5.0</v>
      </c>
      <c r="N24" s="94">
        <v>0.0</v>
      </c>
      <c r="O24" s="94">
        <v>36.0</v>
      </c>
      <c r="P24" s="94">
        <v>1457.0</v>
      </c>
      <c r="Q24" s="94">
        <v>1430.0</v>
      </c>
      <c r="R24" s="94">
        <v>767.0</v>
      </c>
      <c r="S24" s="94">
        <v>713.0</v>
      </c>
      <c r="T24" s="94">
        <v>185.0</v>
      </c>
      <c r="U24" s="94">
        <v>519.0</v>
      </c>
      <c r="V24" s="94">
        <v>28.0</v>
      </c>
      <c r="W24" s="94">
        <v>1399.0</v>
      </c>
      <c r="X24" s="94">
        <v>68.0</v>
      </c>
      <c r="Y24" s="94">
        <v>4.0</v>
      </c>
      <c r="Z24" s="94">
        <v>52.0</v>
      </c>
      <c r="AA24" s="94">
        <v>6254.0</v>
      </c>
      <c r="AB24" s="94">
        <v>88.0</v>
      </c>
      <c r="AC24" s="94">
        <v>4.1</v>
      </c>
      <c r="AD24" s="94">
        <v>1.338</v>
      </c>
      <c r="AE24" s="94">
        <v>8.8</v>
      </c>
      <c r="AF24" s="94">
        <v>1.1</v>
      </c>
      <c r="AG24" s="94">
        <v>3.2</v>
      </c>
      <c r="AH24" s="94">
        <v>8.6</v>
      </c>
      <c r="AI24" s="94">
        <v>2.7</v>
      </c>
      <c r="AJ24" s="92">
        <v>1116.0</v>
      </c>
    </row>
    <row r="25">
      <c r="A25" s="25" t="s">
        <v>148</v>
      </c>
      <c r="B25" s="94">
        <v>32.0</v>
      </c>
      <c r="C25" s="94">
        <v>29.0</v>
      </c>
      <c r="D25" s="94">
        <v>4.39</v>
      </c>
      <c r="E25" s="94">
        <v>89.0</v>
      </c>
      <c r="F25" s="94">
        <v>73.0</v>
      </c>
      <c r="G25" s="94">
        <v>0.549</v>
      </c>
      <c r="H25" s="94">
        <v>4.13</v>
      </c>
      <c r="I25" s="94">
        <v>162.0</v>
      </c>
      <c r="J25" s="94">
        <v>162.0</v>
      </c>
      <c r="K25" s="94">
        <v>159.0</v>
      </c>
      <c r="L25" s="94">
        <v>3.0</v>
      </c>
      <c r="M25" s="94">
        <v>12.0</v>
      </c>
      <c r="N25" s="94">
        <v>1.0</v>
      </c>
      <c r="O25" s="94">
        <v>60.0</v>
      </c>
      <c r="P25" s="94">
        <v>1448.2</v>
      </c>
      <c r="Q25" s="94">
        <v>1396.0</v>
      </c>
      <c r="R25" s="94">
        <v>711.0</v>
      </c>
      <c r="S25" s="94">
        <v>664.0</v>
      </c>
      <c r="T25" s="94">
        <v>195.0</v>
      </c>
      <c r="U25" s="94">
        <v>400.0</v>
      </c>
      <c r="V25" s="94">
        <v>21.0</v>
      </c>
      <c r="W25" s="94">
        <v>1328.0</v>
      </c>
      <c r="X25" s="94">
        <v>72.0</v>
      </c>
      <c r="Y25" s="94">
        <v>3.0</v>
      </c>
      <c r="Z25" s="94">
        <v>57.0</v>
      </c>
      <c r="AA25" s="94">
        <v>6073.0</v>
      </c>
      <c r="AB25" s="94">
        <v>99.0</v>
      </c>
      <c r="AC25" s="94">
        <v>4.05</v>
      </c>
      <c r="AD25" s="94">
        <v>1.24</v>
      </c>
      <c r="AE25" s="94">
        <v>8.7</v>
      </c>
      <c r="AF25" s="94">
        <v>1.2</v>
      </c>
      <c r="AG25" s="94">
        <v>2.5</v>
      </c>
      <c r="AH25" s="94">
        <v>8.3</v>
      </c>
      <c r="AI25" s="94">
        <v>3.32</v>
      </c>
      <c r="AJ25" s="92">
        <v>1016.0</v>
      </c>
    </row>
    <row r="26">
      <c r="A26" s="25" t="s">
        <v>132</v>
      </c>
      <c r="B26" s="94">
        <v>27.0</v>
      </c>
      <c r="C26" s="94">
        <v>28.6</v>
      </c>
      <c r="D26" s="94">
        <v>4.31</v>
      </c>
      <c r="E26" s="94">
        <v>73.0</v>
      </c>
      <c r="F26" s="94">
        <v>89.0</v>
      </c>
      <c r="G26" s="94">
        <v>0.451</v>
      </c>
      <c r="H26" s="94">
        <v>3.95</v>
      </c>
      <c r="I26" s="94">
        <v>162.0</v>
      </c>
      <c r="J26" s="94">
        <v>162.0</v>
      </c>
      <c r="K26" s="94">
        <v>161.0</v>
      </c>
      <c r="L26" s="94">
        <v>1.0</v>
      </c>
      <c r="M26" s="94">
        <v>15.0</v>
      </c>
      <c r="N26" s="94">
        <v>1.0</v>
      </c>
      <c r="O26" s="94">
        <v>36.0</v>
      </c>
      <c r="P26" s="94">
        <v>1461.1</v>
      </c>
      <c r="Q26" s="94">
        <v>1387.0</v>
      </c>
      <c r="R26" s="94">
        <v>699.0</v>
      </c>
      <c r="S26" s="94">
        <v>641.0</v>
      </c>
      <c r="T26" s="94">
        <v>156.0</v>
      </c>
      <c r="U26" s="94">
        <v>524.0</v>
      </c>
      <c r="V26" s="94">
        <v>37.0</v>
      </c>
      <c r="W26" s="94">
        <v>1269.0</v>
      </c>
      <c r="X26" s="94">
        <v>45.0</v>
      </c>
      <c r="Y26" s="94">
        <v>4.0</v>
      </c>
      <c r="Z26" s="94">
        <v>44.0</v>
      </c>
      <c r="AA26" s="94">
        <v>6191.0</v>
      </c>
      <c r="AB26" s="94">
        <v>99.0</v>
      </c>
      <c r="AC26" s="94">
        <v>3.98</v>
      </c>
      <c r="AD26" s="94">
        <v>1.308</v>
      </c>
      <c r="AE26" s="94">
        <v>8.5</v>
      </c>
      <c r="AF26" s="94">
        <v>1.0</v>
      </c>
      <c r="AG26" s="94">
        <v>3.2</v>
      </c>
      <c r="AH26" s="94">
        <v>7.8</v>
      </c>
      <c r="AI26" s="94">
        <v>2.42</v>
      </c>
      <c r="AJ26" s="92">
        <v>1108.0</v>
      </c>
    </row>
    <row r="27">
      <c r="A27" s="25" t="s">
        <v>107</v>
      </c>
      <c r="B27" s="94">
        <v>30.0</v>
      </c>
      <c r="C27" s="94">
        <v>26.7</v>
      </c>
      <c r="D27" s="94">
        <v>4.27</v>
      </c>
      <c r="E27" s="94">
        <v>88.0</v>
      </c>
      <c r="F27" s="94">
        <v>74.0</v>
      </c>
      <c r="G27" s="94">
        <v>0.543</v>
      </c>
      <c r="H27" s="94">
        <v>3.85</v>
      </c>
      <c r="I27" s="94">
        <v>162.0</v>
      </c>
      <c r="J27" s="94">
        <v>162.0</v>
      </c>
      <c r="K27" s="94">
        <v>161.0</v>
      </c>
      <c r="L27" s="94">
        <v>1.0</v>
      </c>
      <c r="M27" s="94">
        <v>8.0</v>
      </c>
      <c r="N27" s="94">
        <v>1.0</v>
      </c>
      <c r="O27" s="94">
        <v>43.0</v>
      </c>
      <c r="P27" s="94">
        <v>1455.1</v>
      </c>
      <c r="Q27" s="94">
        <v>1354.0</v>
      </c>
      <c r="R27" s="94">
        <v>691.0</v>
      </c>
      <c r="S27" s="94">
        <v>622.0</v>
      </c>
      <c r="T27" s="94">
        <v>144.0</v>
      </c>
      <c r="U27" s="94">
        <v>593.0</v>
      </c>
      <c r="V27" s="94">
        <v>49.0</v>
      </c>
      <c r="W27" s="94">
        <v>1337.0</v>
      </c>
      <c r="X27" s="94">
        <v>67.0</v>
      </c>
      <c r="Y27" s="94">
        <v>4.0</v>
      </c>
      <c r="Z27" s="94">
        <v>63.0</v>
      </c>
      <c r="AA27" s="94">
        <v>6271.0</v>
      </c>
      <c r="AB27" s="94">
        <v>101.0</v>
      </c>
      <c r="AC27" s="94">
        <v>3.97</v>
      </c>
      <c r="AD27" s="94">
        <v>1.338</v>
      </c>
      <c r="AE27" s="94">
        <v>8.4</v>
      </c>
      <c r="AF27" s="94">
        <v>0.9</v>
      </c>
      <c r="AG27" s="94">
        <v>3.7</v>
      </c>
      <c r="AH27" s="94">
        <v>8.3</v>
      </c>
      <c r="AI27" s="94">
        <v>2.25</v>
      </c>
      <c r="AJ27" s="92">
        <v>1214.0</v>
      </c>
    </row>
    <row r="28">
      <c r="A28" s="25" t="s">
        <v>44</v>
      </c>
      <c r="B28" s="94">
        <v>31.0</v>
      </c>
      <c r="C28" s="94">
        <v>27.1</v>
      </c>
      <c r="D28" s="94">
        <v>3.99</v>
      </c>
      <c r="E28" s="94">
        <v>90.0</v>
      </c>
      <c r="F28" s="94">
        <v>72.0</v>
      </c>
      <c r="G28" s="94">
        <v>0.556</v>
      </c>
      <c r="H28" s="94">
        <v>3.74</v>
      </c>
      <c r="I28" s="94">
        <v>162.0</v>
      </c>
      <c r="J28" s="94">
        <v>162.0</v>
      </c>
      <c r="K28" s="94">
        <v>162.0</v>
      </c>
      <c r="L28" s="94">
        <v>0.0</v>
      </c>
      <c r="M28" s="94">
        <v>14.0</v>
      </c>
      <c r="N28" s="94">
        <v>0.0</v>
      </c>
      <c r="O28" s="94">
        <v>52.0</v>
      </c>
      <c r="P28" s="94">
        <v>1448.1</v>
      </c>
      <c r="Q28" s="94">
        <v>1236.0</v>
      </c>
      <c r="R28" s="94">
        <v>646.0</v>
      </c>
      <c r="S28" s="94">
        <v>602.0</v>
      </c>
      <c r="T28" s="94">
        <v>164.0</v>
      </c>
      <c r="U28" s="94">
        <v>501.0</v>
      </c>
      <c r="V28" s="94">
        <v>34.0</v>
      </c>
      <c r="W28" s="94">
        <v>1421.0</v>
      </c>
      <c r="X28" s="94">
        <v>53.0</v>
      </c>
      <c r="Y28" s="94">
        <v>6.0</v>
      </c>
      <c r="Z28" s="94">
        <v>55.0</v>
      </c>
      <c r="AA28" s="94">
        <v>5992.0</v>
      </c>
      <c r="AB28" s="94">
        <v>111.0</v>
      </c>
      <c r="AC28" s="94">
        <v>3.82</v>
      </c>
      <c r="AD28" s="94">
        <v>1.199</v>
      </c>
      <c r="AE28" s="94">
        <v>7.7</v>
      </c>
      <c r="AF28" s="94">
        <v>1.0</v>
      </c>
      <c r="AG28" s="94">
        <v>3.1</v>
      </c>
      <c r="AH28" s="94">
        <v>8.8</v>
      </c>
      <c r="AI28" s="94">
        <v>2.84</v>
      </c>
      <c r="AJ28" s="92">
        <v>1001.0</v>
      </c>
    </row>
    <row r="29">
      <c r="A29" s="25" t="s">
        <v>186</v>
      </c>
      <c r="B29" s="94">
        <v>32.0</v>
      </c>
      <c r="C29" s="94">
        <v>30.4</v>
      </c>
      <c r="D29" s="94">
        <v>5.23</v>
      </c>
      <c r="E29" s="94">
        <v>67.0</v>
      </c>
      <c r="F29" s="94">
        <v>95.0</v>
      </c>
      <c r="G29" s="94">
        <v>0.414</v>
      </c>
      <c r="H29" s="94">
        <v>4.92</v>
      </c>
      <c r="I29" s="94">
        <v>162.0</v>
      </c>
      <c r="J29" s="94">
        <v>162.0</v>
      </c>
      <c r="K29" s="94">
        <v>161.0</v>
      </c>
      <c r="L29" s="94">
        <v>1.0</v>
      </c>
      <c r="M29" s="94">
        <v>5.0</v>
      </c>
      <c r="N29" s="94">
        <v>0.0</v>
      </c>
      <c r="O29" s="94">
        <v>42.0</v>
      </c>
      <c r="P29" s="94">
        <v>1431.0</v>
      </c>
      <c r="Q29" s="94">
        <v>1516.0</v>
      </c>
      <c r="R29" s="94">
        <v>848.0</v>
      </c>
      <c r="S29" s="94">
        <v>783.0</v>
      </c>
      <c r="T29" s="94">
        <v>222.0</v>
      </c>
      <c r="U29" s="94">
        <v>491.0</v>
      </c>
      <c r="V29" s="94">
        <v>23.0</v>
      </c>
      <c r="W29" s="94">
        <v>1121.0</v>
      </c>
      <c r="X29" s="94">
        <v>72.0</v>
      </c>
      <c r="Y29" s="94">
        <v>8.0</v>
      </c>
      <c r="Z29" s="94">
        <v>57.0</v>
      </c>
      <c r="AA29" s="94">
        <v>6231.0</v>
      </c>
      <c r="AB29" s="94">
        <v>99.0</v>
      </c>
      <c r="AC29" s="94">
        <v>4.79</v>
      </c>
      <c r="AD29" s="94">
        <v>1.403</v>
      </c>
      <c r="AE29" s="94">
        <v>9.5</v>
      </c>
      <c r="AF29" s="94">
        <v>1.4</v>
      </c>
      <c r="AG29" s="94">
        <v>3.1</v>
      </c>
      <c r="AH29" s="94">
        <v>7.1</v>
      </c>
      <c r="AI29" s="94">
        <v>2.28</v>
      </c>
      <c r="AJ29" s="92">
        <v>1090.0</v>
      </c>
    </row>
    <row r="30">
      <c r="A30" s="25" t="s">
        <v>100</v>
      </c>
      <c r="B30" s="94">
        <v>36.0</v>
      </c>
      <c r="C30" s="94">
        <v>29.3</v>
      </c>
      <c r="D30" s="94">
        <v>5.14</v>
      </c>
      <c r="E30" s="94">
        <v>73.0</v>
      </c>
      <c r="F30" s="94">
        <v>89.0</v>
      </c>
      <c r="G30" s="94">
        <v>0.451</v>
      </c>
      <c r="H30" s="94">
        <v>4.85</v>
      </c>
      <c r="I30" s="94">
        <v>162.0</v>
      </c>
      <c r="J30" s="94">
        <v>162.0</v>
      </c>
      <c r="K30" s="94">
        <v>162.0</v>
      </c>
      <c r="L30" s="94">
        <v>0.0</v>
      </c>
      <c r="M30" s="94">
        <v>3.0</v>
      </c>
      <c r="N30" s="94">
        <v>0.0</v>
      </c>
      <c r="O30" s="94">
        <v>39.0</v>
      </c>
      <c r="P30" s="94">
        <v>1433.2</v>
      </c>
      <c r="Q30" s="94">
        <v>1476.0</v>
      </c>
      <c r="R30" s="94">
        <v>832.0</v>
      </c>
      <c r="S30" s="94">
        <v>772.0</v>
      </c>
      <c r="T30" s="94">
        <v>208.0</v>
      </c>
      <c r="U30" s="94">
        <v>551.0</v>
      </c>
      <c r="V30" s="94">
        <v>19.0</v>
      </c>
      <c r="W30" s="94">
        <v>1298.0</v>
      </c>
      <c r="X30" s="94">
        <v>67.0</v>
      </c>
      <c r="Y30" s="94">
        <v>5.0</v>
      </c>
      <c r="Z30" s="94">
        <v>71.0</v>
      </c>
      <c r="AA30" s="94">
        <v>6265.0</v>
      </c>
      <c r="AB30" s="94">
        <v>87.0</v>
      </c>
      <c r="AC30" s="94">
        <v>4.53</v>
      </c>
      <c r="AD30" s="94">
        <v>1.414</v>
      </c>
      <c r="AE30" s="94">
        <v>9.3</v>
      </c>
      <c r="AF30" s="94">
        <v>1.3</v>
      </c>
      <c r="AG30" s="94">
        <v>3.5</v>
      </c>
      <c r="AH30" s="94">
        <v>8.1</v>
      </c>
      <c r="AI30" s="94">
        <v>2.36</v>
      </c>
      <c r="AJ30" s="92">
        <v>1132.0</v>
      </c>
    </row>
    <row r="31">
      <c r="A31" s="25" t="s">
        <v>166</v>
      </c>
      <c r="B31" s="94">
        <v>31.0</v>
      </c>
      <c r="C31" s="94">
        <v>30.2</v>
      </c>
      <c r="D31" s="94">
        <v>4.21</v>
      </c>
      <c r="E31" s="94">
        <v>82.0</v>
      </c>
      <c r="F31" s="94">
        <v>80.0</v>
      </c>
      <c r="G31" s="94">
        <v>0.506</v>
      </c>
      <c r="H31" s="94">
        <v>4.04</v>
      </c>
      <c r="I31" s="94">
        <v>162.0</v>
      </c>
      <c r="J31" s="94">
        <v>162.0</v>
      </c>
      <c r="K31" s="94">
        <v>160.0</v>
      </c>
      <c r="L31" s="94">
        <v>2.0</v>
      </c>
      <c r="M31" s="94">
        <v>7.0</v>
      </c>
      <c r="N31" s="94">
        <v>1.0</v>
      </c>
      <c r="O31" s="94">
        <v>40.0</v>
      </c>
      <c r="P31" s="94">
        <v>1446.0</v>
      </c>
      <c r="Q31" s="94">
        <v>1320.0</v>
      </c>
      <c r="R31" s="94">
        <v>682.0</v>
      </c>
      <c r="S31" s="94">
        <v>649.0</v>
      </c>
      <c r="T31" s="94">
        <v>198.0</v>
      </c>
      <c r="U31" s="94">
        <v>487.0</v>
      </c>
      <c r="V31" s="94">
        <v>37.0</v>
      </c>
      <c r="W31" s="94">
        <v>1417.0</v>
      </c>
      <c r="X31" s="94">
        <v>76.0</v>
      </c>
      <c r="Y31" s="94">
        <v>6.0</v>
      </c>
      <c r="Z31" s="94">
        <v>42.0</v>
      </c>
      <c r="AA31" s="94">
        <v>6087.0</v>
      </c>
      <c r="AB31" s="94">
        <v>106.0</v>
      </c>
      <c r="AC31" s="94">
        <v>4.15</v>
      </c>
      <c r="AD31" s="94">
        <v>1.25</v>
      </c>
      <c r="AE31" s="94">
        <v>8.2</v>
      </c>
      <c r="AF31" s="94">
        <v>1.2</v>
      </c>
      <c r="AG31" s="94">
        <v>3.0</v>
      </c>
      <c r="AH31" s="94">
        <v>8.8</v>
      </c>
      <c r="AI31" s="94">
        <v>2.91</v>
      </c>
      <c r="AJ31" s="92">
        <v>1067.0</v>
      </c>
    </row>
    <row r="32">
      <c r="A32" s="95" t="s">
        <v>924</v>
      </c>
      <c r="B32" s="92">
        <v>27.0</v>
      </c>
      <c r="C32" s="92">
        <v>28.4</v>
      </c>
      <c r="D32" s="92">
        <v>4.45</v>
      </c>
      <c r="E32" s="92">
        <v>81.0</v>
      </c>
      <c r="F32" s="92">
        <v>81.0</v>
      </c>
      <c r="G32" s="92">
        <v>0.5</v>
      </c>
      <c r="H32" s="92">
        <v>4.14</v>
      </c>
      <c r="I32" s="92">
        <v>162.0</v>
      </c>
      <c r="J32" s="92">
        <v>162.0</v>
      </c>
      <c r="K32" s="92">
        <v>161.0</v>
      </c>
      <c r="L32" s="92">
        <v>1.0</v>
      </c>
      <c r="M32" s="96"/>
      <c r="N32" s="96"/>
      <c r="O32" s="92">
        <v>41.0</v>
      </c>
      <c r="P32" s="92">
        <v>1450.0</v>
      </c>
      <c r="Q32" s="92">
        <v>1367.0</v>
      </c>
      <c r="R32" s="92">
        <v>721.0</v>
      </c>
      <c r="S32" s="92">
        <v>668.0</v>
      </c>
      <c r="T32" s="92">
        <v>186.0</v>
      </c>
      <c r="U32" s="92">
        <v>523.0</v>
      </c>
      <c r="V32" s="92">
        <v>31.0</v>
      </c>
      <c r="W32" s="92">
        <v>1374.0</v>
      </c>
      <c r="X32" s="92">
        <v>64.0</v>
      </c>
      <c r="Y32" s="92">
        <v>5.0</v>
      </c>
      <c r="Z32" s="92">
        <v>62.0</v>
      </c>
      <c r="AA32" s="92">
        <v>6171.0</v>
      </c>
      <c r="AB32" s="92">
        <v>101.0</v>
      </c>
      <c r="AC32" s="92">
        <v>4.15</v>
      </c>
      <c r="AD32" s="92">
        <v>1.304</v>
      </c>
      <c r="AE32" s="92">
        <v>8.5</v>
      </c>
      <c r="AF32" s="92">
        <v>1.2</v>
      </c>
      <c r="AG32" s="92">
        <v>3.2</v>
      </c>
      <c r="AH32" s="92">
        <v>8.5</v>
      </c>
      <c r="AI32" s="92">
        <v>2.63</v>
      </c>
      <c r="AJ32" s="92">
        <v>1101.0</v>
      </c>
    </row>
    <row r="33">
      <c r="A33" s="97" t="s">
        <v>1</v>
      </c>
      <c r="B33" s="97" t="s">
        <v>876</v>
      </c>
      <c r="C33" s="97" t="s">
        <v>877</v>
      </c>
      <c r="D33" s="97" t="s">
        <v>424</v>
      </c>
      <c r="E33" s="97" t="s">
        <v>4</v>
      </c>
      <c r="F33" s="97" t="s">
        <v>5</v>
      </c>
      <c r="G33" s="97" t="s">
        <v>6</v>
      </c>
      <c r="H33" s="97" t="s">
        <v>878</v>
      </c>
      <c r="I33" s="97" t="s">
        <v>3</v>
      </c>
      <c r="J33" s="97" t="s">
        <v>879</v>
      </c>
      <c r="K33" s="97" t="s">
        <v>880</v>
      </c>
      <c r="L33" s="97" t="s">
        <v>881</v>
      </c>
      <c r="M33" s="97" t="s">
        <v>882</v>
      </c>
      <c r="N33" s="97" t="s">
        <v>883</v>
      </c>
      <c r="O33" s="97" t="s">
        <v>884</v>
      </c>
      <c r="P33" s="97" t="s">
        <v>885</v>
      </c>
      <c r="Q33" s="97" t="s">
        <v>886</v>
      </c>
      <c r="R33" s="97" t="s">
        <v>9</v>
      </c>
      <c r="S33" s="97" t="s">
        <v>888</v>
      </c>
      <c r="T33" s="97" t="s">
        <v>889</v>
      </c>
      <c r="U33" s="97" t="s">
        <v>890</v>
      </c>
      <c r="V33" s="97" t="s">
        <v>891</v>
      </c>
      <c r="W33" s="97" t="s">
        <v>892</v>
      </c>
      <c r="X33" s="97" t="s">
        <v>893</v>
      </c>
      <c r="Y33" s="97" t="s">
        <v>894</v>
      </c>
      <c r="Z33" s="97" t="s">
        <v>895</v>
      </c>
      <c r="AA33" s="97" t="s">
        <v>896</v>
      </c>
      <c r="AB33" s="97" t="s">
        <v>897</v>
      </c>
      <c r="AC33" s="97" t="s">
        <v>898</v>
      </c>
      <c r="AD33" s="97" t="s">
        <v>899</v>
      </c>
      <c r="AE33" s="97" t="s">
        <v>900</v>
      </c>
      <c r="AF33" s="97" t="s">
        <v>901</v>
      </c>
      <c r="AG33" s="97" t="s">
        <v>902</v>
      </c>
      <c r="AH33" s="97" t="s">
        <v>903</v>
      </c>
      <c r="AI33" s="97" t="s">
        <v>904</v>
      </c>
      <c r="AJ33" s="97" t="s">
        <v>905</v>
      </c>
    </row>
    <row r="34">
      <c r="A34" s="98"/>
    </row>
    <row r="36">
      <c r="A36" s="43" t="s">
        <v>929</v>
      </c>
      <c r="B36" s="99">
        <f>CORREL('2018 TeamPitching Stats'!H2:H31,'2018 TeamPitching Stats'!E2:E31)</f>
        <v>-0.8734322552</v>
      </c>
    </row>
    <row r="37">
      <c r="A37" s="43" t="s">
        <v>930</v>
      </c>
      <c r="B37">
        <f>CORREL(T2:T31,E2:E31)</f>
        <v>-0.6557862252</v>
      </c>
    </row>
    <row r="38">
      <c r="A38" s="43" t="s">
        <v>931</v>
      </c>
      <c r="B38">
        <f>CORREL(U2:U31,E2:E31)</f>
        <v>-0.3619159963</v>
      </c>
    </row>
    <row r="39">
      <c r="A39" s="43" t="s">
        <v>932</v>
      </c>
      <c r="B39">
        <f>CORREL(W2:W31,E2:E31)</f>
        <v>0.7362907654</v>
      </c>
    </row>
    <row r="40">
      <c r="A40" s="43" t="s">
        <v>933</v>
      </c>
      <c r="B40">
        <f>Correl(D2:D31,E2:E31)</f>
        <v>-0.8777133826</v>
      </c>
    </row>
    <row r="44">
      <c r="A44" s="100"/>
      <c r="B44" s="101"/>
    </row>
    <row r="45">
      <c r="A45" s="102"/>
      <c r="B45" s="10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