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8880" activeTab="2"/>
  </bookViews>
  <sheets>
    <sheet name="figures" sheetId="1" r:id="rId1"/>
    <sheet name="chapter3" sheetId="9" r:id="rId2"/>
    <sheet name="Sheet2" sheetId="10" r:id="rId3"/>
    <sheet name="transit ridership" sheetId="2" r:id="rId4"/>
    <sheet name="classification on ridership" sheetId="4" r:id="rId5"/>
    <sheet name="classification on land use" sheetId="5" r:id="rId6"/>
    <sheet name="factor analysis" sheetId="7" r:id="rId7"/>
    <sheet name="quantification method" sheetId="8" r:id="rId8"/>
  </sheets>
  <definedNames>
    <definedName name="_xlnm._FilterDatabase" localSheetId="4" hidden="1">'classification on ridership'!$A$2:$N$37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9" l="1"/>
  <c r="G38" i="9"/>
  <c r="G39" i="9"/>
  <c r="G40" i="9"/>
  <c r="G41" i="9"/>
  <c r="G42" i="9"/>
  <c r="G43" i="9"/>
  <c r="G44" i="9"/>
  <c r="G45" i="9"/>
  <c r="G46" i="9"/>
  <c r="G47" i="9"/>
  <c r="G48" i="9"/>
  <c r="G36" i="9"/>
  <c r="G90" i="5" l="1"/>
  <c r="G91" i="5"/>
  <c r="G92" i="5"/>
  <c r="G93" i="5"/>
  <c r="G89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47" i="5"/>
  <c r="I11" i="5"/>
  <c r="D55" i="5"/>
  <c r="E55" i="5"/>
  <c r="F55" i="5"/>
  <c r="G55" i="5"/>
  <c r="H55" i="5"/>
  <c r="I55" i="5"/>
  <c r="I65" i="5"/>
  <c r="I84" i="5"/>
  <c r="H84" i="5"/>
  <c r="G84" i="5"/>
  <c r="F84" i="5"/>
  <c r="E84" i="5"/>
  <c r="D84" i="5"/>
  <c r="C84" i="5"/>
  <c r="I78" i="5"/>
  <c r="H78" i="5"/>
  <c r="G78" i="5"/>
  <c r="F78" i="5"/>
  <c r="E78" i="5"/>
  <c r="D78" i="5"/>
  <c r="C78" i="5"/>
  <c r="I72" i="5"/>
  <c r="H72" i="5"/>
  <c r="G72" i="5"/>
  <c r="F72" i="5"/>
  <c r="E72" i="5"/>
  <c r="D72" i="5"/>
  <c r="C72" i="5"/>
  <c r="H65" i="5"/>
  <c r="G65" i="5"/>
  <c r="F65" i="5"/>
  <c r="E65" i="5"/>
  <c r="D65" i="5"/>
  <c r="C65" i="5"/>
  <c r="C55" i="5"/>
  <c r="AE15" i="4" l="1"/>
  <c r="AE19" i="4"/>
  <c r="AE23" i="4"/>
  <c r="AE27" i="4"/>
  <c r="AE31" i="4"/>
  <c r="AE35" i="4"/>
  <c r="AC40" i="4"/>
  <c r="AE4" i="4" s="1"/>
  <c r="AB40" i="4"/>
  <c r="AD5" i="4" s="1"/>
  <c r="AC38" i="4"/>
  <c r="AC39" i="4"/>
  <c r="AB39" i="4"/>
  <c r="AB38" i="4"/>
  <c r="AD36" i="4" l="1"/>
  <c r="AD28" i="4"/>
  <c r="AD16" i="4"/>
  <c r="AD8" i="4"/>
  <c r="AE11" i="4"/>
  <c r="AD35" i="4"/>
  <c r="AD31" i="4"/>
  <c r="AD27" i="4"/>
  <c r="AD23" i="4"/>
  <c r="AD19" i="4"/>
  <c r="AD15" i="4"/>
  <c r="AD11" i="4"/>
  <c r="AD7" i="4"/>
  <c r="AE3" i="4"/>
  <c r="AE34" i="4"/>
  <c r="AE30" i="4"/>
  <c r="AE26" i="4"/>
  <c r="AE22" i="4"/>
  <c r="AE18" i="4"/>
  <c r="AE14" i="4"/>
  <c r="AE10" i="4"/>
  <c r="AE6" i="4"/>
  <c r="AD32" i="4"/>
  <c r="AD20" i="4"/>
  <c r="AE7" i="4"/>
  <c r="AD3" i="4"/>
  <c r="AD34" i="4"/>
  <c r="AD30" i="4"/>
  <c r="AD26" i="4"/>
  <c r="AD22" i="4"/>
  <c r="AD18" i="4"/>
  <c r="AD14" i="4"/>
  <c r="AD10" i="4"/>
  <c r="AD6" i="4"/>
  <c r="AE37" i="4"/>
  <c r="AE33" i="4"/>
  <c r="AE29" i="4"/>
  <c r="AE25" i="4"/>
  <c r="AE21" i="4"/>
  <c r="AE17" i="4"/>
  <c r="AE13" i="4"/>
  <c r="AE9" i="4"/>
  <c r="AE5" i="4"/>
  <c r="AD24" i="4"/>
  <c r="AD12" i="4"/>
  <c r="AD4" i="4"/>
  <c r="AD37" i="4"/>
  <c r="AD33" i="4"/>
  <c r="AD29" i="4"/>
  <c r="AD25" i="4"/>
  <c r="AD21" i="4"/>
  <c r="AD17" i="4"/>
  <c r="AD13" i="4"/>
  <c r="AD9" i="4"/>
  <c r="AE36" i="4"/>
  <c r="AE32" i="4"/>
  <c r="AE28" i="4"/>
  <c r="AE24" i="4"/>
  <c r="AE20" i="4"/>
  <c r="AE16" i="4"/>
  <c r="AE12" i="4"/>
  <c r="AE8" i="4"/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" i="4"/>
  <c r="T20" i="5"/>
  <c r="T28" i="5"/>
  <c r="T40" i="5"/>
  <c r="T34" i="5"/>
  <c r="T11" i="5"/>
  <c r="N69" i="2" l="1"/>
  <c r="N70" i="2"/>
  <c r="N68" i="2"/>
  <c r="N63" i="2"/>
  <c r="N64" i="2"/>
  <c r="N62" i="2"/>
  <c r="N52" i="2"/>
  <c r="N53" i="2"/>
  <c r="N51" i="2"/>
  <c r="N40" i="2"/>
  <c r="N41" i="2"/>
  <c r="N39" i="2"/>
  <c r="S40" i="5" l="1"/>
  <c r="R40" i="5"/>
  <c r="Q40" i="5"/>
  <c r="P40" i="5"/>
  <c r="O40" i="5"/>
  <c r="N40" i="5"/>
  <c r="S34" i="5"/>
  <c r="R34" i="5"/>
  <c r="Q34" i="5"/>
  <c r="P34" i="5"/>
  <c r="O34" i="5"/>
  <c r="N34" i="5"/>
  <c r="S28" i="5"/>
  <c r="R28" i="5"/>
  <c r="Q28" i="5"/>
  <c r="P28" i="5"/>
  <c r="O28" i="5"/>
  <c r="N28" i="5"/>
  <c r="S20" i="5"/>
  <c r="R20" i="5"/>
  <c r="Q20" i="5"/>
  <c r="P20" i="5"/>
  <c r="O20" i="5"/>
  <c r="N20" i="5"/>
  <c r="S11" i="5"/>
  <c r="R11" i="5"/>
  <c r="Q11" i="5"/>
  <c r="P11" i="5"/>
  <c r="O11" i="5"/>
  <c r="N11" i="5"/>
  <c r="I40" i="5"/>
  <c r="H40" i="5"/>
  <c r="G40" i="5"/>
  <c r="F40" i="5"/>
  <c r="E40" i="5"/>
  <c r="D40" i="5"/>
  <c r="C40" i="5"/>
  <c r="I34" i="5"/>
  <c r="H34" i="5"/>
  <c r="G34" i="5"/>
  <c r="F34" i="5"/>
  <c r="E34" i="5"/>
  <c r="D34" i="5"/>
  <c r="C34" i="5"/>
  <c r="I28" i="5"/>
  <c r="H28" i="5"/>
  <c r="G28" i="5"/>
  <c r="F28" i="5"/>
  <c r="E28" i="5"/>
  <c r="D28" i="5"/>
  <c r="C28" i="5"/>
  <c r="I20" i="5"/>
  <c r="H20" i="5"/>
  <c r="G20" i="5"/>
  <c r="F20" i="5"/>
  <c r="E20" i="5"/>
  <c r="D20" i="5"/>
  <c r="C20" i="5"/>
  <c r="H11" i="5"/>
  <c r="G11" i="5"/>
  <c r="F11" i="5"/>
  <c r="E11" i="5"/>
  <c r="D11" i="5"/>
  <c r="C11" i="5"/>
  <c r="P16" i="2" l="1"/>
  <c r="O16" i="2"/>
  <c r="N16" i="2"/>
  <c r="M16" i="2"/>
  <c r="L16" i="2"/>
  <c r="K16" i="2"/>
  <c r="J16" i="2"/>
  <c r="I16" i="2"/>
  <c r="H16" i="2"/>
  <c r="P15" i="2"/>
  <c r="O15" i="2"/>
  <c r="N15" i="2"/>
  <c r="M15" i="2"/>
  <c r="L15" i="2"/>
  <c r="K15" i="2"/>
  <c r="J15" i="2"/>
  <c r="I15" i="2"/>
  <c r="H15" i="2"/>
  <c r="E15" i="2"/>
  <c r="D15" i="2"/>
  <c r="C15" i="2"/>
  <c r="P14" i="2"/>
  <c r="O14" i="2"/>
  <c r="N14" i="2"/>
  <c r="M14" i="2"/>
  <c r="L14" i="2"/>
  <c r="K14" i="2"/>
  <c r="J14" i="2"/>
  <c r="I14" i="2"/>
  <c r="H14" i="2"/>
  <c r="P13" i="2"/>
  <c r="O13" i="2"/>
  <c r="N13" i="2"/>
  <c r="M13" i="2"/>
  <c r="L13" i="2"/>
  <c r="K13" i="2"/>
  <c r="J13" i="2"/>
  <c r="I13" i="2"/>
  <c r="H13" i="2"/>
  <c r="E13" i="2"/>
  <c r="D13" i="2"/>
  <c r="C13" i="2"/>
  <c r="E12" i="2"/>
  <c r="D12" i="2"/>
  <c r="C12" i="2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<sst xmlns="http://schemas.openxmlformats.org/spreadsheetml/2006/main" count="1121" uniqueCount="532">
  <si>
    <t>rail transit</t>
    <phoneticPr fontId="2" type="noConversion"/>
  </si>
  <si>
    <t>bus</t>
    <phoneticPr fontId="2" type="noConversion"/>
  </si>
  <si>
    <t>texi</t>
    <phoneticPr fontId="2" type="noConversion"/>
  </si>
  <si>
    <t>pravite car</t>
    <phoneticPr fontId="2" type="noConversion"/>
  </si>
  <si>
    <t>bycicle</t>
    <phoneticPr fontId="2" type="noConversion"/>
  </si>
  <si>
    <t>walk</t>
    <phoneticPr fontId="2" type="noConversion"/>
  </si>
  <si>
    <t>traffic mode share rate</t>
    <phoneticPr fontId="2" type="noConversion"/>
  </si>
  <si>
    <t>sum</t>
  </si>
  <si>
    <t>0-14 years old</t>
    <phoneticPr fontId="2" type="noConversion"/>
  </si>
  <si>
    <t>15-64 years old</t>
    <phoneticPr fontId="2" type="noConversion"/>
  </si>
  <si>
    <t>65 and older</t>
    <phoneticPr fontId="2" type="noConversion"/>
  </si>
  <si>
    <t>unknown</t>
    <phoneticPr fontId="2" type="noConversion"/>
  </si>
  <si>
    <t>Tokyo</t>
    <phoneticPr fontId="2" type="noConversion"/>
  </si>
  <si>
    <t>Saitama</t>
    <phoneticPr fontId="2" type="noConversion"/>
  </si>
  <si>
    <t>Osaka</t>
    <phoneticPr fontId="2" type="noConversion"/>
  </si>
  <si>
    <t>Kawasaki</t>
    <phoneticPr fontId="2" type="noConversion"/>
  </si>
  <si>
    <t>Nagoya</t>
    <phoneticPr fontId="2" type="noConversion"/>
  </si>
  <si>
    <t>Sakaishi</t>
    <phoneticPr fontId="2" type="noConversion"/>
  </si>
  <si>
    <t>Fukuoka</t>
    <phoneticPr fontId="2" type="noConversion"/>
  </si>
  <si>
    <t>Yokohama</t>
    <phoneticPr fontId="2" type="noConversion"/>
  </si>
  <si>
    <t>Kyoto</t>
    <phoneticPr fontId="2" type="noConversion"/>
  </si>
  <si>
    <t>Sagamihara</t>
    <phoneticPr fontId="2" type="noConversion"/>
  </si>
  <si>
    <t>Chiba</t>
    <phoneticPr fontId="2" type="noConversion"/>
  </si>
  <si>
    <t>Sapporo</t>
    <phoneticPr fontId="2" type="noConversion"/>
  </si>
  <si>
    <t>Kitakyushu</t>
    <phoneticPr fontId="2" type="noConversion"/>
  </si>
  <si>
    <t>Kobe</t>
    <phoneticPr fontId="2" type="noConversion"/>
  </si>
  <si>
    <t>Shizuoka</t>
  </si>
  <si>
    <t>Hiroshima</t>
    <phoneticPr fontId="2" type="noConversion"/>
  </si>
  <si>
    <t>Okayama</t>
    <phoneticPr fontId="2" type="noConversion"/>
  </si>
  <si>
    <t>Sendai</t>
    <phoneticPr fontId="2" type="noConversion"/>
  </si>
  <si>
    <t>Hamamatsu</t>
    <phoneticPr fontId="2" type="noConversion"/>
  </si>
  <si>
    <t>Niigata</t>
    <phoneticPr fontId="2" type="noConversion"/>
  </si>
  <si>
    <t>speed</t>
    <phoneticPr fontId="2" type="noConversion"/>
  </si>
  <si>
    <t>city</t>
    <phoneticPr fontId="2" type="noConversion"/>
  </si>
  <si>
    <t>Average travel speed during crowded time in major cities</t>
    <phoneticPr fontId="2" type="noConversion"/>
  </si>
  <si>
    <t>全体</t>
    <phoneticPr fontId="2" type="noConversion"/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</si>
  <si>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</si>
  <si>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</si>
  <si>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</si>
  <si>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</si>
  <si>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</si>
  <si>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</si>
  <si>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</si>
  <si>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</si>
  <si>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</si>
  <si>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</si>
  <si>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</si>
  <si>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</si>
  <si>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</si>
  <si>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  <phoneticPr fontId="2" type="noConversion"/>
  </si>
  <si>
    <t>H26</t>
    <phoneticPr fontId="2" type="noConversion"/>
  </si>
  <si>
    <t>改札</t>
    <phoneticPr fontId="2" type="noConversion"/>
  </si>
  <si>
    <t>集札</t>
    <phoneticPr fontId="2" type="noConversion"/>
  </si>
  <si>
    <t>合計</t>
    <phoneticPr fontId="2" type="noConversion"/>
  </si>
  <si>
    <t>H25</t>
    <phoneticPr fontId="2" type="noConversion"/>
  </si>
  <si>
    <t>H26</t>
    <phoneticPr fontId="2" type="noConversion"/>
  </si>
  <si>
    <t>三号線</t>
    <phoneticPr fontId="2" type="noConversion"/>
  </si>
  <si>
    <t>一号線</t>
    <phoneticPr fontId="2" type="noConversion"/>
  </si>
  <si>
    <t>H25</t>
    <phoneticPr fontId="2" type="noConversion"/>
  </si>
  <si>
    <t>二号線</t>
    <phoneticPr fontId="2" type="noConversion"/>
  </si>
  <si>
    <t>三号線</t>
    <phoneticPr fontId="2" type="noConversion"/>
  </si>
  <si>
    <t>合計</t>
    <phoneticPr fontId="2" type="noConversion"/>
  </si>
  <si>
    <t xml:space="preserve"> </t>
    <phoneticPr fontId="2" type="noConversion"/>
  </si>
  <si>
    <t>Line 1</t>
    <phoneticPr fontId="2" type="noConversion"/>
  </si>
  <si>
    <t>Line 2</t>
    <phoneticPr fontId="2" type="noConversion"/>
  </si>
  <si>
    <t>Line 3</t>
    <phoneticPr fontId="2" type="noConversion"/>
  </si>
  <si>
    <t>total</t>
  </si>
  <si>
    <t>line 1</t>
    <phoneticPr fontId="2" type="noConversion"/>
  </si>
  <si>
    <t>line 2</t>
    <phoneticPr fontId="2" type="noConversion"/>
  </si>
  <si>
    <t>line 3</t>
    <phoneticPr fontId="2" type="noConversion"/>
  </si>
  <si>
    <t>OBJECTID</t>
  </si>
  <si>
    <t>駅名</t>
  </si>
  <si>
    <t>赤坂駅</t>
  </si>
  <si>
    <t>Akasaka</t>
  </si>
  <si>
    <t>西新駅</t>
  </si>
  <si>
    <t>Nishijin</t>
  </si>
  <si>
    <t>貝塚駅</t>
  </si>
  <si>
    <t>Kaidzuka</t>
  </si>
  <si>
    <t>福岡空港駅</t>
  </si>
  <si>
    <t>Fukuokakuoko</t>
  </si>
  <si>
    <t>天神駅</t>
  </si>
  <si>
    <t>Tennjin</t>
  </si>
  <si>
    <t>箱崎九大前駅</t>
  </si>
  <si>
    <t>Hakozakikyudaimae</t>
  </si>
  <si>
    <t>藤崎駅</t>
  </si>
  <si>
    <t>Fujisaki</t>
  </si>
  <si>
    <t>呉服町駅</t>
  </si>
  <si>
    <t>Gofukumachi</t>
  </si>
  <si>
    <t>祇園駅</t>
  </si>
  <si>
    <t>Gion</t>
  </si>
  <si>
    <t>千代県庁口駅</t>
  </si>
  <si>
    <t>Chiyokenchou</t>
  </si>
  <si>
    <t>姪浜駅</t>
  </si>
  <si>
    <t>Meinohama</t>
  </si>
  <si>
    <t>室見駅</t>
  </si>
  <si>
    <t>Muromi</t>
  </si>
  <si>
    <t>箱崎宮前駅</t>
  </si>
  <si>
    <t>Hakozakimiyamae</t>
  </si>
  <si>
    <t>野芥駅</t>
  </si>
  <si>
    <t>Noke</t>
  </si>
  <si>
    <t>天神南駅</t>
  </si>
  <si>
    <t>Tenjinminami</t>
  </si>
  <si>
    <t>中州川端駅</t>
  </si>
  <si>
    <t>Nakasukawabata</t>
  </si>
  <si>
    <t>東比恵駅</t>
  </si>
  <si>
    <t>Higashihie</t>
  </si>
  <si>
    <t>馬出九大病院前駅</t>
  </si>
  <si>
    <t>Maidashikyudaibyuinmae</t>
  </si>
  <si>
    <t>大濠公園駅</t>
  </si>
  <si>
    <t>Ohorikoen</t>
  </si>
  <si>
    <t>六本松駅</t>
  </si>
  <si>
    <t>Ropponmatsu</t>
  </si>
  <si>
    <t>金山駅</t>
  </si>
  <si>
    <t>Kanayama</t>
  </si>
  <si>
    <t>博多駅</t>
  </si>
  <si>
    <t>Hakata</t>
  </si>
  <si>
    <t>唐人町駅</t>
  </si>
  <si>
    <t>Tojinmachi</t>
  </si>
  <si>
    <t>薬院駅</t>
  </si>
  <si>
    <t>Yakuin</t>
  </si>
  <si>
    <t>次郎丸駅</t>
  </si>
  <si>
    <t>Jiromaru</t>
  </si>
  <si>
    <t>梅林駅</t>
  </si>
  <si>
    <t>Umebayashi</t>
  </si>
  <si>
    <t>茶山駅</t>
  </si>
  <si>
    <t>Chayama</t>
  </si>
  <si>
    <t>賀茂駅</t>
  </si>
  <si>
    <t>Kamo</t>
  </si>
  <si>
    <t>薬院大通駅</t>
  </si>
  <si>
    <t>Yakuinodori</t>
  </si>
  <si>
    <t>橋本駅</t>
  </si>
  <si>
    <t>Hashimoto</t>
  </si>
  <si>
    <t>七隈駅</t>
  </si>
  <si>
    <t>Nanakuma</t>
  </si>
  <si>
    <t>渡辺通駅</t>
  </si>
  <si>
    <t>Watanabedori</t>
  </si>
  <si>
    <t>桜坂駅</t>
  </si>
  <si>
    <t>Sakurasaka</t>
  </si>
  <si>
    <t>福大前駅</t>
  </si>
  <si>
    <t>Fukudaimae</t>
  </si>
  <si>
    <t>別府駅</t>
  </si>
  <si>
    <t>Befu</t>
  </si>
  <si>
    <t>日平均</t>
    <phoneticPr fontId="2" type="noConversion"/>
  </si>
  <si>
    <t>線</t>
    <phoneticPr fontId="2" type="noConversion"/>
  </si>
  <si>
    <t>姪浜</t>
  </si>
  <si>
    <t>室見</t>
  </si>
  <si>
    <t>天神</t>
  </si>
  <si>
    <t>藤崎</t>
  </si>
  <si>
    <t>博多</t>
  </si>
  <si>
    <t>西新</t>
  </si>
  <si>
    <t>唐人町</t>
  </si>
  <si>
    <t>福岡空港</t>
  </si>
  <si>
    <t>大濠公園</t>
  </si>
  <si>
    <t>赤坂</t>
  </si>
  <si>
    <t>天神南</t>
    <rPh sb="0" eb="2">
      <t>テンジン</t>
    </rPh>
    <rPh sb="2" eb="3">
      <t>ミナミ</t>
    </rPh>
    <phoneticPr fontId="1"/>
  </si>
  <si>
    <t>中洲川端</t>
  </si>
  <si>
    <t>祇園</t>
  </si>
  <si>
    <t>東比恵</t>
  </si>
  <si>
    <t>貝塚</t>
  </si>
  <si>
    <t>呉服町</t>
  </si>
  <si>
    <t>千代県庁口</t>
  </si>
  <si>
    <t>馬出九大病院前</t>
  </si>
  <si>
    <t>薬院</t>
    <rPh sb="0" eb="2">
      <t>ヤクイン</t>
    </rPh>
    <phoneticPr fontId="1"/>
  </si>
  <si>
    <t>箱崎宮前</t>
  </si>
  <si>
    <t>箱崎九大前</t>
  </si>
  <si>
    <t>福大前</t>
    <rPh sb="0" eb="2">
      <t>フクダイ</t>
    </rPh>
    <rPh sb="2" eb="3">
      <t>マエ</t>
    </rPh>
    <phoneticPr fontId="1"/>
  </si>
  <si>
    <t>橋本</t>
    <rPh sb="0" eb="2">
      <t>ハシモト</t>
    </rPh>
    <phoneticPr fontId="1"/>
  </si>
  <si>
    <t>六本松</t>
    <rPh sb="0" eb="3">
      <t>ロッポンマツ</t>
    </rPh>
    <phoneticPr fontId="1"/>
  </si>
  <si>
    <t>次郎丸</t>
    <rPh sb="0" eb="3">
      <t>ジロウマル</t>
    </rPh>
    <phoneticPr fontId="1"/>
  </si>
  <si>
    <t>別府</t>
    <rPh sb="0" eb="2">
      <t>ベフ</t>
    </rPh>
    <phoneticPr fontId="1"/>
  </si>
  <si>
    <t>賀茂</t>
    <rPh sb="0" eb="2">
      <t>カモ</t>
    </rPh>
    <phoneticPr fontId="1"/>
  </si>
  <si>
    <t>野芥</t>
    <rPh sb="0" eb="2">
      <t>ノケ</t>
    </rPh>
    <phoneticPr fontId="1"/>
  </si>
  <si>
    <t>梅林</t>
    <rPh sb="0" eb="2">
      <t>ウメバヤシ</t>
    </rPh>
    <phoneticPr fontId="1"/>
  </si>
  <si>
    <t>七隈</t>
    <rPh sb="0" eb="2">
      <t>ナナクマ</t>
    </rPh>
    <phoneticPr fontId="1"/>
  </si>
  <si>
    <t>金山</t>
    <rPh sb="0" eb="2">
      <t>カナヤマ</t>
    </rPh>
    <phoneticPr fontId="1"/>
  </si>
  <si>
    <t>茶山</t>
    <rPh sb="0" eb="1">
      <t>チャ</t>
    </rPh>
    <rPh sb="1" eb="2">
      <t>ヤマ</t>
    </rPh>
    <phoneticPr fontId="1"/>
  </si>
  <si>
    <t>渡辺通</t>
    <rPh sb="0" eb="2">
      <t>ワタナベ</t>
    </rPh>
    <rPh sb="2" eb="3">
      <t>ドオ</t>
    </rPh>
    <phoneticPr fontId="1"/>
  </si>
  <si>
    <t>薬院大通</t>
    <rPh sb="0" eb="2">
      <t>ヤクイン</t>
    </rPh>
    <rPh sb="2" eb="4">
      <t>オオドオ</t>
    </rPh>
    <phoneticPr fontId="1"/>
  </si>
  <si>
    <t>桜坂</t>
    <rPh sb="0" eb="1">
      <t>サクラ</t>
    </rPh>
    <rPh sb="1" eb="2">
      <t>ザカ</t>
    </rPh>
    <phoneticPr fontId="1"/>
  </si>
  <si>
    <t>Station ID</t>
    <phoneticPr fontId="2" type="noConversion"/>
  </si>
  <si>
    <t>類型</t>
    <phoneticPr fontId="2" type="noConversion"/>
  </si>
  <si>
    <t>駅名</t>
    <phoneticPr fontId="2" type="noConversion"/>
  </si>
  <si>
    <t>人口</t>
    <phoneticPr fontId="2" type="noConversion"/>
  </si>
  <si>
    <t>業務施設</t>
    <rPh sb="0" eb="2">
      <t>ギョウム</t>
    </rPh>
    <rPh sb="2" eb="4">
      <t>シセツ</t>
    </rPh>
    <phoneticPr fontId="3"/>
  </si>
  <si>
    <t>商業施設</t>
  </si>
  <si>
    <t>住宅</t>
    <rPh sb="0" eb="2">
      <t>ジュウタク</t>
    </rPh>
    <phoneticPr fontId="3"/>
  </si>
  <si>
    <t>官公庁</t>
    <rPh sb="0" eb="3">
      <t>カンコウチョウシセツ</t>
    </rPh>
    <phoneticPr fontId="3"/>
  </si>
  <si>
    <t>教育</t>
    <rPh sb="0" eb="2">
      <t>キョウイクシセツ</t>
    </rPh>
    <phoneticPr fontId="3"/>
  </si>
  <si>
    <t>運輸倉庫</t>
    <rPh sb="0" eb="2">
      <t>ウンユ</t>
    </rPh>
    <rPh sb="2" eb="4">
      <t>ソウコシセツ</t>
    </rPh>
    <phoneticPr fontId="3"/>
  </si>
  <si>
    <t>低密度住宅</t>
    <phoneticPr fontId="2" type="noConversion"/>
  </si>
  <si>
    <t>平均値</t>
    <phoneticPr fontId="2" type="noConversion"/>
  </si>
  <si>
    <t>高密度住宅</t>
    <phoneticPr fontId="2" type="noConversion"/>
  </si>
  <si>
    <t>平均値</t>
    <phoneticPr fontId="2" type="noConversion"/>
  </si>
  <si>
    <t>教育</t>
    <phoneticPr fontId="2" type="noConversion"/>
  </si>
  <si>
    <t>平均値</t>
    <phoneticPr fontId="2" type="noConversion"/>
  </si>
  <si>
    <t>都心商業</t>
    <phoneticPr fontId="2" type="noConversion"/>
  </si>
  <si>
    <t>平均値</t>
    <phoneticPr fontId="2" type="noConversion"/>
  </si>
  <si>
    <t>業務</t>
    <phoneticPr fontId="2" type="noConversion"/>
  </si>
  <si>
    <t>空港</t>
    <phoneticPr fontId="2" type="noConversion"/>
  </si>
  <si>
    <t>NO</t>
  </si>
  <si>
    <t>地下鉄路線</t>
  </si>
  <si>
    <t>H22日平均乗降者数</t>
  </si>
  <si>
    <t>合計</t>
  </si>
  <si>
    <t>1号線</t>
  </si>
  <si>
    <t>2号線</t>
  </si>
  <si>
    <t>3号線</t>
  </si>
  <si>
    <t>ハブ</t>
  </si>
  <si>
    <t>別府</t>
  </si>
  <si>
    <t>大規模</t>
  </si>
  <si>
    <t>ハブ駅</t>
  </si>
  <si>
    <t>中規模</t>
  </si>
  <si>
    <t>小規模</t>
  </si>
  <si>
    <t>七隈</t>
  </si>
  <si>
    <t>六本松</t>
  </si>
  <si>
    <t>天神南</t>
  </si>
  <si>
    <t>野芥</t>
  </si>
  <si>
    <t>渡辺通</t>
  </si>
  <si>
    <t>金山</t>
  </si>
  <si>
    <t>薬院大通</t>
  </si>
  <si>
    <t>橋本</t>
  </si>
  <si>
    <t>次郎丸</t>
  </si>
  <si>
    <t>賀茂</t>
  </si>
  <si>
    <t>茶山</t>
  </si>
  <si>
    <t>薬院</t>
  </si>
  <si>
    <t>桜坂</t>
  </si>
  <si>
    <t>梅林</t>
  </si>
  <si>
    <t>福大前</t>
  </si>
  <si>
    <t>Communalities</t>
  </si>
  <si>
    <t/>
  </si>
  <si>
    <t>業務施設</t>
  </si>
  <si>
    <t>宿泊施設</t>
  </si>
  <si>
    <t>娯楽施設</t>
  </si>
  <si>
    <t>住宅</t>
  </si>
  <si>
    <t>共同住宅</t>
  </si>
  <si>
    <t>店舗併用共同住宅</t>
  </si>
  <si>
    <t>官公庁施設</t>
  </si>
  <si>
    <t>教育施設</t>
  </si>
  <si>
    <t>厚生施設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</si>
  <si>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</si>
  <si>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</si>
  <si>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</si>
  <si>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</si>
  <si>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</si>
  <si>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</si>
  <si>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</si>
  <si>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</si>
  <si>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</si>
  <si>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</si>
  <si>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Initial</t>
    <phoneticPr fontId="2" type="noConversion"/>
  </si>
  <si>
    <t>Extraction</t>
    <phoneticPr fontId="2" type="noConversion"/>
  </si>
  <si>
    <t>Extraction Method: Principal Component Analysis.</t>
  </si>
  <si>
    <t>Total Variance Explained</t>
    <phoneticPr fontId="2" type="noConversion"/>
  </si>
  <si>
    <t>Component</t>
    <phoneticPr fontId="2" type="noConversion"/>
  </si>
  <si>
    <t>Initial Eigenvalues</t>
    <phoneticPr fontId="2" type="noConversion"/>
  </si>
  <si>
    <t>Extraction Sums of Squared Loadings</t>
    <phoneticPr fontId="2" type="noConversion"/>
  </si>
  <si>
    <t>Total</t>
    <phoneticPr fontId="2" type="noConversion"/>
  </si>
  <si>
    <t>% of Variance</t>
    <phoneticPr fontId="2" type="noConversion"/>
  </si>
  <si>
    <t>Cumulative %</t>
    <phoneticPr fontId="2" type="noConversion"/>
  </si>
  <si>
    <t>Extraction Method: Principal Component Analysis.</t>
    <phoneticPr fontId="2" type="noConversion"/>
  </si>
  <si>
    <t>Extraction Method: Principal Component Analysis. 
 Rotation Method: Varimax with Kaiser Normalization.  
 轉軸方法：具有 Kaiser 正規化的最大變異法。 
 元件評分。</t>
    <phoneticPr fontId="2" type="noConversion"/>
  </si>
  <si>
    <t>Component Score Coefficient Matrix  
Component Score Coefficient Matrix</t>
    <phoneticPr fontId="2" type="noConversion"/>
  </si>
  <si>
    <t>Component</t>
    <phoneticPr fontId="2" type="noConversion"/>
  </si>
  <si>
    <t>Rotated Component Matrix</t>
    <phoneticPr fontId="2" type="noConversion"/>
  </si>
  <si>
    <r>
      <t>Extraction Method: Principal Component Analysis. 
 Rotation Method: Varimax with Kaiser Normalization.
 轉軸方法：具有 Kaiser 正規化的最大變異法。</t>
    </r>
    <r>
      <rPr>
        <vertAlign val="superscript"/>
        <sz val="9"/>
        <color indexed="8"/>
        <rFont val="MingLiU"/>
        <family val="3"/>
        <charset val="136"/>
      </rPr>
      <t>a</t>
    </r>
    <phoneticPr fontId="2" type="noConversion"/>
  </si>
  <si>
    <t>Rotation converged in 3 iterations.</t>
    <phoneticPr fontId="2" type="noConversion"/>
  </si>
  <si>
    <t>Contribution</t>
    <phoneticPr fontId="2" type="noConversion"/>
  </si>
  <si>
    <t>score</t>
  </si>
  <si>
    <t>number</t>
  </si>
  <si>
    <t>population density</t>
    <phoneticPr fontId="2" type="noConversion"/>
  </si>
  <si>
    <t>（person/ha）</t>
    <phoneticPr fontId="2" type="noConversion"/>
  </si>
  <si>
    <t>sample size</t>
    <phoneticPr fontId="2" type="noConversion"/>
  </si>
  <si>
    <t>Coefficient of determination</t>
  </si>
  <si>
    <t>Independent variable</t>
    <phoneticPr fontId="2" type="noConversion"/>
  </si>
  <si>
    <t>growth rate of transit ridership</t>
    <phoneticPr fontId="2" type="noConversion"/>
  </si>
  <si>
    <t>transit ridership</t>
    <phoneticPr fontId="2" type="noConversion"/>
  </si>
  <si>
    <t>commercial and business</t>
    <phoneticPr fontId="2" type="noConversion"/>
  </si>
  <si>
    <r>
      <t>building area (m</t>
    </r>
    <r>
      <rPr>
        <vertAlign val="superscript"/>
        <sz val="10"/>
        <color theme="1"/>
        <rFont val="等线"/>
        <family val="3"/>
        <charset val="134"/>
        <scheme val="minor"/>
      </rPr>
      <t>2</t>
    </r>
    <r>
      <rPr>
        <sz val="10"/>
        <color theme="1"/>
        <rFont val="等线"/>
        <family val="3"/>
        <charset val="134"/>
        <scheme val="minor"/>
      </rPr>
      <t>)</t>
    </r>
    <phoneticPr fontId="2" type="noConversion"/>
  </si>
  <si>
    <t>building area (m2)</t>
  </si>
  <si>
    <t>residence</t>
  </si>
  <si>
    <t>government agency</t>
    <phoneticPr fontId="2" type="noConversion"/>
  </si>
  <si>
    <t>education</t>
    <phoneticPr fontId="2" type="noConversion"/>
  </si>
  <si>
    <t>40-80</t>
    <phoneticPr fontId="2" type="noConversion"/>
  </si>
  <si>
    <t>80-120</t>
    <phoneticPr fontId="2" type="noConversion"/>
  </si>
  <si>
    <t>120-160</t>
    <phoneticPr fontId="2" type="noConversion"/>
  </si>
  <si>
    <t>160-</t>
    <phoneticPr fontId="2" type="noConversion"/>
  </si>
  <si>
    <t>0-100,000</t>
    <phoneticPr fontId="2" type="noConversion"/>
  </si>
  <si>
    <t>100,000-400,000</t>
    <phoneticPr fontId="2" type="noConversion"/>
  </si>
  <si>
    <t>400,000-1,000,000</t>
    <phoneticPr fontId="2" type="noConversion"/>
  </si>
  <si>
    <t>1,000,000-</t>
    <phoneticPr fontId="2" type="noConversion"/>
  </si>
  <si>
    <t>0-300,000</t>
    <phoneticPr fontId="2" type="noConversion"/>
  </si>
  <si>
    <t>300,000-800,000</t>
    <phoneticPr fontId="2" type="noConversion"/>
  </si>
  <si>
    <t>800,000-</t>
    <phoneticPr fontId="2" type="noConversion"/>
  </si>
  <si>
    <t>0-1,000</t>
    <phoneticPr fontId="2" type="noConversion"/>
  </si>
  <si>
    <t>1,000-10,000</t>
    <phoneticPr fontId="2" type="noConversion"/>
  </si>
  <si>
    <t>10,000-</t>
    <phoneticPr fontId="2" type="noConversion"/>
  </si>
  <si>
    <t>0-10,000</t>
    <phoneticPr fontId="2" type="noConversion"/>
  </si>
  <si>
    <t>10,000-50,000</t>
    <phoneticPr fontId="2" type="noConversion"/>
  </si>
  <si>
    <t>50,000-100,000</t>
    <phoneticPr fontId="2" type="noConversion"/>
  </si>
  <si>
    <t>100,000～</t>
    <phoneticPr fontId="2" type="noConversion"/>
  </si>
  <si>
    <t>0-40</t>
    <phoneticPr fontId="2" type="noConversion"/>
  </si>
  <si>
    <t>0-40</t>
    <phoneticPr fontId="2" type="noConversion"/>
  </si>
  <si>
    <t>Factor category</t>
    <phoneticPr fontId="2" type="noConversion"/>
  </si>
  <si>
    <t>変化率</t>
  </si>
  <si>
    <t>線</t>
    <phoneticPr fontId="2" type="noConversion"/>
  </si>
  <si>
    <t>一号線</t>
    <phoneticPr fontId="2" type="noConversion"/>
  </si>
  <si>
    <t>二号線</t>
    <phoneticPr fontId="2" type="noConversion"/>
  </si>
  <si>
    <t>三号線</t>
    <phoneticPr fontId="2" type="noConversion"/>
  </si>
  <si>
    <t>0-2.5</t>
    <phoneticPr fontId="2" type="noConversion"/>
  </si>
  <si>
    <t>2.5-4.5</t>
    <phoneticPr fontId="2" type="noConversion"/>
  </si>
  <si>
    <t>4.5-6.0</t>
    <phoneticPr fontId="2" type="noConversion"/>
  </si>
  <si>
    <t>6.0-</t>
    <phoneticPr fontId="2" type="noConversion"/>
  </si>
  <si>
    <t>Item</t>
    <phoneticPr fontId="2" type="noConversion"/>
  </si>
  <si>
    <t>Time point</t>
    <phoneticPr fontId="2" type="noConversion"/>
  </si>
  <si>
    <t>Source</t>
    <phoneticPr fontId="2" type="noConversion"/>
  </si>
  <si>
    <t>Transit ridership</t>
    <phoneticPr fontId="2" type="noConversion"/>
  </si>
  <si>
    <t>Population</t>
    <phoneticPr fontId="2" type="noConversion"/>
  </si>
  <si>
    <t>Land use</t>
    <phoneticPr fontId="2" type="noConversion"/>
  </si>
  <si>
    <t>Resident Basic Account</t>
  </si>
  <si>
    <t>Urban Planning Basic Survey</t>
    <phoneticPr fontId="2" type="noConversion"/>
  </si>
  <si>
    <t>Fukuoka Traffic Bureau</t>
  </si>
  <si>
    <t>station</t>
    <phoneticPr fontId="2" type="noConversion"/>
  </si>
  <si>
    <t>Data scale</t>
    <phoneticPr fontId="2" type="noConversion"/>
  </si>
  <si>
    <t>Town-chome</t>
  </si>
  <si>
    <t>2005-2014</t>
    <phoneticPr fontId="2" type="noConversion"/>
  </si>
  <si>
    <t>2005-2014</t>
    <phoneticPr fontId="2" type="noConversion"/>
  </si>
  <si>
    <t>2003, 2008, 2012</t>
    <phoneticPr fontId="2" type="noConversion"/>
  </si>
  <si>
    <t>Line</t>
    <phoneticPr fontId="2" type="noConversion"/>
  </si>
  <si>
    <t>Name</t>
    <phoneticPr fontId="2" type="noConversion"/>
  </si>
  <si>
    <t xml:space="preserve">Last extended </t>
    <phoneticPr fontId="2" type="noConversion"/>
  </si>
  <si>
    <t>Length</t>
    <phoneticPr fontId="2" type="noConversion"/>
  </si>
  <si>
    <t>Stations</t>
    <phoneticPr fontId="2" type="noConversion"/>
  </si>
  <si>
    <t>Gauge</t>
    <phoneticPr fontId="2" type="noConversion"/>
  </si>
  <si>
    <t>Kukou Line</t>
    <phoneticPr fontId="2" type="noConversion"/>
  </si>
  <si>
    <t>Hakozaki Line</t>
    <phoneticPr fontId="2" type="noConversion"/>
  </si>
  <si>
    <t>Nanukuma Line</t>
    <phoneticPr fontId="2" type="noConversion"/>
  </si>
  <si>
    <t>Total</t>
  </si>
  <si>
    <t>Total</t>
    <phoneticPr fontId="2" type="noConversion"/>
  </si>
  <si>
    <t>13.1 km</t>
    <phoneticPr fontId="2" type="noConversion"/>
  </si>
  <si>
    <t>4.7 km</t>
    <phoneticPr fontId="2" type="noConversion"/>
  </si>
  <si>
    <t>12.0 km</t>
    <phoneticPr fontId="2" type="noConversion"/>
  </si>
  <si>
    <t>29.8 km</t>
    <phoneticPr fontId="2" type="noConversion"/>
  </si>
  <si>
    <t>1067 mm</t>
    <phoneticPr fontId="2" type="noConversion"/>
  </si>
  <si>
    <t>1435 mm</t>
    <phoneticPr fontId="2" type="noConversion"/>
  </si>
  <si>
    <t>Fisrt section opened</t>
    <phoneticPr fontId="2" type="noConversion"/>
  </si>
  <si>
    <t>Growth rate</t>
    <phoneticPr fontId="2" type="noConversion"/>
  </si>
  <si>
    <t>Line</t>
    <phoneticPr fontId="2" type="noConversion"/>
  </si>
  <si>
    <t>Station No.</t>
    <phoneticPr fontId="2" type="noConversion"/>
  </si>
  <si>
    <t>Hub</t>
    <phoneticPr fontId="2" type="noConversion"/>
  </si>
  <si>
    <t>Large</t>
    <phoneticPr fontId="2" type="noConversion"/>
  </si>
  <si>
    <t>Midium</t>
    <phoneticPr fontId="2" type="noConversion"/>
  </si>
  <si>
    <t>Small</t>
    <phoneticPr fontId="2" type="noConversion"/>
  </si>
  <si>
    <t>Total</t>
    <phoneticPr fontId="2" type="noConversion"/>
  </si>
  <si>
    <t>Large-scale</t>
    <phoneticPr fontId="2" type="noConversion"/>
  </si>
  <si>
    <t>Midium-scale</t>
    <phoneticPr fontId="2" type="noConversion"/>
  </si>
  <si>
    <t>Small-scale</t>
    <phoneticPr fontId="2" type="noConversion"/>
  </si>
  <si>
    <t>Hub-scale</t>
    <phoneticPr fontId="2" type="noConversion"/>
  </si>
  <si>
    <t>ridership</t>
    <phoneticPr fontId="2" type="noConversion"/>
  </si>
  <si>
    <t>Average</t>
    <phoneticPr fontId="2" type="noConversion"/>
  </si>
  <si>
    <t>growth rate</t>
    <phoneticPr fontId="2" type="noConversion"/>
  </si>
  <si>
    <t>max</t>
    <phoneticPr fontId="2" type="noConversion"/>
  </si>
  <si>
    <t>min</t>
    <phoneticPr fontId="2" type="noConversion"/>
  </si>
  <si>
    <t>max-min</t>
    <phoneticPr fontId="2" type="noConversion"/>
  </si>
  <si>
    <t>Business</t>
  </si>
  <si>
    <t>Business</t>
    <phoneticPr fontId="2" type="noConversion"/>
  </si>
  <si>
    <t>Commerce</t>
  </si>
  <si>
    <t>Commerce</t>
    <phoneticPr fontId="2" type="noConversion"/>
  </si>
  <si>
    <t>Hotel</t>
  </si>
  <si>
    <t>Hotel</t>
    <phoneticPr fontId="2" type="noConversion"/>
  </si>
  <si>
    <t>Entertainment</t>
  </si>
  <si>
    <t>Entertainment</t>
    <phoneticPr fontId="2" type="noConversion"/>
  </si>
  <si>
    <t>Residence</t>
  </si>
  <si>
    <t>Residence</t>
    <phoneticPr fontId="2" type="noConversion"/>
  </si>
  <si>
    <t>Apartment house</t>
    <phoneticPr fontId="2" type="noConversion"/>
  </si>
  <si>
    <t>Government</t>
  </si>
  <si>
    <t>Government</t>
    <phoneticPr fontId="2" type="noConversion"/>
  </si>
  <si>
    <t>Education</t>
  </si>
  <si>
    <t>Education</t>
    <phoneticPr fontId="2" type="noConversion"/>
  </si>
  <si>
    <t>Culture</t>
  </si>
  <si>
    <t>Culture</t>
    <phoneticPr fontId="2" type="noConversion"/>
  </si>
  <si>
    <t>Dwelling with shop</t>
    <phoneticPr fontId="2" type="noConversion"/>
  </si>
  <si>
    <t>ApartmentHouse</t>
  </si>
  <si>
    <t>ApartmentHouse</t>
    <phoneticPr fontId="2" type="noConversion"/>
  </si>
  <si>
    <t>DwellingWithShop</t>
  </si>
  <si>
    <t>DwellingWithShop</t>
    <phoneticPr fontId="2" type="noConversion"/>
  </si>
  <si>
    <t>Correlation Matrix</t>
  </si>
  <si>
    <t>Correlation</t>
  </si>
  <si>
    <t>Initial</t>
  </si>
  <si>
    <t>Extraction</t>
  </si>
  <si>
    <t>KMO and Bartlett's Test</t>
  </si>
  <si>
    <t>Kaiser-Meyer-Olkin Measure of Sampling Adequacy.</t>
  </si>
  <si>
    <t>Bartlett's Test of Sphericity</t>
  </si>
  <si>
    <t>Approx. Chi-Square</t>
  </si>
  <si>
    <t>df</t>
  </si>
  <si>
    <t>Sig.</t>
  </si>
  <si>
    <t>Total Variance Explained</t>
  </si>
  <si>
    <t>Component</t>
  </si>
  <si>
    <t>Rotation Sums of Squared Loadings</t>
  </si>
  <si>
    <t>% of Variance</t>
  </si>
  <si>
    <t>Cumulative %</t>
  </si>
  <si>
    <t>Extraction Method: Principal Component Analysis. 
 Rotation Method: Varimax with Kaiser Normalization.</t>
  </si>
  <si>
    <t>Type</t>
    <phoneticPr fontId="2" type="noConversion"/>
  </si>
  <si>
    <t>Station</t>
    <phoneticPr fontId="2" type="noConversion"/>
  </si>
  <si>
    <t>Population-density</t>
    <phoneticPr fontId="2" type="noConversion"/>
  </si>
  <si>
    <t>Business</t>
    <rPh sb="0" eb="2">
      <t>ギョウム</t>
    </rPh>
    <rPh sb="2" eb="4">
      <t>シセツ</t>
    </rPh>
    <phoneticPr fontId="3"/>
  </si>
  <si>
    <t>Commerce</t>
    <phoneticPr fontId="2" type="noConversion"/>
  </si>
  <si>
    <t>Residence</t>
    <rPh sb="0" eb="2">
      <t>ジュウタク</t>
    </rPh>
    <phoneticPr fontId="3"/>
  </si>
  <si>
    <t>Government</t>
    <rPh sb="0" eb="3">
      <t>カンコウチョウシセツ</t>
    </rPh>
    <phoneticPr fontId="3"/>
  </si>
  <si>
    <t>Education</t>
    <rPh sb="0" eb="2">
      <t>キョウイクシセツ</t>
    </rPh>
    <phoneticPr fontId="3"/>
  </si>
  <si>
    <t>Downtown commerce</t>
    <phoneticPr fontId="2" type="noConversion"/>
  </si>
  <si>
    <t>Business</t>
    <phoneticPr fontId="2" type="noConversion"/>
  </si>
  <si>
    <t>Airport</t>
    <phoneticPr fontId="2" type="noConversion"/>
  </si>
  <si>
    <t>中洲川端駅</t>
  </si>
  <si>
    <t>Low-densityresidence</t>
    <phoneticPr fontId="2" type="noConversion"/>
  </si>
  <si>
    <t>High-density residence</t>
    <phoneticPr fontId="2" type="noConversion"/>
  </si>
  <si>
    <t>Low-density residence</t>
    <phoneticPr fontId="2" type="noConversion"/>
  </si>
  <si>
    <t>High-density residence</t>
    <phoneticPr fontId="2" type="noConversion"/>
  </si>
  <si>
    <t>Education</t>
    <phoneticPr fontId="2" type="noConversion"/>
  </si>
  <si>
    <t>Downtown commerce</t>
    <phoneticPr fontId="2" type="noConversion"/>
  </si>
  <si>
    <t>Other</t>
    <phoneticPr fontId="2" type="noConversion"/>
  </si>
  <si>
    <t>a. Rotation converged in 5 iterations.</t>
  </si>
  <si>
    <t>Office</t>
    <rPh sb="0" eb="2">
      <t>ギョウム</t>
    </rPh>
    <rPh sb="2" eb="4">
      <t>シセツ</t>
    </rPh>
    <phoneticPr fontId="3"/>
  </si>
  <si>
    <t>Office</t>
    <phoneticPr fontId="2" type="noConversion"/>
  </si>
  <si>
    <t>Commerce</t>
    <phoneticPr fontId="2" type="noConversion"/>
  </si>
  <si>
    <t>Low-density residence</t>
    <phoneticPr fontId="2" type="noConversion"/>
  </si>
  <si>
    <t>High-density residence</t>
    <phoneticPr fontId="2" type="noConversion"/>
  </si>
  <si>
    <t>Education</t>
    <phoneticPr fontId="2" type="noConversion"/>
  </si>
  <si>
    <t>Office</t>
    <phoneticPr fontId="2" type="noConversion"/>
  </si>
  <si>
    <t>Transit ridership</t>
    <phoneticPr fontId="2" type="noConversion"/>
  </si>
  <si>
    <t>Hub</t>
    <phoneticPr fontId="3"/>
  </si>
  <si>
    <t>Large-scale</t>
    <phoneticPr fontId="2" type="noConversion"/>
  </si>
  <si>
    <t>Medium-scale</t>
    <phoneticPr fontId="3"/>
  </si>
  <si>
    <t>Small-scale</t>
    <phoneticPr fontId="3"/>
  </si>
  <si>
    <r>
      <t>Lo</t>
    </r>
    <r>
      <rPr>
        <sz val="10"/>
        <color theme="1"/>
        <rFont val="等线"/>
        <family val="3"/>
        <charset val="134"/>
        <scheme val="minor"/>
      </rPr>
      <t>w-density residence</t>
    </r>
    <phoneticPr fontId="2" type="noConversion"/>
  </si>
  <si>
    <t>High-density residence</t>
    <phoneticPr fontId="2" type="noConversion"/>
  </si>
  <si>
    <t>Education</t>
    <phoneticPr fontId="2" type="noConversion"/>
  </si>
  <si>
    <t>Downtown commerce</t>
    <phoneticPr fontId="2" type="noConversion"/>
  </si>
  <si>
    <t>Office</t>
    <phoneticPr fontId="2" type="noConversion"/>
  </si>
  <si>
    <t>徒歩</t>
  </si>
  <si>
    <t>自転車</t>
  </si>
  <si>
    <t>原付バイク</t>
  </si>
  <si>
    <t>自動車</t>
  </si>
  <si>
    <t>バス</t>
  </si>
  <si>
    <t>タクシー</t>
  </si>
  <si>
    <t>総計</t>
  </si>
  <si>
    <t>■アクセス手段別ドリップ数割合</t>
  </si>
  <si>
    <t>■駅までの平均アクセス時間</t>
  </si>
  <si>
    <t>平均</t>
  </si>
  <si>
    <t>Line</t>
  </si>
  <si>
    <t>Name</t>
  </si>
  <si>
    <t>First section opened</t>
  </si>
  <si>
    <t>Last extended</t>
  </si>
  <si>
    <t>Length</t>
  </si>
  <si>
    <t>Stations</t>
  </si>
  <si>
    <t>Gauge</t>
  </si>
  <si>
    <t>Kukou Line</t>
  </si>
  <si>
    <t>13.1 km</t>
  </si>
  <si>
    <t>1067 mm</t>
  </si>
  <si>
    <t>Hakozaki Line</t>
  </si>
  <si>
    <t>4.7 km</t>
  </si>
  <si>
    <t>Nanukuma Line</t>
  </si>
  <si>
    <t>12.0 km</t>
  </si>
  <si>
    <t>1435 mm</t>
  </si>
  <si>
    <t>29.8 km</t>
  </si>
  <si>
    <t>Item</t>
  </si>
  <si>
    <t>Source</t>
  </si>
  <si>
    <t>Data accuracy</t>
  </si>
  <si>
    <t>Time point</t>
  </si>
  <si>
    <t>Subway transit ridership</t>
  </si>
  <si>
    <t>station</t>
  </si>
  <si>
    <t>2005-2014</t>
  </si>
  <si>
    <t>Population</t>
  </si>
  <si>
    <t>town-chome</t>
  </si>
  <si>
    <t>Land use</t>
  </si>
  <si>
    <t>Urban Planning Basic Survey</t>
  </si>
  <si>
    <t>building</t>
  </si>
  <si>
    <t>2003, 2008, 2012</t>
  </si>
  <si>
    <t>Indicator</t>
  </si>
  <si>
    <t>Office</t>
  </si>
  <si>
    <t>Apartment House</t>
  </si>
  <si>
    <t>Dwelling with Shop</t>
  </si>
  <si>
    <r>
      <t>Rotated Component Matrix</t>
    </r>
    <r>
      <rPr>
        <b/>
        <vertAlign val="superscript"/>
        <sz val="9"/>
        <color indexed="8"/>
        <rFont val="Arial Bold"/>
      </rPr>
      <t>a</t>
    </r>
    <phoneticPr fontId="2" type="noConversion"/>
  </si>
  <si>
    <t>Rotated Component Matrixa</t>
    <phoneticPr fontId="2" type="noConversion"/>
  </si>
  <si>
    <t>Dwelling with shop</t>
    <phoneticPr fontId="2" type="noConversion"/>
  </si>
  <si>
    <t>Apartment house</t>
    <phoneticPr fontId="2" type="noConversion"/>
  </si>
  <si>
    <t>　Type</t>
  </si>
  <si>
    <t>Transit ridership</t>
  </si>
  <si>
    <t>Low-density residence</t>
  </si>
  <si>
    <t>High-density residence</t>
  </si>
  <si>
    <t>Downtown commerce</t>
  </si>
  <si>
    <t>Hub</t>
  </si>
  <si>
    <t>(60000~)</t>
  </si>
  <si>
    <t>Large-scale</t>
  </si>
  <si>
    <t>(30000~60000)</t>
  </si>
  <si>
    <t>Medium-scale</t>
  </si>
  <si>
    <t>(10000~30000)</t>
  </si>
  <si>
    <t>Small-scale</t>
  </si>
  <si>
    <t>(~10000)</t>
  </si>
  <si>
    <t>Factor category</t>
  </si>
  <si>
    <t>Contribution</t>
  </si>
  <si>
    <t>population density</t>
  </si>
  <si>
    <t>（person/ha）</t>
  </si>
  <si>
    <t>0-40</t>
  </si>
  <si>
    <t>40-80</t>
  </si>
  <si>
    <t>80-120</t>
  </si>
  <si>
    <t>120-160</t>
  </si>
  <si>
    <t>160-</t>
  </si>
  <si>
    <t>Commerce &amp; office</t>
  </si>
  <si>
    <r>
      <t>(m</t>
    </r>
    <r>
      <rPr>
        <vertAlign val="superscript"/>
        <sz val="10"/>
        <color rgb="FF000000"/>
        <rFont val="等线"/>
        <family val="3"/>
        <charset val="134"/>
        <scheme val="minor"/>
      </rPr>
      <t>2</t>
    </r>
    <r>
      <rPr>
        <sz val="10"/>
        <color rgb="FF000000"/>
        <rFont val="等线"/>
        <family val="3"/>
        <charset val="134"/>
        <scheme val="minor"/>
      </rPr>
      <t>)</t>
    </r>
  </si>
  <si>
    <t>0-100,000</t>
  </si>
  <si>
    <t>100,000-400,000</t>
  </si>
  <si>
    <t>400,000-1,000,000</t>
  </si>
  <si>
    <t>1,000,000-</t>
  </si>
  <si>
    <t>(m2)</t>
  </si>
  <si>
    <t>0-300,000</t>
  </si>
  <si>
    <t>300,000-800,000</t>
  </si>
  <si>
    <t>800,000-</t>
  </si>
  <si>
    <t>0-1,000</t>
  </si>
  <si>
    <t>1,000-10,000</t>
  </si>
  <si>
    <t>10,000-</t>
  </si>
  <si>
    <t>0-10,000</t>
  </si>
  <si>
    <t>10,000-50,000</t>
  </si>
  <si>
    <t>50,000-100,000</t>
  </si>
  <si>
    <t>100,000～</t>
  </si>
  <si>
    <t>Independent variable</t>
  </si>
  <si>
    <t>sample size</t>
  </si>
  <si>
    <t>transit ridership</t>
  </si>
  <si>
    <t>population density (person/ha)</t>
    <phoneticPr fontId="2" type="noConversion"/>
  </si>
  <si>
    <t>Residence (m2)</t>
    <phoneticPr fontId="2" type="noConversion"/>
  </si>
  <si>
    <t>Commerce &amp; office (m2)</t>
    <phoneticPr fontId="2" type="noConversion"/>
  </si>
  <si>
    <t>Government (m2)</t>
    <phoneticPr fontId="2" type="noConversion"/>
  </si>
  <si>
    <t>Education (m2)</t>
    <phoneticPr fontId="2" type="noConversion"/>
  </si>
  <si>
    <t>Coefficient of determination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</si>
</sst>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"/>
    <numFmt numFmtId="177" formatCode="###0.000"/>
    <numFmt numFmtId="178" formatCode="####.000"/>
    <numFmt numFmtId="179" formatCode="0_);[Red]\(0\)"/>
    <numFmt numFmtId="180" formatCode="0.0000"/>
    <numFmt numFmtId="181" formatCode="0.000000"/>
    <numFmt numFmtId="182" formatCode="###0"/>
    <numFmt numFmtId="183" formatCode="0.0%"/>
    <numFmt numFmtId="188" formatCode="0.000"/>
  </numFmts>
  <fonts count="25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9"/>
      <color theme="1"/>
      <name val="MS Mincho"/>
      <family val="3"/>
    </font>
    <font>
      <sz val="9"/>
      <color theme="1"/>
      <name val="MS Mincho"/>
      <family val="3"/>
      <charset val="128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vertAlign val="superscript"/>
      <sz val="9"/>
      <color indexed="8"/>
      <name val="MingLiU"/>
      <family val="3"/>
      <charset val="136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vertAlign val="superscript"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indexed="8"/>
      <name val="Arial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10.5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000000"/>
      <name val="Times New Roman"/>
      <family val="1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  <font>
      <sz val="9"/>
      <color rgb="FF000000"/>
      <name val="等线"/>
      <family val="3"/>
      <charset val="134"/>
      <scheme val="minor"/>
    </font>
    <font>
      <vertAlign val="superscript"/>
      <sz val="10"/>
      <color rgb="FF00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FBFBF"/>
        <bgColor indexed="64"/>
      </patternFill>
    </fill>
  </fills>
  <borders count="8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/>
      <right style="thick">
        <color rgb="FF000000"/>
      </right>
      <top style="thick">
        <color indexed="64"/>
      </top>
      <bottom/>
      <diagonal/>
    </border>
    <border>
      <left style="thick">
        <color rgb="FF000000"/>
      </left>
      <right/>
      <top style="thick">
        <color indexed="64"/>
      </top>
      <bottom/>
      <diagonal/>
    </border>
  </borders>
  <cellStyleXfs count="3">
    <xf numFmtId="0" fontId="0" fillId="0" borderId="0"/>
    <xf numFmtId="0" fontId="6" fillId="0" borderId="0"/>
    <xf numFmtId="9" fontId="13" fillId="0" borderId="0" applyFont="0" applyFill="0" applyBorder="0" applyAlignment="0" applyProtection="0">
      <alignment vertical="center"/>
    </xf>
  </cellStyleXfs>
  <cellXfs count="33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3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0" fillId="3" borderId="13" xfId="0" applyNumberFormat="1" applyFill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wrapText="1"/>
    </xf>
    <xf numFmtId="0" fontId="8" fillId="0" borderId="18" xfId="1" applyFont="1" applyBorder="1" applyAlignment="1">
      <alignment horizontal="center" wrapText="1"/>
    </xf>
    <xf numFmtId="0" fontId="8" fillId="0" borderId="19" xfId="1" applyFont="1" applyBorder="1" applyAlignment="1">
      <alignment horizontal="left" vertical="top" wrapText="1"/>
    </xf>
    <xf numFmtId="177" fontId="8" fillId="0" borderId="20" xfId="1" applyNumberFormat="1" applyFont="1" applyBorder="1" applyAlignment="1">
      <alignment horizontal="right" vertical="center"/>
    </xf>
    <xf numFmtId="178" fontId="8" fillId="0" borderId="21" xfId="1" applyNumberFormat="1" applyFont="1" applyBorder="1" applyAlignment="1">
      <alignment horizontal="right" vertical="center"/>
    </xf>
    <xf numFmtId="0" fontId="8" fillId="0" borderId="22" xfId="1" applyFont="1" applyBorder="1" applyAlignment="1">
      <alignment horizontal="left" vertical="top" wrapText="1"/>
    </xf>
    <xf numFmtId="177" fontId="8" fillId="0" borderId="23" xfId="1" applyNumberFormat="1" applyFont="1" applyBorder="1" applyAlignment="1">
      <alignment horizontal="right" vertical="center"/>
    </xf>
    <xf numFmtId="178" fontId="8" fillId="0" borderId="24" xfId="1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left" vertical="top" wrapText="1"/>
    </xf>
    <xf numFmtId="177" fontId="8" fillId="0" borderId="26" xfId="1" applyNumberFormat="1" applyFont="1" applyBorder="1" applyAlignment="1">
      <alignment horizontal="right" vertical="center"/>
    </xf>
    <xf numFmtId="178" fontId="8" fillId="0" borderId="27" xfId="1" applyNumberFormat="1" applyFont="1" applyBorder="1" applyAlignment="1">
      <alignment horizontal="right" vertical="center"/>
    </xf>
    <xf numFmtId="0" fontId="6" fillId="0" borderId="0" xfId="1"/>
    <xf numFmtId="0" fontId="8" fillId="0" borderId="31" xfId="1" applyFont="1" applyBorder="1" applyAlignment="1">
      <alignment horizontal="center" wrapText="1"/>
    </xf>
    <xf numFmtId="0" fontId="8" fillId="0" borderId="32" xfId="1" applyFont="1" applyBorder="1" applyAlignment="1">
      <alignment horizontal="center" wrapText="1"/>
    </xf>
    <xf numFmtId="0" fontId="8" fillId="0" borderId="19" xfId="1" applyFont="1" applyBorder="1" applyAlignment="1">
      <alignment horizontal="left" vertical="top"/>
    </xf>
    <xf numFmtId="177" fontId="8" fillId="0" borderId="34" xfId="1" applyNumberFormat="1" applyFont="1" applyBorder="1" applyAlignment="1">
      <alignment horizontal="right" vertical="center"/>
    </xf>
    <xf numFmtId="0" fontId="8" fillId="0" borderId="22" xfId="1" applyFont="1" applyBorder="1" applyAlignment="1">
      <alignment horizontal="left" vertical="top"/>
    </xf>
    <xf numFmtId="177" fontId="8" fillId="0" borderId="35" xfId="1" applyNumberFormat="1" applyFont="1" applyBorder="1" applyAlignment="1">
      <alignment horizontal="right" vertical="center"/>
    </xf>
    <xf numFmtId="178" fontId="8" fillId="0" borderId="23" xfId="1" applyNumberFormat="1" applyFont="1" applyBorder="1" applyAlignment="1">
      <alignment horizontal="right" vertical="center"/>
    </xf>
    <xf numFmtId="0" fontId="8" fillId="0" borderId="35" xfId="1" applyFont="1" applyBorder="1" applyAlignment="1">
      <alignment horizontal="left" vertical="center" wrapText="1"/>
    </xf>
    <xf numFmtId="0" fontId="8" fillId="0" borderId="25" xfId="1" applyFont="1" applyBorder="1" applyAlignment="1">
      <alignment horizontal="left" vertical="top"/>
    </xf>
    <xf numFmtId="178" fontId="8" fillId="0" borderId="26" xfId="1" applyNumberFormat="1" applyFont="1" applyBorder="1" applyAlignment="1">
      <alignment horizontal="right" vertical="center"/>
    </xf>
    <xf numFmtId="178" fontId="8" fillId="0" borderId="36" xfId="1" applyNumberFormat="1" applyFont="1" applyBorder="1" applyAlignment="1">
      <alignment horizontal="right" vertical="center"/>
    </xf>
    <xf numFmtId="177" fontId="8" fillId="0" borderId="36" xfId="1" applyNumberFormat="1" applyFont="1" applyBorder="1" applyAlignment="1">
      <alignment horizontal="right" vertical="center"/>
    </xf>
    <xf numFmtId="0" fontId="8" fillId="0" borderId="36" xfId="1" applyFont="1" applyBorder="1" applyAlignment="1">
      <alignment horizontal="left" vertical="center" wrapText="1"/>
    </xf>
    <xf numFmtId="0" fontId="8" fillId="0" borderId="31" xfId="1" applyFont="1" applyBorder="1" applyAlignment="1">
      <alignment horizontal="center"/>
    </xf>
    <xf numFmtId="0" fontId="8" fillId="0" borderId="32" xfId="1" applyFont="1" applyBorder="1" applyAlignment="1">
      <alignment horizontal="center"/>
    </xf>
    <xf numFmtId="0" fontId="8" fillId="0" borderId="33" xfId="1" applyFont="1" applyBorder="1" applyAlignment="1">
      <alignment horizontal="center"/>
    </xf>
    <xf numFmtId="178" fontId="8" fillId="0" borderId="20" xfId="1" applyNumberFormat="1" applyFont="1" applyBorder="1" applyAlignment="1">
      <alignment horizontal="right" vertical="center"/>
    </xf>
    <xf numFmtId="178" fontId="8" fillId="0" borderId="34" xfId="1" applyNumberFormat="1" applyFont="1" applyBorder="1" applyAlignment="1">
      <alignment horizontal="right" vertical="center"/>
    </xf>
    <xf numFmtId="178" fontId="8" fillId="0" borderId="35" xfId="1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1" fillId="0" borderId="43" xfId="0" applyFont="1" applyBorder="1"/>
    <xf numFmtId="0" fontId="11" fillId="0" borderId="37" xfId="0" applyFont="1" applyBorder="1"/>
    <xf numFmtId="0" fontId="11" fillId="0" borderId="10" xfId="0" applyFont="1" applyBorder="1"/>
    <xf numFmtId="0" fontId="11" fillId="0" borderId="44" xfId="0" applyFont="1" applyBorder="1"/>
    <xf numFmtId="0" fontId="11" fillId="0" borderId="0" xfId="0" applyFont="1" applyBorder="1"/>
    <xf numFmtId="10" fontId="11" fillId="0" borderId="0" xfId="0" applyNumberFormat="1" applyFont="1" applyBorder="1"/>
    <xf numFmtId="0" fontId="11" fillId="0" borderId="8" xfId="0" applyFont="1" applyBorder="1"/>
    <xf numFmtId="0" fontId="11" fillId="0" borderId="45" xfId="0" applyFont="1" applyBorder="1"/>
    <xf numFmtId="0" fontId="11" fillId="0" borderId="7" xfId="0" applyFont="1" applyBorder="1"/>
    <xf numFmtId="0" fontId="11" fillId="0" borderId="5" xfId="0" applyFont="1" applyBorder="1"/>
    <xf numFmtId="0" fontId="11" fillId="0" borderId="46" xfId="0" applyFont="1" applyBorder="1"/>
    <xf numFmtId="0" fontId="11" fillId="0" borderId="4" xfId="0" applyFont="1" applyBorder="1"/>
    <xf numFmtId="0" fontId="11" fillId="0" borderId="0" xfId="0" applyFont="1"/>
    <xf numFmtId="10" fontId="11" fillId="0" borderId="0" xfId="0" applyNumberFormat="1" applyFont="1"/>
    <xf numFmtId="0" fontId="11" fillId="0" borderId="47" xfId="0" applyFont="1" applyBorder="1"/>
    <xf numFmtId="0" fontId="11" fillId="0" borderId="41" xfId="0" applyFont="1" applyBorder="1"/>
    <xf numFmtId="0" fontId="11" fillId="0" borderId="40" xfId="0" applyFont="1" applyBorder="1"/>
    <xf numFmtId="1" fontId="11" fillId="0" borderId="37" xfId="0" applyNumberFormat="1" applyFont="1" applyBorder="1"/>
    <xf numFmtId="1" fontId="11" fillId="0" borderId="0" xfId="0" applyNumberFormat="1" applyFont="1" applyBorder="1"/>
    <xf numFmtId="1" fontId="11" fillId="0" borderId="7" xfId="0" applyNumberFormat="1" applyFont="1" applyBorder="1"/>
    <xf numFmtId="1" fontId="11" fillId="0" borderId="4" xfId="0" applyNumberFormat="1" applyFont="1" applyBorder="1"/>
    <xf numFmtId="1" fontId="11" fillId="0" borderId="0" xfId="0" applyNumberFormat="1" applyFont="1"/>
    <xf numFmtId="1" fontId="11" fillId="0" borderId="40" xfId="0" applyNumberFormat="1" applyFont="1" applyBorder="1"/>
    <xf numFmtId="0" fontId="11" fillId="0" borderId="38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79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17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1" fontId="0" fillId="3" borderId="0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right" vertical="center"/>
    </xf>
    <xf numFmtId="0" fontId="8" fillId="0" borderId="53" xfId="1" applyFont="1" applyBorder="1" applyAlignment="1">
      <alignment horizontal="center" wrapText="1"/>
    </xf>
    <xf numFmtId="0" fontId="8" fillId="0" borderId="55" xfId="1" applyFont="1" applyBorder="1" applyAlignment="1">
      <alignment horizontal="left" vertical="top" wrapText="1"/>
    </xf>
    <xf numFmtId="0" fontId="8" fillId="0" borderId="57" xfId="1" applyFont="1" applyBorder="1" applyAlignment="1">
      <alignment horizontal="left" vertical="top" wrapText="1"/>
    </xf>
    <xf numFmtId="0" fontId="8" fillId="0" borderId="59" xfId="1" applyFont="1" applyBorder="1" applyAlignment="1">
      <alignment horizontal="left" vertical="top" wrapText="1"/>
    </xf>
    <xf numFmtId="177" fontId="8" fillId="0" borderId="27" xfId="1" applyNumberFormat="1" applyFont="1" applyBorder="1" applyAlignment="1">
      <alignment horizontal="right" vertical="center"/>
    </xf>
    <xf numFmtId="178" fontId="8" fillId="3" borderId="34" xfId="1" applyNumberFormat="1" applyFont="1" applyFill="1" applyBorder="1" applyAlignment="1">
      <alignment horizontal="right" vertical="center"/>
    </xf>
    <xf numFmtId="178" fontId="8" fillId="3" borderId="35" xfId="1" applyNumberFormat="1" applyFont="1" applyFill="1" applyBorder="1" applyAlignment="1">
      <alignment horizontal="right" vertical="center"/>
    </xf>
    <xf numFmtId="178" fontId="8" fillId="3" borderId="24" xfId="1" applyNumberFormat="1" applyFont="1" applyFill="1" applyBorder="1" applyAlignment="1">
      <alignment horizontal="right" vertical="center"/>
    </xf>
    <xf numFmtId="178" fontId="8" fillId="3" borderId="23" xfId="1" applyNumberFormat="1" applyFont="1" applyFill="1" applyBorder="1" applyAlignment="1">
      <alignment horizontal="right" vertical="center"/>
    </xf>
    <xf numFmtId="178" fontId="8" fillId="3" borderId="36" xfId="1" applyNumberFormat="1" applyFont="1" applyFill="1" applyBorder="1" applyAlignment="1">
      <alignment horizontal="right" vertical="center"/>
    </xf>
    <xf numFmtId="178" fontId="8" fillId="0" borderId="19" xfId="1" applyNumberFormat="1" applyFont="1" applyBorder="1" applyAlignment="1">
      <alignment horizontal="right" vertical="center"/>
    </xf>
    <xf numFmtId="177" fontId="8" fillId="0" borderId="22" xfId="1" applyNumberFormat="1" applyFont="1" applyBorder="1" applyAlignment="1">
      <alignment horizontal="right" vertical="center"/>
    </xf>
    <xf numFmtId="182" fontId="8" fillId="0" borderId="22" xfId="1" applyNumberFormat="1" applyFont="1" applyBorder="1" applyAlignment="1">
      <alignment horizontal="right" vertical="center"/>
    </xf>
    <xf numFmtId="178" fontId="8" fillId="0" borderId="25" xfId="1" applyNumberFormat="1" applyFont="1" applyBorder="1" applyAlignment="1">
      <alignment horizontal="right" vertical="center"/>
    </xf>
    <xf numFmtId="0" fontId="8" fillId="0" borderId="33" xfId="1" applyFont="1" applyBorder="1" applyAlignment="1">
      <alignment horizontal="center" wrapText="1"/>
    </xf>
    <xf numFmtId="177" fontId="8" fillId="0" borderId="24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left" vertical="center" wrapText="1"/>
    </xf>
    <xf numFmtId="0" fontId="8" fillId="0" borderId="27" xfId="1" applyFont="1" applyBorder="1" applyAlignment="1">
      <alignment horizontal="left" vertical="center" wrapText="1"/>
    </xf>
    <xf numFmtId="0" fontId="7" fillId="0" borderId="0" xfId="1" applyFont="1" applyBorder="1" applyAlignment="1">
      <alignment vertical="center" wrapText="1"/>
    </xf>
    <xf numFmtId="1" fontId="0" fillId="3" borderId="13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/>
    <xf numFmtId="177" fontId="14" fillId="0" borderId="34" xfId="1" applyNumberFormat="1" applyFont="1" applyBorder="1" applyAlignment="1">
      <alignment horizontal="right" vertical="center"/>
    </xf>
    <xf numFmtId="177" fontId="14" fillId="0" borderId="21" xfId="1" applyNumberFormat="1" applyFont="1" applyBorder="1" applyAlignment="1">
      <alignment horizontal="right" vertical="center"/>
    </xf>
    <xf numFmtId="177" fontId="14" fillId="0" borderId="35" xfId="1" applyNumberFormat="1" applyFont="1" applyBorder="1" applyAlignment="1">
      <alignment horizontal="right" vertical="center"/>
    </xf>
    <xf numFmtId="177" fontId="14" fillId="0" borderId="24" xfId="1" applyNumberFormat="1" applyFont="1" applyBorder="1" applyAlignment="1">
      <alignment horizontal="right" vertical="center"/>
    </xf>
    <xf numFmtId="0" fontId="14" fillId="0" borderId="31" xfId="1" applyFont="1" applyBorder="1" applyAlignment="1">
      <alignment horizontal="center"/>
    </xf>
    <xf numFmtId="0" fontId="14" fillId="0" borderId="32" xfId="1" applyFont="1" applyBorder="1" applyAlignment="1">
      <alignment horizontal="center"/>
    </xf>
    <xf numFmtId="0" fontId="14" fillId="0" borderId="33" xfId="1" applyFont="1" applyBorder="1" applyAlignment="1">
      <alignment horizontal="center"/>
    </xf>
    <xf numFmtId="0" fontId="14" fillId="0" borderId="19" xfId="1" applyFont="1" applyBorder="1" applyAlignment="1">
      <alignment horizontal="left" vertical="top" wrapText="1"/>
    </xf>
    <xf numFmtId="178" fontId="14" fillId="0" borderId="20" xfId="1" applyNumberFormat="1" applyFont="1" applyBorder="1" applyAlignment="1">
      <alignment horizontal="right" vertical="center"/>
    </xf>
    <xf numFmtId="178" fontId="14" fillId="0" borderId="34" xfId="1" applyNumberFormat="1" applyFont="1" applyBorder="1" applyAlignment="1">
      <alignment horizontal="right" vertical="center"/>
    </xf>
    <xf numFmtId="178" fontId="14" fillId="0" borderId="21" xfId="1" applyNumberFormat="1" applyFont="1" applyBorder="1" applyAlignment="1">
      <alignment horizontal="right" vertical="center"/>
    </xf>
    <xf numFmtId="0" fontId="14" fillId="0" borderId="22" xfId="1" applyFont="1" applyBorder="1" applyAlignment="1">
      <alignment horizontal="left" vertical="top" wrapText="1"/>
    </xf>
    <xf numFmtId="178" fontId="14" fillId="0" borderId="23" xfId="1" applyNumberFormat="1" applyFont="1" applyBorder="1" applyAlignment="1">
      <alignment horizontal="right" vertical="center"/>
    </xf>
    <xf numFmtId="178" fontId="14" fillId="0" borderId="35" xfId="1" applyNumberFormat="1" applyFont="1" applyBorder="1" applyAlignment="1">
      <alignment horizontal="right" vertical="center"/>
    </xf>
    <xf numFmtId="178" fontId="14" fillId="0" borderId="24" xfId="1" applyNumberFormat="1" applyFont="1" applyBorder="1" applyAlignment="1">
      <alignment horizontal="right" vertical="center"/>
    </xf>
    <xf numFmtId="0" fontId="14" fillId="0" borderId="25" xfId="1" applyFont="1" applyBorder="1" applyAlignment="1">
      <alignment horizontal="left" vertical="top" wrapText="1"/>
    </xf>
    <xf numFmtId="178" fontId="14" fillId="0" borderId="26" xfId="1" applyNumberFormat="1" applyFont="1" applyBorder="1" applyAlignment="1">
      <alignment horizontal="right" vertical="center"/>
    </xf>
    <xf numFmtId="178" fontId="14" fillId="0" borderId="36" xfId="1" applyNumberFormat="1" applyFont="1" applyBorder="1" applyAlignment="1">
      <alignment horizontal="right" vertical="center"/>
    </xf>
    <xf numFmtId="178" fontId="14" fillId="0" borderId="27" xfId="1" applyNumberFormat="1" applyFont="1" applyBorder="1" applyAlignment="1">
      <alignment horizontal="right" vertical="center"/>
    </xf>
    <xf numFmtId="0" fontId="16" fillId="0" borderId="0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left" vertical="top" wrapText="1"/>
    </xf>
    <xf numFmtId="0" fontId="14" fillId="0" borderId="17" xfId="1" applyFont="1" applyBorder="1" applyAlignment="1">
      <alignment horizontal="center" wrapText="1"/>
    </xf>
    <xf numFmtId="0" fontId="14" fillId="0" borderId="18" xfId="1" applyFont="1" applyBorder="1" applyAlignment="1">
      <alignment horizontal="center" wrapText="1"/>
    </xf>
    <xf numFmtId="177" fontId="14" fillId="0" borderId="20" xfId="1" applyNumberFormat="1" applyFont="1" applyBorder="1" applyAlignment="1">
      <alignment horizontal="right" vertical="center"/>
    </xf>
    <xf numFmtId="177" fontId="14" fillId="0" borderId="23" xfId="1" applyNumberFormat="1" applyFont="1" applyBorder="1" applyAlignment="1">
      <alignment horizontal="right" vertical="center"/>
    </xf>
    <xf numFmtId="177" fontId="14" fillId="0" borderId="26" xfId="1" applyNumberFormat="1" applyFont="1" applyBorder="1" applyAlignment="1">
      <alignment horizontal="right" vertical="center"/>
    </xf>
    <xf numFmtId="0" fontId="14" fillId="0" borderId="16" xfId="1" applyFont="1" applyBorder="1" applyAlignment="1">
      <alignment horizontal="left" wrapText="1"/>
    </xf>
    <xf numFmtId="0" fontId="0" fillId="0" borderId="11" xfId="0" applyBorder="1"/>
    <xf numFmtId="0" fontId="0" fillId="0" borderId="13" xfId="0" applyBorder="1"/>
    <xf numFmtId="10" fontId="0" fillId="0" borderId="13" xfId="2" applyNumberFormat="1" applyFont="1" applyBorder="1" applyAlignment="1"/>
    <xf numFmtId="1" fontId="0" fillId="0" borderId="13" xfId="0" applyNumberFormat="1" applyBorder="1"/>
    <xf numFmtId="0" fontId="0" fillId="0" borderId="0" xfId="2" applyNumberFormat="1" applyFont="1" applyAlignment="1"/>
    <xf numFmtId="0" fontId="0" fillId="0" borderId="13" xfId="2" applyNumberFormat="1" applyFont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2" xfId="0" applyBorder="1"/>
    <xf numFmtId="0" fontId="0" fillId="0" borderId="12" xfId="0" applyBorder="1"/>
    <xf numFmtId="0" fontId="0" fillId="0" borderId="63" xfId="0" applyBorder="1"/>
    <xf numFmtId="0" fontId="0" fillId="0" borderId="64" xfId="0" applyBorder="1"/>
    <xf numFmtId="0" fontId="0" fillId="0" borderId="1" xfId="0" applyBorder="1"/>
    <xf numFmtId="0" fontId="0" fillId="0" borderId="15" xfId="0" applyBorder="1"/>
    <xf numFmtId="183" fontId="0" fillId="0" borderId="0" xfId="0" applyNumberFormat="1" applyBorder="1"/>
    <xf numFmtId="183" fontId="0" fillId="0" borderId="14" xfId="0" applyNumberFormat="1" applyBorder="1"/>
    <xf numFmtId="0" fontId="0" fillId="0" borderId="65" xfId="0" applyBorder="1"/>
    <xf numFmtId="183" fontId="0" fillId="0" borderId="13" xfId="0" applyNumberFormat="1" applyBorder="1"/>
    <xf numFmtId="183" fontId="0" fillId="0" borderId="2" xfId="0" applyNumberFormat="1" applyBorder="1"/>
    <xf numFmtId="176" fontId="0" fillId="0" borderId="0" xfId="0" applyNumberFormat="1" applyBorder="1"/>
    <xf numFmtId="176" fontId="0" fillId="0" borderId="14" xfId="0" applyNumberFormat="1" applyBorder="1"/>
    <xf numFmtId="176" fontId="0" fillId="0" borderId="13" xfId="0" applyNumberFormat="1" applyBorder="1"/>
    <xf numFmtId="176" fontId="0" fillId="0" borderId="2" xfId="0" applyNumberFormat="1" applyBorder="1"/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/>
    <xf numFmtId="0" fontId="18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 textRotation="255"/>
    </xf>
    <xf numFmtId="0" fontId="8" fillId="0" borderId="0" xfId="1" applyFont="1" applyBorder="1" applyAlignment="1">
      <alignment horizontal="left" vertical="top" wrapText="1"/>
    </xf>
    <xf numFmtId="0" fontId="7" fillId="0" borderId="61" xfId="1" applyFont="1" applyBorder="1" applyAlignment="1">
      <alignment horizontal="center" vertical="center" wrapText="1"/>
    </xf>
    <xf numFmtId="0" fontId="8" fillId="0" borderId="60" xfId="1" applyFont="1" applyBorder="1" applyAlignment="1">
      <alignment horizontal="left" vertical="top" wrapText="1"/>
    </xf>
    <xf numFmtId="0" fontId="8" fillId="0" borderId="55" xfId="1" applyFont="1" applyBorder="1" applyAlignment="1">
      <alignment horizontal="left" vertical="top" wrapText="1"/>
    </xf>
    <xf numFmtId="0" fontId="8" fillId="0" borderId="56" xfId="1" applyFont="1" applyBorder="1" applyAlignment="1">
      <alignment horizontal="left" vertical="top" wrapText="1"/>
    </xf>
    <xf numFmtId="0" fontId="8" fillId="0" borderId="58" xfId="1" applyFont="1" applyBorder="1" applyAlignment="1">
      <alignment horizontal="left" vertical="top" wrapText="1"/>
    </xf>
    <xf numFmtId="0" fontId="8" fillId="0" borderId="19" xfId="1" applyFont="1" applyBorder="1" applyAlignment="1">
      <alignment horizontal="left" wrapText="1"/>
    </xf>
    <xf numFmtId="0" fontId="8" fillId="0" borderId="25" xfId="1" applyFont="1" applyBorder="1" applyAlignment="1">
      <alignment horizontal="left" wrapText="1"/>
    </xf>
    <xf numFmtId="0" fontId="8" fillId="0" borderId="29" xfId="1" applyFont="1" applyBorder="1" applyAlignment="1">
      <alignment horizontal="center" wrapText="1"/>
    </xf>
    <xf numFmtId="0" fontId="8" fillId="0" borderId="30" xfId="1" applyFont="1" applyBorder="1" applyAlignment="1">
      <alignment horizont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left" wrapText="1"/>
    </xf>
    <xf numFmtId="0" fontId="8" fillId="0" borderId="28" xfId="1" applyFont="1" applyBorder="1" applyAlignment="1">
      <alignment horizontal="center" wrapText="1"/>
    </xf>
    <xf numFmtId="0" fontId="8" fillId="0" borderId="54" xfId="1" applyFont="1" applyBorder="1" applyAlignment="1">
      <alignment horizontal="left" vertical="top" wrapText="1"/>
    </xf>
    <xf numFmtId="0" fontId="16" fillId="0" borderId="0" xfId="1" applyFont="1" applyBorder="1" applyAlignment="1">
      <alignment horizontal="center" vertical="center" wrapText="1"/>
    </xf>
    <xf numFmtId="0" fontId="14" fillId="0" borderId="19" xfId="1" applyFont="1" applyBorder="1" applyAlignment="1">
      <alignment horizontal="left" wrapText="1"/>
    </xf>
    <xf numFmtId="0" fontId="14" fillId="0" borderId="25" xfId="1" applyFont="1" applyBorder="1" applyAlignment="1">
      <alignment horizontal="left" wrapText="1"/>
    </xf>
    <xf numFmtId="0" fontId="14" fillId="0" borderId="28" xfId="1" applyFont="1" applyBorder="1" applyAlignment="1">
      <alignment horizontal="center" wrapText="1"/>
    </xf>
    <xf numFmtId="0" fontId="14" fillId="0" borderId="29" xfId="1" applyFont="1" applyBorder="1" applyAlignment="1">
      <alignment horizontal="center" wrapText="1"/>
    </xf>
    <xf numFmtId="0" fontId="14" fillId="0" borderId="30" xfId="1" applyFont="1" applyBorder="1" applyAlignment="1">
      <alignment horizontal="center" wrapText="1"/>
    </xf>
    <xf numFmtId="0" fontId="14" fillId="0" borderId="0" xfId="1" applyFont="1" applyBorder="1" applyAlignment="1">
      <alignment horizontal="left" vertical="top" wrapText="1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8" fillId="0" borderId="51" xfId="1" applyFont="1" applyBorder="1" applyAlignment="1">
      <alignment wrapText="1"/>
    </xf>
    <xf numFmtId="0" fontId="8" fillId="0" borderId="52" xfId="1" applyFont="1" applyBorder="1" applyAlignment="1">
      <alignment wrapText="1"/>
    </xf>
    <xf numFmtId="188" fontId="0" fillId="0" borderId="0" xfId="0" applyNumberFormat="1"/>
    <xf numFmtId="0" fontId="0" fillId="0" borderId="0" xfId="0" applyAlignment="1">
      <alignment horizontal="right"/>
    </xf>
    <xf numFmtId="0" fontId="21" fillId="0" borderId="73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1" fillId="0" borderId="72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1" fillId="0" borderId="74" xfId="0" applyFont="1" applyBorder="1" applyAlignment="1">
      <alignment horizontal="center" vertical="center" wrapText="1"/>
    </xf>
    <xf numFmtId="0" fontId="21" fillId="0" borderId="72" xfId="0" applyFont="1" applyBorder="1" applyAlignment="1">
      <alignment horizontal="center" vertical="center" wrapText="1"/>
    </xf>
    <xf numFmtId="0" fontId="21" fillId="0" borderId="75" xfId="0" applyFont="1" applyBorder="1" applyAlignment="1">
      <alignment horizontal="center" vertical="center" wrapText="1"/>
    </xf>
    <xf numFmtId="0" fontId="21" fillId="0" borderId="76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center" vertical="center" wrapText="1"/>
    </xf>
    <xf numFmtId="0" fontId="19" fillId="0" borderId="73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 wrapText="1"/>
    </xf>
    <xf numFmtId="0" fontId="22" fillId="9" borderId="71" xfId="0" applyFont="1" applyFill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9" borderId="68" xfId="0" applyFont="1" applyFill="1" applyBorder="1" applyAlignment="1">
      <alignment horizontal="center" vertical="center"/>
    </xf>
    <xf numFmtId="0" fontId="22" fillId="0" borderId="72" xfId="0" applyFont="1" applyBorder="1" applyAlignment="1">
      <alignment horizontal="center" vertical="center" wrapText="1"/>
    </xf>
    <xf numFmtId="0" fontId="22" fillId="0" borderId="73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19" fillId="0" borderId="74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0" fontId="19" fillId="0" borderId="76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0" fontId="19" fillId="0" borderId="77" xfId="0" applyFont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23" fillId="0" borderId="11" xfId="0" applyFont="1" applyBorder="1" applyAlignment="1">
      <alignment horizontal="left" vertic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0" fontId="23" fillId="0" borderId="0" xfId="0" applyNumberFormat="1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3" fillId="0" borderId="13" xfId="0" applyFont="1" applyBorder="1" applyAlignment="1">
      <alignment horizontal="left" vertical="center"/>
    </xf>
    <xf numFmtId="10" fontId="23" fillId="0" borderId="13" xfId="0" applyNumberFormat="1" applyFont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18" fillId="0" borderId="44" xfId="0" applyFont="1" applyBorder="1" applyAlignment="1">
      <alignment horizontal="left" vertical="center"/>
    </xf>
    <xf numFmtId="0" fontId="18" fillId="0" borderId="37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10" fontId="18" fillId="0" borderId="0" xfId="0" applyNumberFormat="1" applyFont="1" applyAlignment="1">
      <alignment horizontal="right" vertical="center"/>
    </xf>
    <xf numFmtId="0" fontId="17" fillId="0" borderId="0" xfId="0" applyFont="1"/>
    <xf numFmtId="0" fontId="18" fillId="0" borderId="79" xfId="0" applyFont="1" applyBorder="1" applyAlignment="1">
      <alignment horizontal="left" vertical="center"/>
    </xf>
    <xf numFmtId="0" fontId="18" fillId="0" borderId="13" xfId="0" applyFont="1" applyBorder="1" applyAlignment="1">
      <alignment horizontal="right" vertical="center"/>
    </xf>
    <xf numFmtId="0" fontId="18" fillId="0" borderId="13" xfId="0" applyFont="1" applyBorder="1" applyAlignment="1">
      <alignment horizontal="left" vertical="center"/>
    </xf>
    <xf numFmtId="0" fontId="0" fillId="0" borderId="80" xfId="0" applyBorder="1" applyAlignment="1">
      <alignment vertical="center"/>
    </xf>
    <xf numFmtId="0" fontId="18" fillId="0" borderId="41" xfId="0" applyFont="1" applyBorder="1" applyAlignment="1">
      <alignment horizontal="left" vertical="center"/>
    </xf>
    <xf numFmtId="0" fontId="18" fillId="0" borderId="40" xfId="0" applyFont="1" applyBorder="1" applyAlignment="1">
      <alignment horizontal="right" vertical="center"/>
    </xf>
    <xf numFmtId="0" fontId="18" fillId="0" borderId="40" xfId="0" applyFont="1" applyBorder="1" applyAlignment="1">
      <alignment horizontal="left" vertical="center"/>
    </xf>
    <xf numFmtId="0" fontId="18" fillId="0" borderId="66" xfId="0" applyFont="1" applyBorder="1" applyAlignment="1">
      <alignment horizontal="right" vertical="center"/>
    </xf>
    <xf numFmtId="0" fontId="18" fillId="0" borderId="48" xfId="0" applyFont="1" applyBorder="1" applyAlignment="1">
      <alignment horizontal="center" vertical="center"/>
    </xf>
    <xf numFmtId="0" fontId="18" fillId="0" borderId="7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82" xfId="0" applyFont="1" applyBorder="1" applyAlignment="1">
      <alignment horizontal="center" vertical="center"/>
    </xf>
    <xf numFmtId="0" fontId="18" fillId="0" borderId="8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81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常规" xfId="0" builtinId="0"/>
    <cellStyle name="常规_factor analysis" xfId="1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Population estimation of Fukuoka</a:t>
            </a:r>
            <a:endParaRPr lang="zh-CN" alt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figures!$B$10</c:f>
              <c:strCache>
                <c:ptCount val="1"/>
                <c:pt idx="0">
                  <c:v>0-14 years old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figures!$B$11:$B$24</c:f>
              <c:numCache>
                <c:formatCode>General</c:formatCode>
                <c:ptCount val="14"/>
                <c:pt idx="0">
                  <c:v>252</c:v>
                </c:pt>
                <c:pt idx="1">
                  <c:v>231</c:v>
                </c:pt>
                <c:pt idx="2">
                  <c:v>205</c:v>
                </c:pt>
                <c:pt idx="3">
                  <c:v>191</c:v>
                </c:pt>
                <c:pt idx="4">
                  <c:v>188</c:v>
                </c:pt>
                <c:pt idx="5">
                  <c:v>192</c:v>
                </c:pt>
                <c:pt idx="6">
                  <c:v>201</c:v>
                </c:pt>
                <c:pt idx="7">
                  <c:v>204</c:v>
                </c:pt>
                <c:pt idx="8">
                  <c:v>201</c:v>
                </c:pt>
                <c:pt idx="9">
                  <c:v>189</c:v>
                </c:pt>
                <c:pt idx="10">
                  <c:v>176</c:v>
                </c:pt>
                <c:pt idx="11">
                  <c:v>168</c:v>
                </c:pt>
                <c:pt idx="12">
                  <c:v>165</c:v>
                </c:pt>
                <c:pt idx="1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773-A988-4B00D865F174}"/>
            </c:ext>
          </c:extLst>
        </c:ser>
        <c:ser>
          <c:idx val="1"/>
          <c:order val="1"/>
          <c:tx>
            <c:strRef>
              <c:f>figures!$C$10</c:f>
              <c:strCache>
                <c:ptCount val="1"/>
                <c:pt idx="0">
                  <c:v>15-64 years old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figures!$C$11:$C$24</c:f>
              <c:numCache>
                <c:formatCode>General</c:formatCode>
                <c:ptCount val="14"/>
                <c:pt idx="0">
                  <c:v>816</c:v>
                </c:pt>
                <c:pt idx="1">
                  <c:v>886</c:v>
                </c:pt>
                <c:pt idx="2">
                  <c:v>933</c:v>
                </c:pt>
                <c:pt idx="3">
                  <c:v>968</c:v>
                </c:pt>
                <c:pt idx="4">
                  <c:v>984</c:v>
                </c:pt>
                <c:pt idx="5">
                  <c:v>998</c:v>
                </c:pt>
                <c:pt idx="6">
                  <c:v>1002</c:v>
                </c:pt>
                <c:pt idx="7">
                  <c:v>996</c:v>
                </c:pt>
                <c:pt idx="8">
                  <c:v>996</c:v>
                </c:pt>
                <c:pt idx="9">
                  <c:v>993</c:v>
                </c:pt>
                <c:pt idx="10">
                  <c:v>975</c:v>
                </c:pt>
                <c:pt idx="11">
                  <c:v>937</c:v>
                </c:pt>
                <c:pt idx="12">
                  <c:v>901</c:v>
                </c:pt>
                <c:pt idx="13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F-4773-A988-4B00D865F174}"/>
            </c:ext>
          </c:extLst>
        </c:ser>
        <c:ser>
          <c:idx val="2"/>
          <c:order val="2"/>
          <c:tx>
            <c:strRef>
              <c:f>figures!$D$10</c:f>
              <c:strCache>
                <c:ptCount val="1"/>
                <c:pt idx="0">
                  <c:v>65 and older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figures!$D$11:$D$24</c:f>
              <c:numCache>
                <c:formatCode>General</c:formatCode>
                <c:ptCount val="14"/>
                <c:pt idx="0">
                  <c:v>91</c:v>
                </c:pt>
                <c:pt idx="1">
                  <c:v>113</c:v>
                </c:pt>
                <c:pt idx="2">
                  <c:v>142</c:v>
                </c:pt>
                <c:pt idx="3">
                  <c:v>178</c:v>
                </c:pt>
                <c:pt idx="4">
                  <c:v>213</c:v>
                </c:pt>
                <c:pt idx="5">
                  <c:v>254</c:v>
                </c:pt>
                <c:pt idx="6">
                  <c:v>322</c:v>
                </c:pt>
                <c:pt idx="7">
                  <c:v>367</c:v>
                </c:pt>
                <c:pt idx="8">
                  <c:v>395</c:v>
                </c:pt>
                <c:pt idx="9">
                  <c:v>422</c:v>
                </c:pt>
                <c:pt idx="10">
                  <c:v>454</c:v>
                </c:pt>
                <c:pt idx="11">
                  <c:v>497</c:v>
                </c:pt>
                <c:pt idx="12">
                  <c:v>524</c:v>
                </c:pt>
                <c:pt idx="13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F-4773-A988-4B00D865F174}"/>
            </c:ext>
          </c:extLst>
        </c:ser>
        <c:ser>
          <c:idx val="3"/>
          <c:order val="3"/>
          <c:tx>
            <c:strRef>
              <c:f>figures!$F$10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figures!$F$11:$F$24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16</c:v>
                </c:pt>
                <c:pt idx="5">
                  <c:v>20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F-4773-A988-4B00D865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24592"/>
        <c:axId val="170222512"/>
      </c:barChart>
      <c:lineChart>
        <c:grouping val="stacked"/>
        <c:varyColors val="0"/>
        <c:ser>
          <c:idx val="4"/>
          <c:order val="4"/>
          <c:tx>
            <c:strRef>
              <c:f>figures!$E$10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figures!$E$11:$E$24</c:f>
              <c:numCache>
                <c:formatCode>General</c:formatCode>
                <c:ptCount val="14"/>
                <c:pt idx="0">
                  <c:v>1160</c:v>
                </c:pt>
                <c:pt idx="1">
                  <c:v>1237</c:v>
                </c:pt>
                <c:pt idx="2">
                  <c:v>1285</c:v>
                </c:pt>
                <c:pt idx="3">
                  <c:v>1341</c:v>
                </c:pt>
                <c:pt idx="4">
                  <c:v>1401</c:v>
                </c:pt>
                <c:pt idx="5">
                  <c:v>1464</c:v>
                </c:pt>
                <c:pt idx="6">
                  <c:v>1525</c:v>
                </c:pt>
                <c:pt idx="7">
                  <c:v>1568</c:v>
                </c:pt>
                <c:pt idx="8">
                  <c:v>1592</c:v>
                </c:pt>
                <c:pt idx="9">
                  <c:v>1604</c:v>
                </c:pt>
                <c:pt idx="10">
                  <c:v>1606</c:v>
                </c:pt>
                <c:pt idx="11">
                  <c:v>1601</c:v>
                </c:pt>
                <c:pt idx="12">
                  <c:v>1590</c:v>
                </c:pt>
                <c:pt idx="13">
                  <c:v>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1F-4773-A988-4B00D865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35615"/>
        <c:axId val="1036329135"/>
      </c:lineChart>
      <c:catAx>
        <c:axId val="1702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2512"/>
        <c:crosses val="autoZero"/>
        <c:auto val="1"/>
        <c:lblAlgn val="ctr"/>
        <c:lblOffset val="100"/>
        <c:noMultiLvlLbl val="0"/>
      </c:catAx>
      <c:valAx>
        <c:axId val="17022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4592"/>
        <c:crosses val="autoZero"/>
        <c:crossBetween val="between"/>
      </c:valAx>
      <c:valAx>
        <c:axId val="10363291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36335615"/>
        <c:crosses val="max"/>
        <c:crossBetween val="between"/>
      </c:valAx>
      <c:catAx>
        <c:axId val="10363356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36329135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use'!$B$92</c:f>
              <c:strCache>
                <c:ptCount val="1"/>
                <c:pt idx="0">
                  <c:v>Downtown commerce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7-41E5-8405-B9D2F1099B4F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7-41E5-8405-B9D2F1099B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C7-41E5-8405-B9D2F1099B4F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C7-41E5-8405-B9D2F1099B4F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C7-41E5-8405-B9D2F1099B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use'!$C$92:$G$92</c:f>
              <c:numCache>
                <c:formatCode>0.00%</c:formatCode>
                <c:ptCount val="5"/>
                <c:pt idx="0">
                  <c:v>0.38083715273764362</c:v>
                </c:pt>
                <c:pt idx="1">
                  <c:v>0.25757206517749559</c:v>
                </c:pt>
                <c:pt idx="2">
                  <c:v>0.1367833202995466</c:v>
                </c:pt>
                <c:pt idx="3">
                  <c:v>1.236302855403389E-2</c:v>
                </c:pt>
                <c:pt idx="4">
                  <c:v>0.21244443323128026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C7-41E5-8405-B9D2F1099B4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use'!$B$93</c:f>
              <c:strCache>
                <c:ptCount val="1"/>
                <c:pt idx="0">
                  <c:v>Office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94-4FD4-8C7C-DB01BA0A1555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94-4FD4-8C7C-DB01BA0A15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94-4FD4-8C7C-DB01BA0A1555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94-4FD4-8C7C-DB01BA0A1555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94-4FD4-8C7C-DB01BA0A155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use'!$C$93:$G$93</c:f>
              <c:numCache>
                <c:formatCode>0.00%</c:formatCode>
                <c:ptCount val="5"/>
                <c:pt idx="0">
                  <c:v>0.27481836401964993</c:v>
                </c:pt>
                <c:pt idx="1">
                  <c:v>0.14200596303359431</c:v>
                </c:pt>
                <c:pt idx="2">
                  <c:v>0.27094896967443904</c:v>
                </c:pt>
                <c:pt idx="3">
                  <c:v>3.0956173266151549E-2</c:v>
                </c:pt>
                <c:pt idx="4">
                  <c:v>0.2812705300061652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94-4FD4-8C7C-DB01BA0A155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6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Traffic mode share rate of Fukuoka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figures!$B$2</c:f>
              <c:strCache>
                <c:ptCount val="1"/>
                <c:pt idx="0">
                  <c:v>rail transit</c:v>
                </c:pt>
              </c:strCache>
            </c:strRef>
          </c:tx>
          <c:spPr>
            <a:solidFill>
              <a:schemeClr val="tx1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figures!$B$3:$B$7</c:f>
              <c:numCache>
                <c:formatCode>0.00%</c:formatCode>
                <c:ptCount val="5"/>
                <c:pt idx="0">
                  <c:v>6.6000000000000003E-2</c:v>
                </c:pt>
                <c:pt idx="1">
                  <c:v>9.8000000000000004E-2</c:v>
                </c:pt>
                <c:pt idx="2">
                  <c:v>0.13400000000000001</c:v>
                </c:pt>
                <c:pt idx="3">
                  <c:v>0.14099999999999999</c:v>
                </c:pt>
                <c:pt idx="4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3-4A88-8EE1-29AE68DB7D68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bus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figures!$C$3:$C$7</c:f>
              <c:numCache>
                <c:formatCode>0.00%</c:formatCode>
                <c:ptCount val="5"/>
                <c:pt idx="0">
                  <c:v>0.17299999999999999</c:v>
                </c:pt>
                <c:pt idx="1">
                  <c:v>0.11799999999999999</c:v>
                </c:pt>
                <c:pt idx="2">
                  <c:v>0.08</c:v>
                </c:pt>
                <c:pt idx="3">
                  <c:v>8.3000000000000004E-2</c:v>
                </c:pt>
                <c:pt idx="4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3-4A88-8EE1-29AE68DB7D68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texi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figures!$D$3:$D$7</c:f>
              <c:numCache>
                <c:formatCode>0.00%</c:formatCode>
                <c:ptCount val="5"/>
                <c:pt idx="0">
                  <c:v>3.3000000000000002E-2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3-4A88-8EE1-29AE68DB7D68}"/>
            </c:ext>
          </c:extLst>
        </c:ser>
        <c:ser>
          <c:idx val="3"/>
          <c:order val="3"/>
          <c:tx>
            <c:strRef>
              <c:f>figures!$E$2</c:f>
              <c:strCache>
                <c:ptCount val="1"/>
                <c:pt idx="0">
                  <c:v>pravite car</c:v>
                </c:pt>
              </c:strCache>
            </c:strRef>
          </c:tx>
          <c:spPr>
            <a:pattFill prst="pct10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figures!$E$3:$E$7</c:f>
              <c:numCache>
                <c:formatCode>0.00%</c:formatCode>
                <c:ptCount val="5"/>
                <c:pt idx="0">
                  <c:v>0.30599999999999999</c:v>
                </c:pt>
                <c:pt idx="1">
                  <c:v>0.308</c:v>
                </c:pt>
                <c:pt idx="2">
                  <c:v>0.378</c:v>
                </c:pt>
                <c:pt idx="3">
                  <c:v>0.42199999999999999</c:v>
                </c:pt>
                <c:pt idx="4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03-4A88-8EE1-29AE68DB7D68}"/>
            </c:ext>
          </c:extLst>
        </c:ser>
        <c:ser>
          <c:idx val="4"/>
          <c:order val="4"/>
          <c:tx>
            <c:strRef>
              <c:f>figures!$F$2</c:f>
              <c:strCache>
                <c:ptCount val="1"/>
                <c:pt idx="0">
                  <c:v>bycicle</c:v>
                </c:pt>
              </c:strCache>
            </c:strRef>
          </c:tx>
          <c:spPr>
            <a:solidFill>
              <a:schemeClr val="bg1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figures!$F$3:$F$7</c:f>
              <c:numCache>
                <c:formatCode>0.00%</c:formatCode>
                <c:ptCount val="5"/>
                <c:pt idx="0">
                  <c:v>4.9000000000000002E-2</c:v>
                </c:pt>
                <c:pt idx="1">
                  <c:v>0.155</c:v>
                </c:pt>
                <c:pt idx="2">
                  <c:v>0.151</c:v>
                </c:pt>
                <c:pt idx="3">
                  <c:v>0.156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3-4A88-8EE1-29AE68DB7D68}"/>
            </c:ext>
          </c:extLst>
        </c:ser>
        <c:ser>
          <c:idx val="5"/>
          <c:order val="5"/>
          <c:tx>
            <c:strRef>
              <c:f>figures!$G$2</c:f>
              <c:strCache>
                <c:ptCount val="1"/>
                <c:pt idx="0">
                  <c:v>walk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figures!$G$3:$G$7</c:f>
              <c:numCache>
                <c:formatCode>0.00%</c:formatCode>
                <c:ptCount val="5"/>
                <c:pt idx="0">
                  <c:v>0.373</c:v>
                </c:pt>
                <c:pt idx="1">
                  <c:v>0.30099999999999999</c:v>
                </c:pt>
                <c:pt idx="2">
                  <c:v>0.24099999999999999</c:v>
                </c:pt>
                <c:pt idx="3">
                  <c:v>0.185</c:v>
                </c:pt>
                <c:pt idx="4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03-4A88-8EE1-29AE68DB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221146895"/>
        <c:axId val="1234466303"/>
      </c:barChart>
      <c:catAx>
        <c:axId val="12211468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466303"/>
        <c:crosses val="autoZero"/>
        <c:auto val="1"/>
        <c:lblAlgn val="ctr"/>
        <c:lblOffset val="100"/>
        <c:noMultiLvlLbl val="0"/>
      </c:catAx>
      <c:valAx>
        <c:axId val="1234466303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1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travel speed during crowded time in major cities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zh-CN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figures!$B$34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AD-4B92-B039-E02C41C07457}"/>
              </c:ext>
            </c:extLst>
          </c:dPt>
          <c:cat>
            <c:strRef>
              <c:f>figures!$A$35:$A$54</c:f>
              <c:strCache>
                <c:ptCount val="20"/>
                <c:pt idx="0">
                  <c:v>Tokyo</c:v>
                </c:pt>
                <c:pt idx="1">
                  <c:v>Saitama</c:v>
                </c:pt>
                <c:pt idx="2">
                  <c:v>Osaka</c:v>
                </c:pt>
                <c:pt idx="3">
                  <c:v>Kawasaki</c:v>
                </c:pt>
                <c:pt idx="4">
                  <c:v>Nagoya</c:v>
                </c:pt>
                <c:pt idx="5">
                  <c:v>Sakaishi</c:v>
                </c:pt>
                <c:pt idx="6">
                  <c:v>Fukuoka</c:v>
                </c:pt>
                <c:pt idx="7">
                  <c:v>Yokohama</c:v>
                </c:pt>
                <c:pt idx="8">
                  <c:v>Kyoto</c:v>
                </c:pt>
                <c:pt idx="9">
                  <c:v>Sagamihara</c:v>
                </c:pt>
                <c:pt idx="10">
                  <c:v>Chiba</c:v>
                </c:pt>
                <c:pt idx="11">
                  <c:v>Sapporo</c:v>
                </c:pt>
                <c:pt idx="12">
                  <c:v>Kitakyushu</c:v>
                </c:pt>
                <c:pt idx="13">
                  <c:v>Kobe</c:v>
                </c:pt>
                <c:pt idx="14">
                  <c:v>Shizuoka</c:v>
                </c:pt>
                <c:pt idx="15">
                  <c:v>Hiroshima</c:v>
                </c:pt>
                <c:pt idx="16">
                  <c:v>Okayama</c:v>
                </c:pt>
                <c:pt idx="17">
                  <c:v>Sendai</c:v>
                </c:pt>
                <c:pt idx="18">
                  <c:v>Hamamatsu</c:v>
                </c:pt>
                <c:pt idx="19">
                  <c:v>Niigata</c:v>
                </c:pt>
              </c:strCache>
            </c:strRef>
          </c:cat>
          <c:val>
            <c:numRef>
              <c:f>figures!$B$35:$B$54</c:f>
              <c:numCache>
                <c:formatCode>0.0</c:formatCode>
                <c:ptCount val="20"/>
                <c:pt idx="0">
                  <c:v>16.8</c:v>
                </c:pt>
                <c:pt idx="1">
                  <c:v>17.8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18.899999999999999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23.6</c:v>
                </c:pt>
                <c:pt idx="10">
                  <c:v>24.4</c:v>
                </c:pt>
                <c:pt idx="11">
                  <c:v>26.7</c:v>
                </c:pt>
                <c:pt idx="12">
                  <c:v>27.3</c:v>
                </c:pt>
                <c:pt idx="13">
                  <c:v>28.1</c:v>
                </c:pt>
                <c:pt idx="14">
                  <c:v>29</c:v>
                </c:pt>
                <c:pt idx="15">
                  <c:v>29.9</c:v>
                </c:pt>
                <c:pt idx="16">
                  <c:v>29.9</c:v>
                </c:pt>
                <c:pt idx="17">
                  <c:v>30.2</c:v>
                </c:pt>
                <c:pt idx="18">
                  <c:v>30.8</c:v>
                </c:pt>
                <c:pt idx="19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D-4B92-B039-E02C41C0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346047"/>
        <c:axId val="1039083599"/>
      </c:barChart>
      <c:catAx>
        <c:axId val="10683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083599"/>
        <c:crosses val="autoZero"/>
        <c:auto val="1"/>
        <c:lblAlgn val="ctr"/>
        <c:lblOffset val="100"/>
        <c:noMultiLvlLbl val="0"/>
      </c:catAx>
      <c:valAx>
        <c:axId val="103908359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speed (km/h)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4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'transit ridership'!$G$13</c:f>
              <c:strCache>
                <c:ptCount val="1"/>
                <c:pt idx="0">
                  <c:v>line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ridership'!$H$13:$P$13</c:f>
              <c:numCache>
                <c:formatCode>0.00%</c:formatCode>
                <c:ptCount val="9"/>
                <c:pt idx="0">
                  <c:v>2.9781642077030934E-2</c:v>
                </c:pt>
                <c:pt idx="1">
                  <c:v>7.7588275971873788E-3</c:v>
                </c:pt>
                <c:pt idx="2">
                  <c:v>7.8429338137504523E-3</c:v>
                </c:pt>
                <c:pt idx="3">
                  <c:v>-2.3818325604466062E-2</c:v>
                </c:pt>
                <c:pt idx="4">
                  <c:v>2.321545843699524E-2</c:v>
                </c:pt>
                <c:pt idx="5">
                  <c:v>3.5647024651681347E-2</c:v>
                </c:pt>
                <c:pt idx="6">
                  <c:v>2.7996543971628096E-2</c:v>
                </c:pt>
                <c:pt idx="7">
                  <c:v>3.7566226039814854E-2</c:v>
                </c:pt>
                <c:pt idx="8">
                  <c:v>4.2962139879298755E-2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1-4706-8705-3E64FEC2BE5F}"/>
            </c:ext>
          </c:extLst>
        </c:ser>
        <c:ser>
          <c:idx val="1"/>
          <c:order val="1"/>
          <c:tx>
            <c:strRef>
              <c:f>'transit ridership'!$G$14</c:f>
              <c:strCache>
                <c:ptCount val="1"/>
                <c:pt idx="0">
                  <c:v>line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ridership'!$H$14:$P$14</c:f>
              <c:numCache>
                <c:formatCode>0.00%</c:formatCode>
                <c:ptCount val="9"/>
                <c:pt idx="0">
                  <c:v>1.3937819836963516E-2</c:v>
                </c:pt>
                <c:pt idx="1">
                  <c:v>-7.202820259200049E-3</c:v>
                </c:pt>
                <c:pt idx="2">
                  <c:v>3.1907012389832623E-2</c:v>
                </c:pt>
                <c:pt idx="3">
                  <c:v>-9.3825815715204985E-3</c:v>
                </c:pt>
                <c:pt idx="4">
                  <c:v>3.3287517181057158E-2</c:v>
                </c:pt>
                <c:pt idx="5">
                  <c:v>2.9893341717657895E-2</c:v>
                </c:pt>
                <c:pt idx="6">
                  <c:v>2.6865180940750966E-2</c:v>
                </c:pt>
                <c:pt idx="7">
                  <c:v>4.8505500034303761E-2</c:v>
                </c:pt>
                <c:pt idx="8">
                  <c:v>4.0481591345314927E-2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1-4706-8705-3E64FEC2BE5F}"/>
            </c:ext>
          </c:extLst>
        </c:ser>
        <c:ser>
          <c:idx val="2"/>
          <c:order val="2"/>
          <c:tx>
            <c:strRef>
              <c:f>'transit ridership'!$G$15</c:f>
              <c:strCache>
                <c:ptCount val="1"/>
                <c:pt idx="0">
                  <c:v>line 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ridership'!$H$15:$P$15</c:f>
              <c:numCache>
                <c:formatCode>0.00%</c:formatCode>
                <c:ptCount val="9"/>
                <c:pt idx="0">
                  <c:v>0.1553365278481178</c:v>
                </c:pt>
                <c:pt idx="1">
                  <c:v>7.7746181254144675E-2</c:v>
                </c:pt>
                <c:pt idx="2">
                  <c:v>5.1477796550069899E-2</c:v>
                </c:pt>
                <c:pt idx="3">
                  <c:v>-2.2842236813393924E-2</c:v>
                </c:pt>
                <c:pt idx="4">
                  <c:v>4.3534749642200943E-2</c:v>
                </c:pt>
                <c:pt idx="5">
                  <c:v>4.8313360827951124E-2</c:v>
                </c:pt>
                <c:pt idx="6">
                  <c:v>2.5015077708188338E-2</c:v>
                </c:pt>
                <c:pt idx="7">
                  <c:v>4.2472685139086197E-2</c:v>
                </c:pt>
                <c:pt idx="8">
                  <c:v>4.5561508470602474E-2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1-4706-8705-3E64FEC2BE5F}"/>
            </c:ext>
          </c:extLst>
        </c:ser>
        <c:ser>
          <c:idx val="3"/>
          <c:order val="3"/>
          <c:tx>
            <c:strRef>
              <c:f>'transit ridership'!$G$16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ridership'!$H$16:$P$16</c:f>
              <c:numCache>
                <c:formatCode>0.00%</c:formatCode>
                <c:ptCount val="9"/>
                <c:pt idx="0">
                  <c:v>4.7039759024659844E-2</c:v>
                </c:pt>
                <c:pt idx="1">
                  <c:v>1.8022282956033031E-2</c:v>
                </c:pt>
                <c:pt idx="2">
                  <c:v>1.7011055128982377E-2</c:v>
                </c:pt>
                <c:pt idx="3">
                  <c:v>-2.2619755266277131E-2</c:v>
                </c:pt>
                <c:pt idx="4">
                  <c:v>2.7542662607331181E-2</c:v>
                </c:pt>
                <c:pt idx="5">
                  <c:v>3.7510747500713482E-2</c:v>
                </c:pt>
                <c:pt idx="6">
                  <c:v>2.7372891082290796E-2</c:v>
                </c:pt>
                <c:pt idx="7">
                  <c:v>3.9242519328012815E-2</c:v>
                </c:pt>
                <c:pt idx="8">
                  <c:v>4.3255573524041635E-2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1-4706-8705-3E64FEC2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138609712"/>
        <c:axId val="-138605904"/>
      </c:lineChart>
      <c:catAx>
        <c:axId val="-13860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年度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5904"/>
        <c:crosses val="autoZero"/>
        <c:auto val="1"/>
        <c:lblAlgn val="ctr"/>
        <c:lblOffset val="100"/>
        <c:noMultiLvlLbl val="0"/>
      </c:catAx>
      <c:valAx>
        <c:axId val="-1386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変化率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lang="en-US" altLang="ja-JP" sz="14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 sz="14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Annual change rate of transit 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lang="en-US" altLang="ja-JP" sz="14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'transit ridership'!$G$13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ridership'!$H$13:$P$13</c:f>
              <c:numCache>
                <c:formatCode>0.00%</c:formatCode>
                <c:ptCount val="9"/>
                <c:pt idx="0">
                  <c:v>2.9781642077030934E-2</c:v>
                </c:pt>
                <c:pt idx="1">
                  <c:v>7.7588275971873788E-3</c:v>
                </c:pt>
                <c:pt idx="2">
                  <c:v>7.8429338137504523E-3</c:v>
                </c:pt>
                <c:pt idx="3">
                  <c:v>-2.3818325604466062E-2</c:v>
                </c:pt>
                <c:pt idx="4">
                  <c:v>2.321545843699524E-2</c:v>
                </c:pt>
                <c:pt idx="5">
                  <c:v>3.5647024651681347E-2</c:v>
                </c:pt>
                <c:pt idx="6">
                  <c:v>2.7996543971628096E-2</c:v>
                </c:pt>
                <c:pt idx="7">
                  <c:v>3.7566226039814854E-2</c:v>
                </c:pt>
                <c:pt idx="8">
                  <c:v>4.2962139879298755E-2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A-49C5-95F7-EABF37176BB2}"/>
            </c:ext>
          </c:extLst>
        </c:ser>
        <c:ser>
          <c:idx val="1"/>
          <c:order val="1"/>
          <c:tx>
            <c:strRef>
              <c:f>'transit ridership'!$G$14</c:f>
              <c:strCache>
                <c:ptCount val="1"/>
                <c:pt idx="0">
                  <c:v>line 2</c:v>
                </c:pt>
              </c:strCache>
            </c:strRef>
          </c:tx>
          <c:spPr>
            <a:pattFill prst="ltDn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ridership'!$H$14:$P$14</c:f>
              <c:numCache>
                <c:formatCode>0.00%</c:formatCode>
                <c:ptCount val="9"/>
                <c:pt idx="0">
                  <c:v>1.3937819836963516E-2</c:v>
                </c:pt>
                <c:pt idx="1">
                  <c:v>-7.202820259200049E-3</c:v>
                </c:pt>
                <c:pt idx="2">
                  <c:v>3.1907012389832623E-2</c:v>
                </c:pt>
                <c:pt idx="3">
                  <c:v>-9.3825815715204985E-3</c:v>
                </c:pt>
                <c:pt idx="4">
                  <c:v>3.3287517181057158E-2</c:v>
                </c:pt>
                <c:pt idx="5">
                  <c:v>2.9893341717657895E-2</c:v>
                </c:pt>
                <c:pt idx="6">
                  <c:v>2.6865180940750966E-2</c:v>
                </c:pt>
                <c:pt idx="7">
                  <c:v>4.8505500034303761E-2</c:v>
                </c:pt>
                <c:pt idx="8">
                  <c:v>4.0481591345314927E-2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A-49C5-95F7-EABF37176BB2}"/>
            </c:ext>
          </c:extLst>
        </c:ser>
        <c:ser>
          <c:idx val="2"/>
          <c:order val="2"/>
          <c:tx>
            <c:strRef>
              <c:f>'transit ridership'!$G$15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ridership'!$H$15:$P$15</c:f>
              <c:numCache>
                <c:formatCode>0.00%</c:formatCode>
                <c:ptCount val="9"/>
                <c:pt idx="0">
                  <c:v>0.1553365278481178</c:v>
                </c:pt>
                <c:pt idx="1">
                  <c:v>7.7746181254144675E-2</c:v>
                </c:pt>
                <c:pt idx="2">
                  <c:v>5.1477796550069899E-2</c:v>
                </c:pt>
                <c:pt idx="3">
                  <c:v>-2.2842236813393924E-2</c:v>
                </c:pt>
                <c:pt idx="4">
                  <c:v>4.3534749642200943E-2</c:v>
                </c:pt>
                <c:pt idx="5">
                  <c:v>4.8313360827951124E-2</c:v>
                </c:pt>
                <c:pt idx="6">
                  <c:v>2.5015077708188338E-2</c:v>
                </c:pt>
                <c:pt idx="7">
                  <c:v>4.2472685139086197E-2</c:v>
                </c:pt>
                <c:pt idx="8">
                  <c:v>4.5561508470602474E-2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A-49C5-95F7-EABF3717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-138601008"/>
        <c:axId val="-138609168"/>
      </c:barChart>
      <c:lineChart>
        <c:grouping val="standard"/>
        <c:varyColors val="0"/>
        <c:ser>
          <c:idx val="3"/>
          <c:order val="3"/>
          <c:tx>
            <c:strRef>
              <c:f>'transit ridership'!$G$16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ridership'!$H$16:$P$16</c:f>
              <c:numCache>
                <c:formatCode>0.00%</c:formatCode>
                <c:ptCount val="9"/>
                <c:pt idx="0">
                  <c:v>4.7039759024659844E-2</c:v>
                </c:pt>
                <c:pt idx="1">
                  <c:v>1.8022282956033031E-2</c:v>
                </c:pt>
                <c:pt idx="2">
                  <c:v>1.7011055128982377E-2</c:v>
                </c:pt>
                <c:pt idx="3">
                  <c:v>-2.2619755266277131E-2</c:v>
                </c:pt>
                <c:pt idx="4">
                  <c:v>2.7542662607331181E-2</c:v>
                </c:pt>
                <c:pt idx="5">
                  <c:v>3.7510747500713482E-2</c:v>
                </c:pt>
                <c:pt idx="6">
                  <c:v>2.7372891082290796E-2</c:v>
                </c:pt>
                <c:pt idx="7">
                  <c:v>3.9242519328012815E-2</c:v>
                </c:pt>
                <c:pt idx="8">
                  <c:v>4.3255573524041635E-2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A-49C5-95F7-EABF3717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1008"/>
        <c:axId val="-138609168"/>
      </c:lineChart>
      <c:catAx>
        <c:axId val="-138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9168"/>
        <c:crosses val="autoZero"/>
        <c:auto val="1"/>
        <c:lblAlgn val="ctr"/>
        <c:lblOffset val="100"/>
        <c:noMultiLvlLbl val="0"/>
      </c:catAx>
      <c:valAx>
        <c:axId val="-1386091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1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Transit ridership of subway in</a:t>
            </a:r>
            <a:r>
              <a:rPr lang="en-US" altLang="zh-CN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Fukuoka</a:t>
            </a:r>
            <a:endParaRPr lang="zh-CN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'transit ridership'!$A$8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ridership'!$G$8:$P$8</c:f>
              <c:numCache>
                <c:formatCode>General</c:formatCode>
                <c:ptCount val="10"/>
                <c:pt idx="0">
                  <c:v>408641</c:v>
                </c:pt>
                <c:pt idx="1">
                  <c:v>420811</c:v>
                </c:pt>
                <c:pt idx="2">
                  <c:v>424076</c:v>
                </c:pt>
                <c:pt idx="3">
                  <c:v>427402</c:v>
                </c:pt>
                <c:pt idx="4">
                  <c:v>417222</c:v>
                </c:pt>
                <c:pt idx="5">
                  <c:v>426908</c:v>
                </c:pt>
                <c:pt idx="6">
                  <c:v>442126</c:v>
                </c:pt>
                <c:pt idx="7">
                  <c:v>454504</c:v>
                </c:pt>
                <c:pt idx="8">
                  <c:v>471578</c:v>
                </c:pt>
                <c:pt idx="9">
                  <c:v>491838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D-468C-BA0A-95C2791B2422}"/>
            </c:ext>
          </c:extLst>
        </c:ser>
        <c:ser>
          <c:idx val="1"/>
          <c:order val="1"/>
          <c:tx>
            <c:strRef>
              <c:f>'transit ridership'!$A$9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ridership'!$G$9:$P$9</c:f>
              <c:numCache>
                <c:formatCode>General</c:formatCode>
                <c:ptCount val="10"/>
                <c:pt idx="0">
                  <c:v>38887</c:v>
                </c:pt>
                <c:pt idx="1">
                  <c:v>39429</c:v>
                </c:pt>
                <c:pt idx="2">
                  <c:v>39145</c:v>
                </c:pt>
                <c:pt idx="3">
                  <c:v>40394</c:v>
                </c:pt>
                <c:pt idx="4">
                  <c:v>40015</c:v>
                </c:pt>
                <c:pt idx="5">
                  <c:v>41347</c:v>
                </c:pt>
                <c:pt idx="6">
                  <c:v>42583</c:v>
                </c:pt>
                <c:pt idx="7">
                  <c:v>43727</c:v>
                </c:pt>
                <c:pt idx="8">
                  <c:v>45848</c:v>
                </c:pt>
                <c:pt idx="9">
                  <c:v>47704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D-468C-BA0A-95C2791B2422}"/>
            </c:ext>
          </c:extLst>
        </c:ser>
        <c:ser>
          <c:idx val="2"/>
          <c:order val="2"/>
          <c:tx>
            <c:strRef>
              <c:f>'transit ridership'!$A$10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ridership'!$G$10:$P$10</c:f>
              <c:numCache>
                <c:formatCode>General</c:formatCode>
                <c:ptCount val="10"/>
                <c:pt idx="0">
                  <c:v>77007</c:v>
                </c:pt>
                <c:pt idx="1">
                  <c:v>88969</c:v>
                </c:pt>
                <c:pt idx="2">
                  <c:v>95886</c:v>
                </c:pt>
                <c:pt idx="3">
                  <c:v>100822</c:v>
                </c:pt>
                <c:pt idx="4">
                  <c:v>98519</c:v>
                </c:pt>
                <c:pt idx="5">
                  <c:v>102808</c:v>
                </c:pt>
                <c:pt idx="6">
                  <c:v>107775</c:v>
                </c:pt>
                <c:pt idx="7">
                  <c:v>110471</c:v>
                </c:pt>
                <c:pt idx="8">
                  <c:v>115163</c:v>
                </c:pt>
                <c:pt idx="9">
                  <c:v>120410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D-468C-BA0A-95C2791B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138606992"/>
        <c:axId val="-138604272"/>
      </c:barChart>
      <c:lineChart>
        <c:grouping val="standard"/>
        <c:varyColors val="0"/>
        <c:ser>
          <c:idx val="3"/>
          <c:order val="3"/>
          <c:tx>
            <c:strRef>
              <c:f>'transit ridership'!$A$11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ridership'!$G$11:$P$11</c:f>
              <c:numCache>
                <c:formatCode>General</c:formatCode>
                <c:ptCount val="10"/>
                <c:pt idx="0">
                  <c:v>524535</c:v>
                </c:pt>
                <c:pt idx="1">
                  <c:v>549209</c:v>
                </c:pt>
                <c:pt idx="2">
                  <c:v>559107</c:v>
                </c:pt>
                <c:pt idx="3">
                  <c:v>568618</c:v>
                </c:pt>
                <c:pt idx="4">
                  <c:v>555756</c:v>
                </c:pt>
                <c:pt idx="5">
                  <c:v>571063</c:v>
                </c:pt>
                <c:pt idx="6">
                  <c:v>592484</c:v>
                </c:pt>
                <c:pt idx="7">
                  <c:v>608702</c:v>
                </c:pt>
                <c:pt idx="8">
                  <c:v>632589</c:v>
                </c:pt>
                <c:pt idx="9">
                  <c:v>659952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D-468C-BA0A-95C2791B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6992"/>
        <c:axId val="-138604272"/>
      </c:lineChart>
      <c:catAx>
        <c:axId val="-1386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4272"/>
        <c:crosses val="autoZero"/>
        <c:auto val="1"/>
        <c:lblAlgn val="ctr"/>
        <c:lblOffset val="100"/>
        <c:noMultiLvlLbl val="0"/>
      </c:catAx>
      <c:valAx>
        <c:axId val="-1386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transit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ridership (person/day)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use'!$B$90</c:f>
              <c:strCache>
                <c:ptCount val="1"/>
                <c:pt idx="0">
                  <c:v>High-density residence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DC-4627-BCBF-7FFA4B5ED2C4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DC-4627-BCBF-7FFA4B5ED2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DC-4627-BCBF-7FFA4B5ED2C4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DC-4627-BCBF-7FFA4B5ED2C4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DC-4627-BCBF-7FFA4B5ED2C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use'!$C$90:$G$90</c:f>
              <c:numCache>
                <c:formatCode>0.00%</c:formatCode>
                <c:ptCount val="5"/>
                <c:pt idx="0">
                  <c:v>5.4320420398961511E-2</c:v>
                </c:pt>
                <c:pt idx="1">
                  <c:v>4.0302558438692383E-2</c:v>
                </c:pt>
                <c:pt idx="2">
                  <c:v>0.59664555486648918</c:v>
                </c:pt>
                <c:pt idx="3">
                  <c:v>7.4697074419802112E-2</c:v>
                </c:pt>
                <c:pt idx="4">
                  <c:v>0.23403439187605479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DC-4627-BCBF-7FFA4B5ED2C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use'!$B$89</c:f>
              <c:strCache>
                <c:ptCount val="1"/>
                <c:pt idx="0">
                  <c:v>Low-density residence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D-44A9-8CB1-373B2981B42C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D-44A9-8CB1-373B2981B4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D-44A9-8CB1-373B2981B42C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AD-44A9-8CB1-373B2981B42C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AD-44A9-8CB1-373B2981B42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use'!$C$89:$G$89</c:f>
              <c:numCache>
                <c:formatCode>0.00%</c:formatCode>
                <c:ptCount val="5"/>
                <c:pt idx="0">
                  <c:v>2.8504271833282597E-2</c:v>
                </c:pt>
                <c:pt idx="1">
                  <c:v>7.9899534685992174E-2</c:v>
                </c:pt>
                <c:pt idx="2">
                  <c:v>0.69225202863888113</c:v>
                </c:pt>
                <c:pt idx="3">
                  <c:v>4.4717358446829142E-2</c:v>
                </c:pt>
                <c:pt idx="4">
                  <c:v>0.15462680639501503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AD-44A9-8CB1-373B2981B42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use'!$B$91</c:f>
              <c:strCache>
                <c:ptCount val="1"/>
                <c:pt idx="0">
                  <c:v>Education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8-4764-AF90-6AA67D19C777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8-4764-AF90-6AA67D19C7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68-4764-AF90-6AA67D19C777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68-4764-AF90-6AA67D19C777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68-4764-AF90-6AA67D19C77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use'!$C$91:$G$91</c:f>
              <c:numCache>
                <c:formatCode>0.00%</c:formatCode>
                <c:ptCount val="5"/>
                <c:pt idx="0">
                  <c:v>6.0316297728848965E-2</c:v>
                </c:pt>
                <c:pt idx="1">
                  <c:v>5.0841940326374596E-2</c:v>
                </c:pt>
                <c:pt idx="2">
                  <c:v>0.40216925562960942</c:v>
                </c:pt>
                <c:pt idx="3">
                  <c:v>0.20709454656376383</c:v>
                </c:pt>
                <c:pt idx="4">
                  <c:v>0.2795779597514032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68-4764-AF90-6AA67D19C77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17</xdr:row>
      <xdr:rowOff>95250</xdr:rowOff>
    </xdr:from>
    <xdr:to>
      <xdr:col>14</xdr:col>
      <xdr:colOff>415925</xdr:colOff>
      <xdr:row>32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0753216-9448-4224-8DB3-58E6A5C57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0</xdr:row>
      <xdr:rowOff>166687</xdr:rowOff>
    </xdr:from>
    <xdr:to>
      <xdr:col>14</xdr:col>
      <xdr:colOff>66675</xdr:colOff>
      <xdr:row>16</xdr:row>
      <xdr:rowOff>14287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484EF0F-3FA8-4CE7-8123-045579164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434835</xdr:colOff>
      <xdr:row>36</xdr:row>
      <xdr:rowOff>61290</xdr:rowOff>
    </xdr:from>
    <xdr:to>
      <xdr:col>11</xdr:col>
      <xdr:colOff>33129</xdr:colOff>
      <xdr:row>51</xdr:row>
      <xdr:rowOff>71229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7AF3BE5-6D05-40DB-8680-80E54C8E3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212271</xdr:colOff>
      <xdr:row>6</xdr:row>
      <xdr:rowOff>179615</xdr:rowOff>
    </xdr:from>
    <xdr:to>
      <xdr:col>23</xdr:col>
      <xdr:colOff>312964</xdr:colOff>
      <xdr:row>26</xdr:row>
      <xdr:rowOff>65314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BE0017-534B-448E-91A2-EFDB511C4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493060</xdr:colOff>
      <xdr:row>17</xdr:row>
      <xdr:rowOff>82923</xdr:rowOff>
    </xdr:from>
    <xdr:to>
      <xdr:col>9</xdr:col>
      <xdr:colOff>181242</xdr:colOff>
      <xdr:row>32</xdr:row>
      <xdr:rowOff>173957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55B7ED-E100-4513-B61D-97F53A579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467180</xdr:colOff>
      <xdr:row>19</xdr:row>
      <xdr:rowOff>50481</xdr:rowOff>
    </xdr:from>
    <xdr:to>
      <xdr:col>17</xdr:col>
      <xdr:colOff>176893</xdr:colOff>
      <xdr:row>34</xdr:row>
      <xdr:rowOff>72251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7FFA0D-B30A-4601-9337-6264653E7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86</xdr:row>
      <xdr:rowOff>180975</xdr:rowOff>
    </xdr:from>
    <xdr:to>
      <xdr:col>21</xdr:col>
      <xdr:colOff>485775</xdr:colOff>
      <xdr:row>102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8034BF1-5508-4A93-82F8-D70BCE3F2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86</xdr:row>
      <xdr:rowOff>152400</xdr:rowOff>
    </xdr:from>
    <xdr:to>
      <xdr:col>14</xdr:col>
      <xdr:colOff>676275</xdr:colOff>
      <xdr:row>101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EDECF43-5DEA-420E-8584-3A8A94373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102</xdr:row>
      <xdr:rowOff>171450</xdr:rowOff>
    </xdr:from>
    <xdr:to>
      <xdr:col>14</xdr:col>
      <xdr:colOff>476250</xdr:colOff>
      <xdr:row>118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E2DA0ED-F983-40FA-9777-B5368F696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209550</xdr:colOff>
      <xdr:row>103</xdr:row>
      <xdr:rowOff>9525</xdr:rowOff>
    </xdr:from>
    <xdr:to>
      <xdr:col>21</xdr:col>
      <xdr:colOff>514350</xdr:colOff>
      <xdr:row>118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A1E524E-10CE-43A8-9B54-28249338C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98</xdr:row>
      <xdr:rowOff>123825</xdr:rowOff>
    </xdr:from>
    <xdr:to>
      <xdr:col>7</xdr:col>
      <xdr:colOff>371475</xdr:colOff>
      <xdr:row>113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5D4CA52-4656-460B-82D3-5E7F4725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10" zoomScale="85" zoomScaleNormal="85" workbookViewId="0">
      <selection activeCell="Q24" sqref="Q24"/>
    </sheetView>
  </sheetViews>
  <sheetFormatPr defaultRowHeight="14.25" x14ac:dyDescent="0.2"/>
  <cols>
    <col min="4" max="4" width="10.25" bestFit="1" customWidth="1"/>
  </cols>
  <sheetData>
    <row r="1" spans="1:7" x14ac:dyDescent="0.2">
      <c r="A1" s="207" t="s">
        <v>6</v>
      </c>
      <c r="B1" s="207"/>
      <c r="C1" s="207"/>
      <c r="D1" s="207"/>
      <c r="E1" s="207"/>
      <c r="F1" s="207"/>
      <c r="G1" s="207"/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>
        <v>1972</v>
      </c>
      <c r="B3" s="2">
        <v>6.6000000000000003E-2</v>
      </c>
      <c r="C3" s="2">
        <v>0.17299999999999999</v>
      </c>
      <c r="D3" s="2">
        <v>3.3000000000000002E-2</v>
      </c>
      <c r="E3" s="2">
        <v>0.30599999999999999</v>
      </c>
      <c r="F3" s="2">
        <v>4.9000000000000002E-2</v>
      </c>
      <c r="G3" s="2">
        <v>0.373</v>
      </c>
    </row>
    <row r="4" spans="1:7" x14ac:dyDescent="0.2">
      <c r="A4">
        <v>1983</v>
      </c>
      <c r="B4" s="2">
        <v>9.8000000000000004E-2</v>
      </c>
      <c r="C4" s="2">
        <v>0.11799999999999999</v>
      </c>
      <c r="D4" s="2">
        <v>0.02</v>
      </c>
      <c r="E4" s="2">
        <v>0.308</v>
      </c>
      <c r="F4" s="2">
        <v>0.155</v>
      </c>
      <c r="G4" s="2">
        <v>0.30099999999999999</v>
      </c>
    </row>
    <row r="5" spans="1:7" x14ac:dyDescent="0.2">
      <c r="A5">
        <v>1993</v>
      </c>
      <c r="B5" s="2">
        <v>0.13400000000000001</v>
      </c>
      <c r="C5" s="2">
        <v>0.08</v>
      </c>
      <c r="D5" s="2">
        <v>1.4999999999999999E-2</v>
      </c>
      <c r="E5" s="2">
        <v>0.378</v>
      </c>
      <c r="F5" s="2">
        <v>0.151</v>
      </c>
      <c r="G5" s="2">
        <v>0.24099999999999999</v>
      </c>
    </row>
    <row r="6" spans="1:7" x14ac:dyDescent="0.2">
      <c r="A6">
        <v>2005</v>
      </c>
      <c r="B6" s="2">
        <v>0.14099999999999999</v>
      </c>
      <c r="C6" s="2">
        <v>8.3000000000000004E-2</v>
      </c>
      <c r="D6" s="2">
        <v>1.0999999999999999E-2</v>
      </c>
      <c r="E6" s="2">
        <v>0.42199999999999999</v>
      </c>
      <c r="F6" s="2">
        <v>0.156</v>
      </c>
      <c r="G6" s="2">
        <v>0.185</v>
      </c>
    </row>
    <row r="7" spans="1:7" x14ac:dyDescent="0.2">
      <c r="A7">
        <v>2025</v>
      </c>
      <c r="B7" s="2">
        <v>0.13300000000000001</v>
      </c>
      <c r="C7" s="2">
        <v>9.6000000000000002E-2</v>
      </c>
      <c r="D7" s="2">
        <v>1.2E-2</v>
      </c>
      <c r="E7" s="2">
        <v>0.48099999999999998</v>
      </c>
      <c r="F7" s="2">
        <v>0.11600000000000001</v>
      </c>
      <c r="G7" s="2">
        <v>0.16200000000000001</v>
      </c>
    </row>
    <row r="10" spans="1:7" x14ac:dyDescent="0.2">
      <c r="B10" t="s">
        <v>8</v>
      </c>
      <c r="C10" t="s">
        <v>9</v>
      </c>
      <c r="D10" t="s">
        <v>10</v>
      </c>
      <c r="E10" t="s">
        <v>7</v>
      </c>
      <c r="F10" t="s">
        <v>11</v>
      </c>
    </row>
    <row r="11" spans="1:7" x14ac:dyDescent="0.2">
      <c r="A11">
        <v>1985</v>
      </c>
      <c r="B11">
        <v>252</v>
      </c>
      <c r="C11">
        <v>816</v>
      </c>
      <c r="D11">
        <v>91</v>
      </c>
      <c r="E11">
        <v>1160</v>
      </c>
      <c r="F11">
        <f>E11-B11-C11-D11</f>
        <v>1</v>
      </c>
    </row>
    <row r="12" spans="1:7" x14ac:dyDescent="0.2">
      <c r="A12">
        <v>1990</v>
      </c>
      <c r="B12">
        <v>231</v>
      </c>
      <c r="C12">
        <v>886</v>
      </c>
      <c r="D12">
        <v>113</v>
      </c>
      <c r="E12">
        <v>1237</v>
      </c>
      <c r="F12">
        <f t="shared" ref="F12:F24" si="0">E12-B12-C12-D12</f>
        <v>7</v>
      </c>
    </row>
    <row r="13" spans="1:7" x14ac:dyDescent="0.2">
      <c r="A13">
        <v>1995</v>
      </c>
      <c r="B13">
        <v>205</v>
      </c>
      <c r="C13">
        <v>933</v>
      </c>
      <c r="D13">
        <v>142</v>
      </c>
      <c r="E13">
        <v>1285</v>
      </c>
      <c r="F13">
        <f t="shared" si="0"/>
        <v>5</v>
      </c>
    </row>
    <row r="14" spans="1:7" x14ac:dyDescent="0.2">
      <c r="A14">
        <v>2000</v>
      </c>
      <c r="B14">
        <v>191</v>
      </c>
      <c r="C14">
        <v>968</v>
      </c>
      <c r="D14">
        <v>178</v>
      </c>
      <c r="E14">
        <v>1341</v>
      </c>
      <c r="F14">
        <f t="shared" si="0"/>
        <v>4</v>
      </c>
    </row>
    <row r="15" spans="1:7" x14ac:dyDescent="0.2">
      <c r="A15">
        <v>2005</v>
      </c>
      <c r="B15">
        <v>188</v>
      </c>
      <c r="C15">
        <v>984</v>
      </c>
      <c r="D15">
        <v>213</v>
      </c>
      <c r="E15">
        <v>1401</v>
      </c>
      <c r="F15">
        <f t="shared" si="0"/>
        <v>16</v>
      </c>
    </row>
    <row r="16" spans="1:7" x14ac:dyDescent="0.2">
      <c r="A16">
        <v>2010</v>
      </c>
      <c r="B16">
        <v>192</v>
      </c>
      <c r="C16">
        <v>998</v>
      </c>
      <c r="D16">
        <v>254</v>
      </c>
      <c r="E16">
        <v>1464</v>
      </c>
      <c r="F16">
        <f t="shared" si="0"/>
        <v>20</v>
      </c>
    </row>
    <row r="17" spans="1:6" x14ac:dyDescent="0.2">
      <c r="A17">
        <v>2015</v>
      </c>
      <c r="B17">
        <v>201</v>
      </c>
      <c r="C17">
        <v>1002</v>
      </c>
      <c r="D17">
        <v>322</v>
      </c>
      <c r="E17">
        <v>1525</v>
      </c>
      <c r="F17">
        <f t="shared" si="0"/>
        <v>0</v>
      </c>
    </row>
    <row r="18" spans="1:6" x14ac:dyDescent="0.2">
      <c r="A18">
        <v>2020</v>
      </c>
      <c r="B18">
        <v>204</v>
      </c>
      <c r="C18">
        <v>996</v>
      </c>
      <c r="D18">
        <v>367</v>
      </c>
      <c r="E18">
        <v>1568</v>
      </c>
      <c r="F18">
        <f t="shared" si="0"/>
        <v>1</v>
      </c>
    </row>
    <row r="19" spans="1:6" x14ac:dyDescent="0.2">
      <c r="A19">
        <v>2025</v>
      </c>
      <c r="B19">
        <v>201</v>
      </c>
      <c r="C19">
        <v>996</v>
      </c>
      <c r="D19">
        <v>395</v>
      </c>
      <c r="E19">
        <v>1592</v>
      </c>
      <c r="F19">
        <f t="shared" si="0"/>
        <v>0</v>
      </c>
    </row>
    <row r="20" spans="1:6" x14ac:dyDescent="0.2">
      <c r="A20">
        <v>2030</v>
      </c>
      <c r="B20">
        <v>189</v>
      </c>
      <c r="C20">
        <v>993</v>
      </c>
      <c r="D20">
        <v>422</v>
      </c>
      <c r="E20">
        <v>1604</v>
      </c>
      <c r="F20">
        <f t="shared" si="0"/>
        <v>0</v>
      </c>
    </row>
    <row r="21" spans="1:6" x14ac:dyDescent="0.2">
      <c r="A21">
        <v>2035</v>
      </c>
      <c r="B21">
        <v>176</v>
      </c>
      <c r="C21">
        <v>975</v>
      </c>
      <c r="D21">
        <v>454</v>
      </c>
      <c r="E21">
        <v>1606</v>
      </c>
      <c r="F21">
        <f t="shared" si="0"/>
        <v>1</v>
      </c>
    </row>
    <row r="22" spans="1:6" x14ac:dyDescent="0.2">
      <c r="A22">
        <v>2040</v>
      </c>
      <c r="B22">
        <v>168</v>
      </c>
      <c r="C22">
        <v>937</v>
      </c>
      <c r="D22">
        <v>497</v>
      </c>
      <c r="E22">
        <v>1601</v>
      </c>
      <c r="F22">
        <f t="shared" si="0"/>
        <v>-1</v>
      </c>
    </row>
    <row r="23" spans="1:6" x14ac:dyDescent="0.2">
      <c r="A23">
        <v>2045</v>
      </c>
      <c r="B23">
        <v>165</v>
      </c>
      <c r="C23">
        <v>901</v>
      </c>
      <c r="D23">
        <v>524</v>
      </c>
      <c r="E23">
        <v>1590</v>
      </c>
      <c r="F23">
        <f t="shared" si="0"/>
        <v>0</v>
      </c>
    </row>
    <row r="24" spans="1:6" x14ac:dyDescent="0.2">
      <c r="A24">
        <v>2050</v>
      </c>
      <c r="B24">
        <v>164</v>
      </c>
      <c r="C24">
        <v>870</v>
      </c>
      <c r="D24">
        <v>539</v>
      </c>
      <c r="E24">
        <v>1573</v>
      </c>
      <c r="F24">
        <f t="shared" si="0"/>
        <v>0</v>
      </c>
    </row>
    <row r="33" spans="1:2" x14ac:dyDescent="0.2">
      <c r="A33" t="s">
        <v>34</v>
      </c>
      <c r="B33" s="1"/>
    </row>
    <row r="34" spans="1:2" x14ac:dyDescent="0.2">
      <c r="A34" t="s">
        <v>33</v>
      </c>
      <c r="B34" t="s">
        <v>32</v>
      </c>
    </row>
    <row r="35" spans="1:2" x14ac:dyDescent="0.2">
      <c r="A35" t="s">
        <v>12</v>
      </c>
      <c r="B35" s="3">
        <v>16.8</v>
      </c>
    </row>
    <row r="36" spans="1:2" x14ac:dyDescent="0.2">
      <c r="A36" t="s">
        <v>13</v>
      </c>
      <c r="B36" s="3">
        <v>17.8</v>
      </c>
    </row>
    <row r="37" spans="1:2" x14ac:dyDescent="0.2">
      <c r="A37" t="s">
        <v>14</v>
      </c>
      <c r="B37" s="3">
        <v>18.600000000000001</v>
      </c>
    </row>
    <row r="38" spans="1:2" x14ac:dyDescent="0.2">
      <c r="A38" t="s">
        <v>15</v>
      </c>
      <c r="B38" s="3">
        <v>18.600000000000001</v>
      </c>
    </row>
    <row r="39" spans="1:2" x14ac:dyDescent="0.2">
      <c r="A39" t="s">
        <v>16</v>
      </c>
      <c r="B39" s="3">
        <v>18.899999999999999</v>
      </c>
    </row>
    <row r="40" spans="1:2" x14ac:dyDescent="0.2">
      <c r="A40" t="s">
        <v>17</v>
      </c>
      <c r="B40" s="3">
        <v>19.399999999999999</v>
      </c>
    </row>
    <row r="41" spans="1:2" x14ac:dyDescent="0.2">
      <c r="A41" t="s">
        <v>18</v>
      </c>
      <c r="B41" s="3">
        <v>20.399999999999999</v>
      </c>
    </row>
    <row r="42" spans="1:2" x14ac:dyDescent="0.2">
      <c r="A42" t="s">
        <v>19</v>
      </c>
      <c r="B42" s="3">
        <v>20.7</v>
      </c>
    </row>
    <row r="43" spans="1:2" x14ac:dyDescent="0.2">
      <c r="A43" t="s">
        <v>20</v>
      </c>
      <c r="B43" s="3">
        <v>22.7</v>
      </c>
    </row>
    <row r="44" spans="1:2" x14ac:dyDescent="0.2">
      <c r="A44" t="s">
        <v>21</v>
      </c>
      <c r="B44" s="3">
        <v>23.6</v>
      </c>
    </row>
    <row r="45" spans="1:2" x14ac:dyDescent="0.2">
      <c r="A45" t="s">
        <v>22</v>
      </c>
      <c r="B45" s="3">
        <v>24.4</v>
      </c>
    </row>
    <row r="46" spans="1:2" x14ac:dyDescent="0.2">
      <c r="A46" t="s">
        <v>23</v>
      </c>
      <c r="B46" s="3">
        <v>26.7</v>
      </c>
    </row>
    <row r="47" spans="1:2" x14ac:dyDescent="0.2">
      <c r="A47" t="s">
        <v>24</v>
      </c>
      <c r="B47" s="3">
        <v>27.3</v>
      </c>
    </row>
    <row r="48" spans="1:2" x14ac:dyDescent="0.2">
      <c r="A48" t="s">
        <v>25</v>
      </c>
      <c r="B48" s="3">
        <v>28.1</v>
      </c>
    </row>
    <row r="49" spans="1:13" x14ac:dyDescent="0.2">
      <c r="A49" t="s">
        <v>26</v>
      </c>
      <c r="B49" s="3">
        <v>29</v>
      </c>
    </row>
    <row r="50" spans="1:13" x14ac:dyDescent="0.2">
      <c r="A50" t="s">
        <v>27</v>
      </c>
      <c r="B50" s="3">
        <v>29.9</v>
      </c>
    </row>
    <row r="51" spans="1:13" x14ac:dyDescent="0.2">
      <c r="A51" t="s">
        <v>28</v>
      </c>
      <c r="B51" s="3">
        <v>29.9</v>
      </c>
    </row>
    <row r="52" spans="1:13" x14ac:dyDescent="0.2">
      <c r="A52" t="s">
        <v>29</v>
      </c>
      <c r="B52" s="3">
        <v>30.2</v>
      </c>
    </row>
    <row r="53" spans="1:13" x14ac:dyDescent="0.2">
      <c r="A53" t="s">
        <v>30</v>
      </c>
      <c r="B53" s="3">
        <v>30.8</v>
      </c>
    </row>
    <row r="54" spans="1:13" x14ac:dyDescent="0.2">
      <c r="A54" t="s">
        <v>31</v>
      </c>
      <c r="B54" s="3">
        <v>32.6</v>
      </c>
    </row>
    <row r="57" spans="1:13" x14ac:dyDescent="0.2">
      <c r="A57" t="s">
        <v>311</v>
      </c>
      <c r="B57" t="s">
        <v>313</v>
      </c>
      <c r="C57" t="s">
        <v>321</v>
      </c>
      <c r="D57" t="s">
        <v>312</v>
      </c>
      <c r="G57" t="s">
        <v>326</v>
      </c>
      <c r="H57" t="s">
        <v>327</v>
      </c>
      <c r="I57" t="s">
        <v>343</v>
      </c>
      <c r="J57" t="s">
        <v>328</v>
      </c>
      <c r="K57" t="s">
        <v>329</v>
      </c>
      <c r="L57" t="s">
        <v>330</v>
      </c>
      <c r="M57" t="s">
        <v>331</v>
      </c>
    </row>
    <row r="58" spans="1:13" x14ac:dyDescent="0.2">
      <c r="A58" t="s">
        <v>314</v>
      </c>
      <c r="B58" t="s">
        <v>319</v>
      </c>
      <c r="C58" t="s">
        <v>320</v>
      </c>
      <c r="D58" t="s">
        <v>323</v>
      </c>
      <c r="G58">
        <v>1</v>
      </c>
      <c r="H58" t="s">
        <v>332</v>
      </c>
      <c r="I58">
        <v>1981</v>
      </c>
      <c r="J58">
        <v>1993</v>
      </c>
      <c r="K58" t="s">
        <v>337</v>
      </c>
      <c r="L58">
        <v>13</v>
      </c>
      <c r="M58" t="s">
        <v>341</v>
      </c>
    </row>
    <row r="59" spans="1:13" x14ac:dyDescent="0.2">
      <c r="A59" t="s">
        <v>315</v>
      </c>
      <c r="B59" t="s">
        <v>317</v>
      </c>
      <c r="C59" t="s">
        <v>322</v>
      </c>
      <c r="D59" t="s">
        <v>324</v>
      </c>
      <c r="G59">
        <v>2</v>
      </c>
      <c r="H59" t="s">
        <v>333</v>
      </c>
      <c r="I59">
        <v>1982</v>
      </c>
      <c r="J59">
        <v>1986</v>
      </c>
      <c r="K59" t="s">
        <v>338</v>
      </c>
      <c r="L59">
        <v>7</v>
      </c>
      <c r="M59" t="s">
        <v>341</v>
      </c>
    </row>
    <row r="60" spans="1:13" x14ac:dyDescent="0.2">
      <c r="A60" t="s">
        <v>316</v>
      </c>
      <c r="B60" t="s">
        <v>318</v>
      </c>
      <c r="C60" t="s">
        <v>322</v>
      </c>
      <c r="D60" s="123" t="s">
        <v>325</v>
      </c>
      <c r="G60">
        <v>3</v>
      </c>
      <c r="H60" t="s">
        <v>334</v>
      </c>
      <c r="I60">
        <v>2005</v>
      </c>
      <c r="K60" t="s">
        <v>339</v>
      </c>
      <c r="L60">
        <v>16</v>
      </c>
      <c r="M60" t="s">
        <v>342</v>
      </c>
    </row>
    <row r="61" spans="1:13" x14ac:dyDescent="0.2">
      <c r="G61" s="207" t="s">
        <v>336</v>
      </c>
      <c r="H61" s="207"/>
      <c r="I61" s="207"/>
      <c r="J61" s="207"/>
      <c r="K61" t="s">
        <v>340</v>
      </c>
      <c r="L61">
        <v>35</v>
      </c>
    </row>
  </sheetData>
  <mergeCells count="2">
    <mergeCell ref="A1:G1"/>
    <mergeCell ref="G61:J6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5" workbookViewId="0">
      <selection activeCell="E43" sqref="E43"/>
    </sheetView>
  </sheetViews>
  <sheetFormatPr defaultRowHeight="14.25" x14ac:dyDescent="0.2"/>
  <sheetData>
    <row r="1" spans="1:8" ht="15" thickBot="1" x14ac:dyDescent="0.25">
      <c r="A1" s="189" t="s">
        <v>444</v>
      </c>
      <c r="B1" s="190"/>
      <c r="C1" s="190"/>
      <c r="D1" s="190"/>
      <c r="E1" s="190"/>
      <c r="F1" s="190"/>
      <c r="G1" s="190"/>
      <c r="H1" s="191"/>
    </row>
    <row r="2" spans="1:8" ht="15" thickBot="1" x14ac:dyDescent="0.25">
      <c r="A2" s="192"/>
      <c r="B2" s="181" t="s">
        <v>437</v>
      </c>
      <c r="C2" s="181" t="s">
        <v>438</v>
      </c>
      <c r="D2" s="181" t="s">
        <v>439</v>
      </c>
      <c r="E2" s="181" t="s">
        <v>440</v>
      </c>
      <c r="F2" s="181" t="s">
        <v>441</v>
      </c>
      <c r="G2" s="181" t="s">
        <v>442</v>
      </c>
      <c r="H2" s="193" t="s">
        <v>443</v>
      </c>
    </row>
    <row r="3" spans="1:8" x14ac:dyDescent="0.2">
      <c r="A3" s="194" t="s">
        <v>219</v>
      </c>
      <c r="B3" s="195">
        <v>0.46502590673575128</v>
      </c>
      <c r="C3" s="195">
        <v>0.27461139896373055</v>
      </c>
      <c r="D3" s="195">
        <v>3.367875647668394E-2</v>
      </c>
      <c r="E3" s="195">
        <v>0.16321243523316062</v>
      </c>
      <c r="F3" s="195">
        <v>2.8497409326424871E-2</v>
      </c>
      <c r="G3" s="195">
        <v>3.4974093264248704E-2</v>
      </c>
      <c r="H3" s="196">
        <v>1</v>
      </c>
    </row>
    <row r="4" spans="1:8" x14ac:dyDescent="0.2">
      <c r="A4" s="194" t="s">
        <v>220</v>
      </c>
      <c r="B4" s="195">
        <v>0.84517158818834792</v>
      </c>
      <c r="C4" s="195">
        <v>9.0981644054269756E-2</v>
      </c>
      <c r="D4" s="195">
        <v>0</v>
      </c>
      <c r="E4" s="195">
        <v>1.596169193934557E-2</v>
      </c>
      <c r="F4" s="195">
        <v>4.7885075818036714E-2</v>
      </c>
      <c r="G4" s="195">
        <v>0</v>
      </c>
      <c r="H4" s="196">
        <v>1</v>
      </c>
    </row>
    <row r="5" spans="1:8" x14ac:dyDescent="0.2">
      <c r="A5" s="194" t="s">
        <v>221</v>
      </c>
      <c r="B5" s="195">
        <v>0.53547776726584673</v>
      </c>
      <c r="C5" s="195">
        <v>0.29233680227057712</v>
      </c>
      <c r="D5" s="195">
        <v>3.2166508987701042E-2</v>
      </c>
      <c r="E5" s="195">
        <v>8.6092715231788075E-2</v>
      </c>
      <c r="F5" s="195">
        <v>5.392620624408704E-2</v>
      </c>
      <c r="G5" s="195">
        <v>0</v>
      </c>
      <c r="H5" s="196">
        <v>1</v>
      </c>
    </row>
    <row r="6" spans="1:8" x14ac:dyDescent="0.2">
      <c r="A6" s="194" t="s">
        <v>215</v>
      </c>
      <c r="B6" s="195">
        <v>0.46240851630073188</v>
      </c>
      <c r="C6" s="195">
        <v>0.29540918163672653</v>
      </c>
      <c r="D6" s="195">
        <v>2.1290751829673986E-2</v>
      </c>
      <c r="E6" s="195">
        <v>6.65335994677312E-2</v>
      </c>
      <c r="F6" s="195">
        <v>0.15435795076513639</v>
      </c>
      <c r="G6" s="195">
        <v>0</v>
      </c>
      <c r="H6" s="196">
        <v>1</v>
      </c>
    </row>
    <row r="7" spans="1:8" x14ac:dyDescent="0.2">
      <c r="A7" s="194" t="s">
        <v>225</v>
      </c>
      <c r="B7" s="195">
        <v>0.91249999999999998</v>
      </c>
      <c r="C7" s="195">
        <v>8.7499999999999994E-2</v>
      </c>
      <c r="D7" s="195">
        <v>0</v>
      </c>
      <c r="E7" s="195">
        <v>0</v>
      </c>
      <c r="F7" s="195">
        <v>0</v>
      </c>
      <c r="G7" s="195">
        <v>0</v>
      </c>
      <c r="H7" s="196">
        <v>1</v>
      </c>
    </row>
    <row r="8" spans="1:8" x14ac:dyDescent="0.2">
      <c r="A8" s="194" t="s">
        <v>226</v>
      </c>
      <c r="B8" s="195">
        <v>0.44285714285714284</v>
      </c>
      <c r="C8" s="195">
        <v>0.16785714285714284</v>
      </c>
      <c r="D8" s="195">
        <v>0</v>
      </c>
      <c r="E8" s="195">
        <v>0.21071428571428572</v>
      </c>
      <c r="F8" s="195">
        <v>0.17857142857142858</v>
      </c>
      <c r="G8" s="195">
        <v>0</v>
      </c>
      <c r="H8" s="196">
        <v>1</v>
      </c>
    </row>
    <row r="9" spans="1:8" x14ac:dyDescent="0.2">
      <c r="A9" s="194" t="s">
        <v>212</v>
      </c>
      <c r="B9" s="195">
        <v>0.85202639019792648</v>
      </c>
      <c r="C9" s="195">
        <v>0.14797360980207352</v>
      </c>
      <c r="D9" s="195">
        <v>0</v>
      </c>
      <c r="E9" s="195">
        <v>0</v>
      </c>
      <c r="F9" s="195">
        <v>0</v>
      </c>
      <c r="G9" s="195">
        <v>0</v>
      </c>
      <c r="H9" s="196">
        <v>1</v>
      </c>
    </row>
    <row r="10" spans="1:8" x14ac:dyDescent="0.2">
      <c r="A10" s="194" t="s">
        <v>217</v>
      </c>
      <c r="B10" s="195">
        <v>0.97177419354838712</v>
      </c>
      <c r="C10" s="195">
        <v>2.8225806451612902E-2</v>
      </c>
      <c r="D10" s="195">
        <v>0</v>
      </c>
      <c r="E10" s="195">
        <v>0</v>
      </c>
      <c r="F10" s="195">
        <v>0</v>
      </c>
      <c r="G10" s="195">
        <v>0</v>
      </c>
      <c r="H10" s="196">
        <v>1</v>
      </c>
    </row>
    <row r="11" spans="1:8" x14ac:dyDescent="0.2">
      <c r="A11" s="194" t="s">
        <v>222</v>
      </c>
      <c r="B11" s="195">
        <v>0.90769230769230769</v>
      </c>
      <c r="C11" s="195">
        <v>9.2307692307692313E-2</v>
      </c>
      <c r="D11" s="195">
        <v>0</v>
      </c>
      <c r="E11" s="195">
        <v>0</v>
      </c>
      <c r="F11" s="195">
        <v>0</v>
      </c>
      <c r="G11" s="195">
        <v>0</v>
      </c>
      <c r="H11" s="196">
        <v>1</v>
      </c>
    </row>
    <row r="12" spans="1:8" x14ac:dyDescent="0.2">
      <c r="A12" s="194" t="s">
        <v>207</v>
      </c>
      <c r="B12" s="195">
        <v>0.77252453166815338</v>
      </c>
      <c r="C12" s="195">
        <v>0.15878679750223015</v>
      </c>
      <c r="D12" s="195">
        <v>0</v>
      </c>
      <c r="E12" s="195">
        <v>0</v>
      </c>
      <c r="F12" s="195">
        <v>3.8358608385370203E-2</v>
      </c>
      <c r="G12" s="195">
        <v>3.0330062444246207E-2</v>
      </c>
      <c r="H12" s="196">
        <v>0.99999999999999989</v>
      </c>
    </row>
    <row r="13" spans="1:8" x14ac:dyDescent="0.2">
      <c r="A13" s="194" t="s">
        <v>213</v>
      </c>
      <c r="B13" s="195">
        <v>0.60544747081712058</v>
      </c>
      <c r="C13" s="195">
        <v>0.27859922178988328</v>
      </c>
      <c r="D13" s="195">
        <v>0</v>
      </c>
      <c r="E13" s="195">
        <v>0</v>
      </c>
      <c r="F13" s="195">
        <v>0.11595330739299611</v>
      </c>
      <c r="G13" s="195">
        <v>0</v>
      </c>
      <c r="H13" s="196">
        <v>1</v>
      </c>
    </row>
    <row r="14" spans="1:8" x14ac:dyDescent="0.2">
      <c r="A14" s="194" t="s">
        <v>224</v>
      </c>
      <c r="B14" s="195">
        <v>0.97486033519553073</v>
      </c>
      <c r="C14" s="195">
        <v>0</v>
      </c>
      <c r="D14" s="195">
        <v>0</v>
      </c>
      <c r="E14" s="195">
        <v>2.5139664804469275E-2</v>
      </c>
      <c r="F14" s="195">
        <v>0</v>
      </c>
      <c r="G14" s="195">
        <v>0</v>
      </c>
      <c r="H14" s="196">
        <v>1</v>
      </c>
    </row>
    <row r="15" spans="1:8" ht="15" thickBot="1" x14ac:dyDescent="0.25">
      <c r="A15" s="197" t="s">
        <v>443</v>
      </c>
      <c r="B15" s="198">
        <v>0.72898051253893736</v>
      </c>
      <c r="C15" s="198">
        <v>0.15954910813632825</v>
      </c>
      <c r="D15" s="198">
        <v>7.2613347745049154E-3</v>
      </c>
      <c r="E15" s="198">
        <v>4.7304532699231704E-2</v>
      </c>
      <c r="F15" s="198">
        <v>5.1462498875289996E-2</v>
      </c>
      <c r="G15" s="198">
        <v>5.442012975707909E-3</v>
      </c>
      <c r="H15" s="199">
        <v>1.0000000000000002</v>
      </c>
    </row>
    <row r="17" spans="1:8" ht="15" thickBot="1" x14ac:dyDescent="0.25"/>
    <row r="18" spans="1:8" ht="15" thickBot="1" x14ac:dyDescent="0.25">
      <c r="A18" s="189" t="s">
        <v>445</v>
      </c>
      <c r="B18" s="190"/>
      <c r="C18" s="190"/>
      <c r="D18" s="190"/>
      <c r="E18" s="190"/>
      <c r="F18" s="190"/>
      <c r="G18" s="190"/>
      <c r="H18" s="191"/>
    </row>
    <row r="19" spans="1:8" ht="15" thickBot="1" x14ac:dyDescent="0.25">
      <c r="A19" s="192"/>
      <c r="B19" s="181" t="s">
        <v>437</v>
      </c>
      <c r="C19" s="181" t="s">
        <v>438</v>
      </c>
      <c r="D19" s="181" t="s">
        <v>439</v>
      </c>
      <c r="E19" s="181" t="s">
        <v>440</v>
      </c>
      <c r="F19" s="181" t="s">
        <v>441</v>
      </c>
      <c r="G19" s="181" t="s">
        <v>442</v>
      </c>
      <c r="H19" s="193" t="s">
        <v>443</v>
      </c>
    </row>
    <row r="20" spans="1:8" x14ac:dyDescent="0.2">
      <c r="A20" s="194" t="s">
        <v>219</v>
      </c>
      <c r="B20" s="200">
        <v>8.9</v>
      </c>
      <c r="C20" s="200">
        <v>8</v>
      </c>
      <c r="D20" s="200">
        <v>10</v>
      </c>
      <c r="E20" s="200">
        <v>14.2</v>
      </c>
      <c r="F20" s="200">
        <v>15</v>
      </c>
      <c r="G20" s="200">
        <v>15</v>
      </c>
      <c r="H20" s="201">
        <v>9.942098445595855</v>
      </c>
    </row>
    <row r="21" spans="1:8" x14ac:dyDescent="0.2">
      <c r="A21" s="194" t="s">
        <v>220</v>
      </c>
      <c r="B21" s="200">
        <v>8.1</v>
      </c>
      <c r="C21" s="200">
        <v>10.6</v>
      </c>
      <c r="D21" s="200">
        <v>0</v>
      </c>
      <c r="E21" s="200">
        <v>25</v>
      </c>
      <c r="F21" s="200">
        <v>10</v>
      </c>
      <c r="G21" s="200">
        <v>0</v>
      </c>
      <c r="H21" s="201">
        <v>8.6881883479648838</v>
      </c>
    </row>
    <row r="22" spans="1:8" x14ac:dyDescent="0.2">
      <c r="A22" s="194" t="s">
        <v>221</v>
      </c>
      <c r="B22" s="200">
        <v>8.9</v>
      </c>
      <c r="C22" s="200">
        <v>8.1</v>
      </c>
      <c r="D22" s="200">
        <v>5</v>
      </c>
      <c r="E22" s="200">
        <v>6.7</v>
      </c>
      <c r="F22" s="200">
        <v>9.8000000000000007</v>
      </c>
      <c r="G22" s="200">
        <v>0</v>
      </c>
      <c r="H22" s="201">
        <v>8.3998107852412502</v>
      </c>
    </row>
    <row r="23" spans="1:8" x14ac:dyDescent="0.2">
      <c r="A23" s="194" t="s">
        <v>215</v>
      </c>
      <c r="B23" s="200">
        <v>9</v>
      </c>
      <c r="C23" s="200">
        <v>8.5</v>
      </c>
      <c r="D23" s="200">
        <v>20</v>
      </c>
      <c r="E23" s="200">
        <v>13.2</v>
      </c>
      <c r="F23" s="200">
        <v>13.1</v>
      </c>
      <c r="G23" s="200">
        <v>0</v>
      </c>
      <c r="H23" s="201">
        <v>9.9988023952095819</v>
      </c>
    </row>
    <row r="24" spans="1:8" x14ac:dyDescent="0.2">
      <c r="A24" s="194" t="s">
        <v>225</v>
      </c>
      <c r="B24" s="200">
        <v>7.2</v>
      </c>
      <c r="C24" s="200">
        <v>10</v>
      </c>
      <c r="D24" s="200">
        <v>0</v>
      </c>
      <c r="E24" s="200">
        <v>0</v>
      </c>
      <c r="F24" s="200">
        <v>0</v>
      </c>
      <c r="G24" s="200">
        <v>0</v>
      </c>
      <c r="H24" s="201">
        <v>7.4450000000000003</v>
      </c>
    </row>
    <row r="25" spans="1:8" x14ac:dyDescent="0.2">
      <c r="A25" s="194" t="s">
        <v>226</v>
      </c>
      <c r="B25" s="200">
        <v>13.1</v>
      </c>
      <c r="C25" s="200">
        <v>11.6</v>
      </c>
      <c r="D25" s="200">
        <v>0</v>
      </c>
      <c r="E25" s="200">
        <v>9.4</v>
      </c>
      <c r="F25" s="200">
        <v>7</v>
      </c>
      <c r="G25" s="200">
        <v>0</v>
      </c>
      <c r="H25" s="201">
        <v>10.979285714285714</v>
      </c>
    </row>
    <row r="26" spans="1:8" x14ac:dyDescent="0.2">
      <c r="A26" s="194" t="s">
        <v>212</v>
      </c>
      <c r="B26" s="200">
        <v>6.7</v>
      </c>
      <c r="C26" s="200">
        <v>8.5</v>
      </c>
      <c r="D26" s="200">
        <v>0</v>
      </c>
      <c r="E26" s="200">
        <v>0</v>
      </c>
      <c r="F26" s="200">
        <v>0</v>
      </c>
      <c r="G26" s="200">
        <v>0</v>
      </c>
      <c r="H26" s="201">
        <v>6.9663524976437321</v>
      </c>
    </row>
    <row r="27" spans="1:8" x14ac:dyDescent="0.2">
      <c r="A27" s="194" t="s">
        <v>217</v>
      </c>
      <c r="B27" s="200">
        <v>7.2</v>
      </c>
      <c r="C27" s="200">
        <v>6</v>
      </c>
      <c r="D27" s="200">
        <v>0</v>
      </c>
      <c r="E27" s="200">
        <v>0</v>
      </c>
      <c r="F27" s="200">
        <v>0</v>
      </c>
      <c r="G27" s="200">
        <v>0</v>
      </c>
      <c r="H27" s="201">
        <v>7.1661290322580644</v>
      </c>
    </row>
    <row r="28" spans="1:8" x14ac:dyDescent="0.2">
      <c r="A28" s="194" t="s">
        <v>222</v>
      </c>
      <c r="B28" s="200">
        <v>6</v>
      </c>
      <c r="C28" s="200">
        <v>5</v>
      </c>
      <c r="D28" s="200">
        <v>0</v>
      </c>
      <c r="E28" s="200">
        <v>0</v>
      </c>
      <c r="F28" s="200">
        <v>0</v>
      </c>
      <c r="G28" s="200">
        <v>0</v>
      </c>
      <c r="H28" s="201">
        <v>5.907692307692308</v>
      </c>
    </row>
    <row r="29" spans="1:8" x14ac:dyDescent="0.2">
      <c r="A29" s="194" t="s">
        <v>207</v>
      </c>
      <c r="B29" s="200">
        <v>7.7</v>
      </c>
      <c r="C29" s="200">
        <v>10.1</v>
      </c>
      <c r="D29" s="200">
        <v>0</v>
      </c>
      <c r="E29" s="200">
        <v>0</v>
      </c>
      <c r="F29" s="200">
        <v>25</v>
      </c>
      <c r="G29" s="200">
        <v>5</v>
      </c>
      <c r="H29" s="201">
        <v>8.662801070472792</v>
      </c>
    </row>
    <row r="30" spans="1:8" x14ac:dyDescent="0.2">
      <c r="A30" s="194" t="s">
        <v>213</v>
      </c>
      <c r="B30" s="200">
        <v>8.3000000000000007</v>
      </c>
      <c r="C30" s="200">
        <v>7.9</v>
      </c>
      <c r="D30" s="200">
        <v>0</v>
      </c>
      <c r="E30" s="200">
        <v>0</v>
      </c>
      <c r="F30" s="200">
        <v>26.1</v>
      </c>
      <c r="G30" s="200">
        <v>0</v>
      </c>
      <c r="H30" s="201">
        <v>10.252529182879378</v>
      </c>
    </row>
    <row r="31" spans="1:8" x14ac:dyDescent="0.2">
      <c r="A31" s="194" t="s">
        <v>224</v>
      </c>
      <c r="B31" s="200">
        <v>7.3</v>
      </c>
      <c r="C31" s="200">
        <v>0</v>
      </c>
      <c r="D31" s="200">
        <v>0</v>
      </c>
      <c r="E31" s="200">
        <v>10</v>
      </c>
      <c r="F31" s="200">
        <v>0</v>
      </c>
      <c r="G31" s="200">
        <v>0</v>
      </c>
      <c r="H31" s="201">
        <v>7.3678770949720667</v>
      </c>
    </row>
    <row r="32" spans="1:8" ht="15" thickBot="1" x14ac:dyDescent="0.25">
      <c r="A32" s="197" t="s">
        <v>446</v>
      </c>
      <c r="B32" s="202">
        <v>7.69553041335275</v>
      </c>
      <c r="C32" s="202">
        <v>8.4302969300452943</v>
      </c>
      <c r="D32" s="202">
        <v>11.630434782608695</v>
      </c>
      <c r="E32" s="202">
        <v>11.964975845410628</v>
      </c>
      <c r="F32" s="202">
        <v>16.054975530179444</v>
      </c>
      <c r="G32" s="202">
        <v>9.4262295081967213</v>
      </c>
      <c r="H32" s="203">
        <v>8.4247726145195969</v>
      </c>
    </row>
    <row r="34" spans="1:10" ht="15" thickBot="1" x14ac:dyDescent="0.25"/>
    <row r="35" spans="1:10" ht="15" thickBot="1" x14ac:dyDescent="0.25">
      <c r="A35" s="192"/>
      <c r="B35" s="208" t="s">
        <v>437</v>
      </c>
      <c r="C35" s="208"/>
      <c r="D35" s="208" t="s">
        <v>438</v>
      </c>
      <c r="E35" s="209"/>
    </row>
    <row r="36" spans="1:10" x14ac:dyDescent="0.2">
      <c r="A36" s="194" t="s">
        <v>219</v>
      </c>
      <c r="B36" s="200">
        <v>8.9</v>
      </c>
      <c r="C36" s="195">
        <v>0.46502590673575128</v>
      </c>
      <c r="D36" s="200">
        <v>8</v>
      </c>
      <c r="E36" s="196">
        <v>0.27461139896373055</v>
      </c>
      <c r="G36">
        <f>MATCH(A36,J$36:J$70,0)</f>
        <v>30</v>
      </c>
      <c r="I36" s="187">
        <v>1</v>
      </c>
      <c r="J36" s="187" t="s">
        <v>158</v>
      </c>
    </row>
    <row r="37" spans="1:10" x14ac:dyDescent="0.2">
      <c r="A37" s="194" t="s">
        <v>220</v>
      </c>
      <c r="B37" s="200">
        <v>8.1</v>
      </c>
      <c r="C37" s="195">
        <v>0.84517158818834792</v>
      </c>
      <c r="D37" s="200">
        <v>10.6</v>
      </c>
      <c r="E37" s="196">
        <v>9.0981644054269756E-2</v>
      </c>
      <c r="G37">
        <f t="shared" ref="G37:G48" si="0">MATCH(A37,J$36:J$70,0)</f>
        <v>29</v>
      </c>
      <c r="I37" s="187">
        <v>2</v>
      </c>
      <c r="J37" s="187" t="s">
        <v>164</v>
      </c>
    </row>
    <row r="38" spans="1:10" x14ac:dyDescent="0.2">
      <c r="A38" s="194" t="s">
        <v>221</v>
      </c>
      <c r="B38" s="200">
        <v>8.9</v>
      </c>
      <c r="C38" s="195">
        <v>0.53547776726584673</v>
      </c>
      <c r="D38" s="200">
        <v>8.1</v>
      </c>
      <c r="E38" s="196">
        <v>0.29233680227057712</v>
      </c>
      <c r="G38">
        <f t="shared" si="0"/>
        <v>28</v>
      </c>
      <c r="I38" s="187">
        <v>3</v>
      </c>
      <c r="J38" s="187" t="s">
        <v>163</v>
      </c>
    </row>
    <row r="39" spans="1:10" x14ac:dyDescent="0.2">
      <c r="A39" s="194" t="s">
        <v>215</v>
      </c>
      <c r="B39" s="200">
        <v>9</v>
      </c>
      <c r="C39" s="195">
        <v>0.46240851630073188</v>
      </c>
      <c r="D39" s="200">
        <v>8.5</v>
      </c>
      <c r="E39" s="196">
        <v>0.29540918163672653</v>
      </c>
      <c r="G39">
        <f t="shared" si="0"/>
        <v>27</v>
      </c>
      <c r="I39" s="187">
        <v>4</v>
      </c>
      <c r="J39" s="187" t="s">
        <v>161</v>
      </c>
    </row>
    <row r="40" spans="1:10" x14ac:dyDescent="0.2">
      <c r="A40" s="194" t="s">
        <v>225</v>
      </c>
      <c r="B40" s="200">
        <v>7.2</v>
      </c>
      <c r="C40" s="195">
        <v>0.91249999999999998</v>
      </c>
      <c r="D40" s="200">
        <v>10</v>
      </c>
      <c r="E40" s="196">
        <v>8.7499999999999994E-2</v>
      </c>
      <c r="G40">
        <f t="shared" si="0"/>
        <v>26</v>
      </c>
      <c r="I40" s="187">
        <v>5</v>
      </c>
      <c r="J40" s="187" t="s">
        <v>160</v>
      </c>
    </row>
    <row r="41" spans="1:10" x14ac:dyDescent="0.2">
      <c r="A41" s="194" t="s">
        <v>226</v>
      </c>
      <c r="B41" s="200">
        <v>13.1</v>
      </c>
      <c r="C41" s="195">
        <v>0.44285714285714284</v>
      </c>
      <c r="D41" s="200">
        <v>11.6</v>
      </c>
      <c r="E41" s="196">
        <v>0.16785714285714284</v>
      </c>
      <c r="G41">
        <f t="shared" si="0"/>
        <v>25</v>
      </c>
      <c r="I41" s="187">
        <v>6</v>
      </c>
      <c r="J41" s="187" t="s">
        <v>159</v>
      </c>
    </row>
    <row r="42" spans="1:10" x14ac:dyDescent="0.2">
      <c r="A42" s="194" t="s">
        <v>212</v>
      </c>
      <c r="B42" s="200">
        <v>6.7</v>
      </c>
      <c r="C42" s="195">
        <v>0.85202639019792648</v>
      </c>
      <c r="D42" s="200">
        <v>8.5</v>
      </c>
      <c r="E42" s="196">
        <v>0.14797360980207352</v>
      </c>
      <c r="G42">
        <f t="shared" si="0"/>
        <v>35</v>
      </c>
      <c r="I42" s="187">
        <v>7</v>
      </c>
      <c r="J42" s="187" t="s">
        <v>151</v>
      </c>
    </row>
    <row r="43" spans="1:10" x14ac:dyDescent="0.2">
      <c r="A43" s="194" t="s">
        <v>217</v>
      </c>
      <c r="B43" s="200">
        <v>7.2</v>
      </c>
      <c r="C43" s="195">
        <v>0.97177419354838712</v>
      </c>
      <c r="D43" s="200">
        <v>6</v>
      </c>
      <c r="E43" s="196">
        <v>2.8225806451612902E-2</v>
      </c>
      <c r="G43">
        <f t="shared" si="0"/>
        <v>34</v>
      </c>
      <c r="I43" s="187">
        <v>8</v>
      </c>
      <c r="J43" s="187" t="s">
        <v>155</v>
      </c>
    </row>
    <row r="44" spans="1:10" x14ac:dyDescent="0.2">
      <c r="A44" s="194" t="s">
        <v>222</v>
      </c>
      <c r="B44" s="200">
        <v>6</v>
      </c>
      <c r="C44" s="195">
        <v>0.90769230769230769</v>
      </c>
      <c r="D44" s="200">
        <v>5</v>
      </c>
      <c r="E44" s="196">
        <v>9.2307692307692313E-2</v>
      </c>
      <c r="G44">
        <f t="shared" si="0"/>
        <v>33</v>
      </c>
      <c r="I44" s="187">
        <v>9</v>
      </c>
      <c r="J44" s="187" t="s">
        <v>156</v>
      </c>
    </row>
    <row r="45" spans="1:10" x14ac:dyDescent="0.2">
      <c r="A45" s="194" t="s">
        <v>207</v>
      </c>
      <c r="B45" s="200">
        <v>7.7</v>
      </c>
      <c r="C45" s="195">
        <v>0.77252453166815338</v>
      </c>
      <c r="D45" s="200">
        <v>10.1</v>
      </c>
      <c r="E45" s="196">
        <v>0.15878679750223015</v>
      </c>
      <c r="G45">
        <f t="shared" si="0"/>
        <v>32</v>
      </c>
      <c r="I45" s="187">
        <v>10</v>
      </c>
      <c r="J45" s="187" t="s">
        <v>146</v>
      </c>
    </row>
    <row r="46" spans="1:10" x14ac:dyDescent="0.2">
      <c r="A46" s="194" t="s">
        <v>213</v>
      </c>
      <c r="B46" s="200">
        <v>8.3000000000000007</v>
      </c>
      <c r="C46" s="195">
        <v>0.60544747081712058</v>
      </c>
      <c r="D46" s="200">
        <v>7.9</v>
      </c>
      <c r="E46" s="196">
        <v>0.27859922178988328</v>
      </c>
      <c r="G46">
        <f t="shared" si="0"/>
        <v>31</v>
      </c>
      <c r="I46" s="187">
        <v>11</v>
      </c>
      <c r="J46" s="187" t="s">
        <v>148</v>
      </c>
    </row>
    <row r="47" spans="1:10" x14ac:dyDescent="0.2">
      <c r="A47" s="194" t="s">
        <v>224</v>
      </c>
      <c r="B47" s="200">
        <v>7.3</v>
      </c>
      <c r="C47" s="195">
        <v>0.97486033519553073</v>
      </c>
      <c r="D47" s="200">
        <v>0</v>
      </c>
      <c r="E47" s="196">
        <v>0</v>
      </c>
      <c r="G47">
        <f t="shared" si="0"/>
        <v>24</v>
      </c>
      <c r="I47" s="187">
        <v>12</v>
      </c>
      <c r="J47" s="187" t="s">
        <v>150</v>
      </c>
    </row>
    <row r="48" spans="1:10" ht="15" thickBot="1" x14ac:dyDescent="0.25">
      <c r="A48" s="197" t="s">
        <v>446</v>
      </c>
      <c r="B48" s="202">
        <v>7.69553041335275</v>
      </c>
      <c r="C48" s="198">
        <v>0.72898051253893736</v>
      </c>
      <c r="D48" s="202">
        <v>8.4302969300452943</v>
      </c>
      <c r="E48" s="199">
        <v>0.15954910813632825</v>
      </c>
      <c r="G48" t="e">
        <f t="shared" si="0"/>
        <v>#N/A</v>
      </c>
      <c r="I48" s="187">
        <v>13</v>
      </c>
      <c r="J48" s="187" t="s">
        <v>152</v>
      </c>
    </row>
    <row r="49" spans="9:10" x14ac:dyDescent="0.2">
      <c r="I49" s="187">
        <v>14</v>
      </c>
      <c r="J49" s="187" t="s">
        <v>153</v>
      </c>
    </row>
    <row r="50" spans="9:10" x14ac:dyDescent="0.2">
      <c r="I50" s="187">
        <v>15</v>
      </c>
      <c r="J50" s="187" t="s">
        <v>157</v>
      </c>
    </row>
    <row r="51" spans="9:10" x14ac:dyDescent="0.2">
      <c r="I51" s="187">
        <v>16</v>
      </c>
      <c r="J51" s="187" t="s">
        <v>144</v>
      </c>
    </row>
    <row r="52" spans="9:10" x14ac:dyDescent="0.2">
      <c r="I52" s="187">
        <v>17</v>
      </c>
      <c r="J52" s="187" t="s">
        <v>149</v>
      </c>
    </row>
    <row r="53" spans="9:10" x14ac:dyDescent="0.2">
      <c r="I53" s="187">
        <v>18</v>
      </c>
      <c r="J53" s="187" t="s">
        <v>147</v>
      </c>
    </row>
    <row r="54" spans="9:10" x14ac:dyDescent="0.2">
      <c r="I54" s="187">
        <v>19</v>
      </c>
      <c r="J54" s="187" t="s">
        <v>145</v>
      </c>
    </row>
    <row r="55" spans="9:10" x14ac:dyDescent="0.2">
      <c r="I55" s="187">
        <v>20</v>
      </c>
      <c r="J55" s="187" t="s">
        <v>154</v>
      </c>
    </row>
    <row r="56" spans="9:10" x14ac:dyDescent="0.2">
      <c r="I56" s="187">
        <v>21</v>
      </c>
      <c r="J56" s="187" t="s">
        <v>176</v>
      </c>
    </row>
    <row r="57" spans="9:10" x14ac:dyDescent="0.2">
      <c r="I57" s="187">
        <v>22</v>
      </c>
      <c r="J57" s="187" t="s">
        <v>162</v>
      </c>
    </row>
    <row r="58" spans="9:10" x14ac:dyDescent="0.2">
      <c r="I58" s="187">
        <v>23</v>
      </c>
      <c r="J58" s="187" t="s">
        <v>177</v>
      </c>
    </row>
    <row r="59" spans="9:10" x14ac:dyDescent="0.2">
      <c r="I59" s="187">
        <v>24</v>
      </c>
      <c r="J59" s="187" t="s">
        <v>178</v>
      </c>
    </row>
    <row r="60" spans="9:10" x14ac:dyDescent="0.2">
      <c r="I60" s="187">
        <v>25</v>
      </c>
      <c r="J60" s="187" t="s">
        <v>165</v>
      </c>
    </row>
    <row r="61" spans="9:10" x14ac:dyDescent="0.2">
      <c r="I61" s="187">
        <v>26</v>
      </c>
      <c r="J61" s="187" t="s">
        <v>172</v>
      </c>
    </row>
    <row r="62" spans="9:10" x14ac:dyDescent="0.2">
      <c r="I62" s="187">
        <v>27</v>
      </c>
      <c r="J62" s="187" t="s">
        <v>171</v>
      </c>
    </row>
    <row r="63" spans="9:10" x14ac:dyDescent="0.2">
      <c r="I63" s="187">
        <v>28</v>
      </c>
      <c r="J63" s="187" t="s">
        <v>170</v>
      </c>
    </row>
    <row r="64" spans="9:10" x14ac:dyDescent="0.2">
      <c r="I64" s="187">
        <v>29</v>
      </c>
      <c r="J64" s="187" t="s">
        <v>168</v>
      </c>
    </row>
    <row r="65" spans="9:10" x14ac:dyDescent="0.2">
      <c r="I65" s="187">
        <v>30</v>
      </c>
      <c r="J65" s="187" t="s">
        <v>166</v>
      </c>
    </row>
    <row r="66" spans="9:10" x14ac:dyDescent="0.2">
      <c r="I66" s="187">
        <v>31</v>
      </c>
      <c r="J66" s="187" t="s">
        <v>167</v>
      </c>
    </row>
    <row r="67" spans="9:10" x14ac:dyDescent="0.2">
      <c r="I67" s="187">
        <v>32</v>
      </c>
      <c r="J67" s="187" t="s">
        <v>169</v>
      </c>
    </row>
    <row r="68" spans="9:10" x14ac:dyDescent="0.2">
      <c r="I68" s="187">
        <v>33</v>
      </c>
      <c r="J68" s="187" t="s">
        <v>175</v>
      </c>
    </row>
    <row r="69" spans="9:10" x14ac:dyDescent="0.2">
      <c r="I69" s="187">
        <v>34</v>
      </c>
      <c r="J69" s="187" t="s">
        <v>174</v>
      </c>
    </row>
    <row r="70" spans="9:10" x14ac:dyDescent="0.2">
      <c r="I70" s="187">
        <v>35</v>
      </c>
      <c r="J70" s="187" t="s">
        <v>173</v>
      </c>
    </row>
  </sheetData>
  <sortState ref="I36:J70">
    <sortCondition ref="I36:I70"/>
  </sortState>
  <mergeCells count="2">
    <mergeCell ref="B35:C35"/>
    <mergeCell ref="D35:E3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16" workbookViewId="0">
      <selection activeCell="B27" sqref="B27:C27"/>
    </sheetView>
  </sheetViews>
  <sheetFormatPr defaultRowHeight="14.25" x14ac:dyDescent="0.2"/>
  <sheetData>
    <row r="1" spans="1:26" ht="15" customHeight="1" thickBot="1" x14ac:dyDescent="0.25">
      <c r="A1" s="204" t="s">
        <v>447</v>
      </c>
      <c r="B1" s="204" t="s">
        <v>448</v>
      </c>
      <c r="C1" s="204" t="s">
        <v>449</v>
      </c>
      <c r="D1" s="204" t="s">
        <v>450</v>
      </c>
      <c r="E1" s="204" t="s">
        <v>451</v>
      </c>
      <c r="F1" s="204" t="s">
        <v>452</v>
      </c>
      <c r="G1" s="204" t="s">
        <v>453</v>
      </c>
      <c r="W1" s="293" t="s">
        <v>481</v>
      </c>
      <c r="X1" s="293"/>
      <c r="Y1" s="293"/>
      <c r="Z1" s="293"/>
    </row>
    <row r="2" spans="1:26" ht="15" customHeight="1" thickTop="1" thickBot="1" x14ac:dyDescent="0.25">
      <c r="A2" s="204">
        <v>1</v>
      </c>
      <c r="B2" s="204" t="s">
        <v>454</v>
      </c>
      <c r="C2" s="204">
        <v>1981</v>
      </c>
      <c r="D2" s="204">
        <v>1993</v>
      </c>
      <c r="E2" s="204" t="s">
        <v>455</v>
      </c>
      <c r="F2" s="204">
        <v>13</v>
      </c>
      <c r="G2" s="204" t="s">
        <v>456</v>
      </c>
      <c r="J2" s="207" t="s">
        <v>389</v>
      </c>
      <c r="K2" s="207"/>
      <c r="L2">
        <v>0.75600000000000001</v>
      </c>
      <c r="N2" t="s">
        <v>227</v>
      </c>
      <c r="R2" s="272" t="s">
        <v>394</v>
      </c>
      <c r="S2" s="272"/>
      <c r="T2" s="272"/>
      <c r="U2" s="272"/>
      <c r="W2" s="288" t="s">
        <v>476</v>
      </c>
      <c r="X2" s="291" t="s">
        <v>395</v>
      </c>
      <c r="Y2" s="290"/>
      <c r="Z2" s="292"/>
    </row>
    <row r="3" spans="1:26" ht="25.5" customHeight="1" thickTop="1" thickBot="1" x14ac:dyDescent="0.25">
      <c r="A3" s="204">
        <v>2</v>
      </c>
      <c r="B3" s="204" t="s">
        <v>457</v>
      </c>
      <c r="C3" s="204">
        <v>1982</v>
      </c>
      <c r="D3" s="204">
        <v>1986</v>
      </c>
      <c r="E3" s="204" t="s">
        <v>458</v>
      </c>
      <c r="F3" s="204">
        <v>7</v>
      </c>
      <c r="G3" s="204" t="s">
        <v>456</v>
      </c>
      <c r="J3" s="211" t="s">
        <v>390</v>
      </c>
      <c r="K3" t="s">
        <v>391</v>
      </c>
      <c r="L3">
        <v>346.08600000000001</v>
      </c>
      <c r="N3" t="s">
        <v>476</v>
      </c>
      <c r="O3" s="263" t="s">
        <v>386</v>
      </c>
      <c r="P3" s="263" t="s">
        <v>387</v>
      </c>
      <c r="R3" s="273" t="s">
        <v>395</v>
      </c>
      <c r="S3" s="275" t="s">
        <v>396</v>
      </c>
      <c r="T3" s="276"/>
      <c r="U3" s="277"/>
      <c r="W3" s="289"/>
      <c r="X3" s="278">
        <v>1</v>
      </c>
      <c r="Y3" s="278">
        <v>2</v>
      </c>
      <c r="Z3" s="279">
        <v>3</v>
      </c>
    </row>
    <row r="4" spans="1:26" ht="27.75" thickBot="1" x14ac:dyDescent="0.25">
      <c r="A4" s="204">
        <v>3</v>
      </c>
      <c r="B4" s="204" t="s">
        <v>459</v>
      </c>
      <c r="C4" s="204">
        <v>2005</v>
      </c>
      <c r="D4" s="205"/>
      <c r="E4" s="204" t="s">
        <v>460</v>
      </c>
      <c r="F4" s="204">
        <v>16</v>
      </c>
      <c r="G4" s="204" t="s">
        <v>461</v>
      </c>
      <c r="J4" s="211"/>
      <c r="K4" t="s">
        <v>392</v>
      </c>
      <c r="L4">
        <v>45</v>
      </c>
      <c r="N4" t="s">
        <v>477</v>
      </c>
      <c r="O4" s="262">
        <v>1</v>
      </c>
      <c r="P4" s="262">
        <v>0.94299999999999995</v>
      </c>
      <c r="R4" s="274"/>
      <c r="S4" s="264" t="s">
        <v>335</v>
      </c>
      <c r="T4" s="264" t="s">
        <v>397</v>
      </c>
      <c r="U4" s="265" t="s">
        <v>398</v>
      </c>
      <c r="W4" s="280" t="s">
        <v>477</v>
      </c>
      <c r="X4" s="281">
        <v>0.96199999999999997</v>
      </c>
      <c r="Y4" s="282">
        <v>0.122</v>
      </c>
      <c r="Z4" s="283">
        <v>0.06</v>
      </c>
    </row>
    <row r="5" spans="1:26" ht="15" thickTop="1" x14ac:dyDescent="0.2">
      <c r="A5" s="210" t="s">
        <v>335</v>
      </c>
      <c r="B5" s="210"/>
      <c r="C5" s="206"/>
      <c r="D5" s="206"/>
      <c r="E5" s="204" t="s">
        <v>462</v>
      </c>
      <c r="F5" s="204">
        <v>35</v>
      </c>
      <c r="G5" s="205"/>
      <c r="J5" s="211"/>
      <c r="K5" t="s">
        <v>393</v>
      </c>
      <c r="L5">
        <v>0</v>
      </c>
      <c r="N5" t="s">
        <v>364</v>
      </c>
      <c r="O5" s="262">
        <v>1</v>
      </c>
      <c r="P5" s="262">
        <v>0.79900000000000004</v>
      </c>
      <c r="R5" s="266">
        <v>1</v>
      </c>
      <c r="S5" s="267">
        <v>5.0679999999999996</v>
      </c>
      <c r="T5" s="267">
        <v>50.676000000000002</v>
      </c>
      <c r="U5" s="268">
        <v>50.676000000000002</v>
      </c>
      <c r="W5" s="280" t="s">
        <v>366</v>
      </c>
      <c r="X5" s="281">
        <v>0.93400000000000005</v>
      </c>
      <c r="Y5" s="282">
        <v>0.123</v>
      </c>
      <c r="Z5" s="283">
        <v>0.05</v>
      </c>
    </row>
    <row r="6" spans="1:26" x14ac:dyDescent="0.2">
      <c r="N6" t="s">
        <v>366</v>
      </c>
      <c r="O6" s="262">
        <v>1</v>
      </c>
      <c r="P6" s="262">
        <v>0.89</v>
      </c>
      <c r="R6" s="266">
        <v>2</v>
      </c>
      <c r="S6" s="267">
        <v>1.851</v>
      </c>
      <c r="T6" s="267">
        <v>18.510000000000002</v>
      </c>
      <c r="U6" s="268">
        <v>69.186999999999998</v>
      </c>
      <c r="W6" s="280" t="s">
        <v>364</v>
      </c>
      <c r="X6" s="281">
        <v>0.878</v>
      </c>
      <c r="Y6" s="282">
        <v>0.105</v>
      </c>
      <c r="Z6" s="283">
        <v>0.13100000000000001</v>
      </c>
    </row>
    <row r="7" spans="1:26" ht="27.75" thickBot="1" x14ac:dyDescent="0.25">
      <c r="A7" t="s">
        <v>463</v>
      </c>
      <c r="B7" t="s">
        <v>464</v>
      </c>
      <c r="C7" t="s">
        <v>465</v>
      </c>
      <c r="D7" t="s">
        <v>466</v>
      </c>
      <c r="N7" t="s">
        <v>368</v>
      </c>
      <c r="O7" s="262">
        <v>1</v>
      </c>
      <c r="P7" s="262">
        <v>0.72499999999999998</v>
      </c>
      <c r="R7" s="269">
        <v>3</v>
      </c>
      <c r="S7" s="270">
        <v>1.3720000000000001</v>
      </c>
      <c r="T7" s="270">
        <v>13.715999999999999</v>
      </c>
      <c r="U7" s="271">
        <v>82.902000000000001</v>
      </c>
      <c r="W7" s="280" t="s">
        <v>368</v>
      </c>
      <c r="X7" s="281">
        <v>0.85</v>
      </c>
      <c r="Y7" s="282">
        <v>4.3999999999999997E-2</v>
      </c>
      <c r="Z7" s="283">
        <v>-0.03</v>
      </c>
    </row>
    <row r="8" spans="1:26" ht="27.75" thickTop="1" x14ac:dyDescent="0.2">
      <c r="A8" t="s">
        <v>467</v>
      </c>
      <c r="B8" t="s">
        <v>319</v>
      </c>
      <c r="C8" t="s">
        <v>468</v>
      </c>
      <c r="D8" t="s">
        <v>469</v>
      </c>
      <c r="N8" t="s">
        <v>370</v>
      </c>
      <c r="O8" s="262">
        <v>1</v>
      </c>
      <c r="P8" s="262">
        <v>0.71</v>
      </c>
      <c r="W8" s="280" t="s">
        <v>482</v>
      </c>
      <c r="X8" s="281">
        <v>0.83399999999999996</v>
      </c>
      <c r="Y8" s="282">
        <v>0.41699999999999998</v>
      </c>
      <c r="Z8" s="283">
        <v>0.125</v>
      </c>
    </row>
    <row r="9" spans="1:26" ht="27" x14ac:dyDescent="0.2">
      <c r="A9" t="s">
        <v>470</v>
      </c>
      <c r="B9" t="s">
        <v>317</v>
      </c>
      <c r="C9" t="s">
        <v>471</v>
      </c>
      <c r="D9" t="s">
        <v>469</v>
      </c>
      <c r="N9" t="s">
        <v>478</v>
      </c>
      <c r="O9" s="262">
        <v>1</v>
      </c>
      <c r="P9" s="262">
        <v>0.84899999999999998</v>
      </c>
      <c r="W9" s="280" t="s">
        <v>483</v>
      </c>
      <c r="X9" s="282">
        <v>0.30099999999999999</v>
      </c>
      <c r="Y9" s="281">
        <v>0.86</v>
      </c>
      <c r="Z9" s="283">
        <v>0.13400000000000001</v>
      </c>
    </row>
    <row r="10" spans="1:26" x14ac:dyDescent="0.2">
      <c r="A10" t="s">
        <v>472</v>
      </c>
      <c r="B10" t="s">
        <v>473</v>
      </c>
      <c r="C10" t="s">
        <v>474</v>
      </c>
      <c r="D10" t="s">
        <v>475</v>
      </c>
      <c r="N10" t="s">
        <v>479</v>
      </c>
      <c r="O10" s="262">
        <v>1</v>
      </c>
      <c r="P10" s="262">
        <v>0.88500000000000001</v>
      </c>
      <c r="W10" s="280" t="s">
        <v>370</v>
      </c>
      <c r="X10" s="282">
        <v>-0.52100000000000002</v>
      </c>
      <c r="Y10" s="281">
        <v>0.62</v>
      </c>
      <c r="Z10" s="283">
        <v>-0.23400000000000001</v>
      </c>
    </row>
    <row r="11" spans="1:26" x14ac:dyDescent="0.2">
      <c r="N11" t="s">
        <v>373</v>
      </c>
      <c r="O11" s="262">
        <v>1</v>
      </c>
      <c r="P11" s="262">
        <v>0.75600000000000001</v>
      </c>
      <c r="W11" s="280" t="s">
        <v>375</v>
      </c>
      <c r="X11" s="282">
        <v>-6.6000000000000003E-2</v>
      </c>
      <c r="Y11" s="282">
        <v>-3.9E-2</v>
      </c>
      <c r="Z11" s="284">
        <v>0.95799999999999996</v>
      </c>
    </row>
    <row r="12" spans="1:26" x14ac:dyDescent="0.2">
      <c r="N12" t="s">
        <v>375</v>
      </c>
      <c r="O12" s="262">
        <v>1</v>
      </c>
      <c r="P12" s="262">
        <v>0.92300000000000004</v>
      </c>
      <c r="W12" s="280" t="s">
        <v>377</v>
      </c>
      <c r="X12" s="281">
        <v>0.627</v>
      </c>
      <c r="Y12" s="281">
        <v>0.64400000000000002</v>
      </c>
      <c r="Z12" s="283">
        <v>5.7000000000000002E-2</v>
      </c>
    </row>
    <row r="13" spans="1:26" ht="27.75" thickBot="1" x14ac:dyDescent="0.25">
      <c r="N13" t="s">
        <v>377</v>
      </c>
      <c r="O13" s="262">
        <v>1</v>
      </c>
      <c r="P13" s="262">
        <v>0.81100000000000005</v>
      </c>
      <c r="W13" s="285" t="s">
        <v>373</v>
      </c>
      <c r="X13" s="286">
        <v>0.56999999999999995</v>
      </c>
      <c r="Y13" s="286">
        <v>0.30499999999999999</v>
      </c>
      <c r="Z13" s="287">
        <v>0.58199999999999996</v>
      </c>
    </row>
    <row r="14" spans="1:26" ht="15" thickTop="1" x14ac:dyDescent="0.2"/>
    <row r="17" spans="2:21" ht="15" thickBot="1" x14ac:dyDescent="0.25"/>
    <row r="18" spans="2:21" ht="15" thickBot="1" x14ac:dyDescent="0.25">
      <c r="J18" s="294" t="s">
        <v>484</v>
      </c>
      <c r="K18" s="295" t="s">
        <v>477</v>
      </c>
      <c r="L18" s="295" t="s">
        <v>364</v>
      </c>
      <c r="M18" s="295" t="s">
        <v>370</v>
      </c>
      <c r="N18" s="295" t="s">
        <v>375</v>
      </c>
      <c r="O18" s="294" t="s">
        <v>485</v>
      </c>
      <c r="Q18" s="304" t="s">
        <v>484</v>
      </c>
      <c r="R18" s="302" t="s">
        <v>489</v>
      </c>
      <c r="S18" s="302" t="s">
        <v>491</v>
      </c>
      <c r="T18" s="302" t="s">
        <v>493</v>
      </c>
      <c r="U18" s="302" t="s">
        <v>495</v>
      </c>
    </row>
    <row r="19" spans="2:21" ht="15" thickBot="1" x14ac:dyDescent="0.25">
      <c r="J19" s="296" t="s">
        <v>486</v>
      </c>
      <c r="K19" s="297">
        <v>2.8500000000000001E-2</v>
      </c>
      <c r="L19" s="297">
        <v>7.9899999999999999E-2</v>
      </c>
      <c r="M19" s="297">
        <v>0.69230000000000003</v>
      </c>
      <c r="N19" s="297">
        <v>4.4699999999999997E-2</v>
      </c>
      <c r="O19" s="298">
        <v>3416</v>
      </c>
      <c r="Q19" s="305"/>
      <c r="R19" s="303" t="s">
        <v>490</v>
      </c>
      <c r="S19" s="303" t="s">
        <v>492</v>
      </c>
      <c r="T19" s="303" t="s">
        <v>494</v>
      </c>
      <c r="U19" s="303" t="s">
        <v>496</v>
      </c>
    </row>
    <row r="20" spans="2:21" x14ac:dyDescent="0.2">
      <c r="J20" s="296" t="s">
        <v>487</v>
      </c>
      <c r="K20" s="297">
        <v>5.4300000000000001E-2</v>
      </c>
      <c r="L20" s="297">
        <v>4.0300000000000002E-2</v>
      </c>
      <c r="M20" s="297">
        <v>0.59660000000000002</v>
      </c>
      <c r="N20" s="297">
        <v>7.4700000000000003E-2</v>
      </c>
      <c r="O20" s="298">
        <v>15633</v>
      </c>
      <c r="Q20" s="296" t="s">
        <v>486</v>
      </c>
      <c r="R20" s="298">
        <v>0</v>
      </c>
      <c r="S20" s="298">
        <v>0</v>
      </c>
      <c r="T20" s="298">
        <v>0</v>
      </c>
      <c r="U20" s="298">
        <v>9</v>
      </c>
    </row>
    <row r="21" spans="2:21" x14ac:dyDescent="0.2">
      <c r="J21" s="296" t="s">
        <v>375</v>
      </c>
      <c r="K21" s="297">
        <v>6.0299999999999999E-2</v>
      </c>
      <c r="L21" s="297">
        <v>5.0799999999999998E-2</v>
      </c>
      <c r="M21" s="297">
        <v>0.4022</v>
      </c>
      <c r="N21" s="297">
        <v>0.20710000000000001</v>
      </c>
      <c r="O21" s="298">
        <v>7391</v>
      </c>
      <c r="Q21" s="296" t="s">
        <v>487</v>
      </c>
      <c r="R21" s="298">
        <v>0</v>
      </c>
      <c r="S21" s="298">
        <v>2</v>
      </c>
      <c r="T21" s="298">
        <v>4</v>
      </c>
      <c r="U21" s="298">
        <v>3</v>
      </c>
    </row>
    <row r="22" spans="2:21" x14ac:dyDescent="0.2">
      <c r="J22" s="296" t="s">
        <v>488</v>
      </c>
      <c r="K22" s="297">
        <v>0.38080000000000003</v>
      </c>
      <c r="L22" s="297">
        <v>0.2576</v>
      </c>
      <c r="M22" s="297">
        <v>0.1368</v>
      </c>
      <c r="N22" s="297">
        <v>1.24E-2</v>
      </c>
      <c r="O22" s="298">
        <v>52300</v>
      </c>
      <c r="Q22" s="296" t="s">
        <v>375</v>
      </c>
      <c r="R22" s="298">
        <v>0</v>
      </c>
      <c r="S22" s="298">
        <v>0</v>
      </c>
      <c r="T22" s="298">
        <v>1</v>
      </c>
      <c r="U22" s="298">
        <v>5</v>
      </c>
    </row>
    <row r="23" spans="2:21" ht="15" thickBot="1" x14ac:dyDescent="0.25">
      <c r="J23" s="299" t="s">
        <v>477</v>
      </c>
      <c r="K23" s="300">
        <v>0.27479999999999999</v>
      </c>
      <c r="L23" s="300">
        <v>0.14199999999999999</v>
      </c>
      <c r="M23" s="300">
        <v>0.27089999999999997</v>
      </c>
      <c r="N23" s="300">
        <v>3.1E-2</v>
      </c>
      <c r="O23" s="301">
        <v>11038</v>
      </c>
      <c r="Q23" s="296" t="s">
        <v>488</v>
      </c>
      <c r="R23" s="298">
        <v>2</v>
      </c>
      <c r="S23" s="298">
        <v>1</v>
      </c>
      <c r="T23" s="298">
        <v>2</v>
      </c>
      <c r="U23" s="298">
        <v>0</v>
      </c>
    </row>
    <row r="24" spans="2:21" ht="15" thickBot="1" x14ac:dyDescent="0.25">
      <c r="Q24" s="299" t="s">
        <v>477</v>
      </c>
      <c r="R24" s="301">
        <v>0</v>
      </c>
      <c r="S24" s="301">
        <v>0</v>
      </c>
      <c r="T24" s="301">
        <v>3</v>
      </c>
      <c r="U24" s="301">
        <v>2</v>
      </c>
    </row>
    <row r="26" spans="2:21" ht="15" thickBot="1" x14ac:dyDescent="0.25"/>
    <row r="27" spans="2:21" ht="15.75" thickTop="1" thickBot="1" x14ac:dyDescent="0.25">
      <c r="B27" s="324" t="s">
        <v>497</v>
      </c>
      <c r="C27" s="325"/>
      <c r="D27" s="306" t="s">
        <v>267</v>
      </c>
      <c r="E27" s="306" t="s">
        <v>266</v>
      </c>
      <c r="F27" s="306" t="s">
        <v>498</v>
      </c>
    </row>
    <row r="28" spans="2:21" ht="15" thickTop="1" x14ac:dyDescent="0.2">
      <c r="B28" s="308" t="s">
        <v>499</v>
      </c>
      <c r="C28" s="311" t="s">
        <v>501</v>
      </c>
      <c r="D28" s="312">
        <v>3</v>
      </c>
      <c r="E28" s="312">
        <v>4644</v>
      </c>
      <c r="F28" s="312">
        <v>13004.17</v>
      </c>
    </row>
    <row r="29" spans="2:21" x14ac:dyDescent="0.2">
      <c r="B29" s="308" t="s">
        <v>500</v>
      </c>
      <c r="C29" s="311" t="s">
        <v>502</v>
      </c>
      <c r="D29" s="313">
        <v>13</v>
      </c>
      <c r="E29" s="313">
        <v>2283</v>
      </c>
      <c r="F29" s="314">
        <v>0.1384</v>
      </c>
    </row>
    <row r="30" spans="2:21" x14ac:dyDescent="0.2">
      <c r="B30" s="309"/>
      <c r="C30" s="311" t="s">
        <v>503</v>
      </c>
      <c r="D30" s="313">
        <v>8</v>
      </c>
      <c r="E30" s="313">
        <v>164</v>
      </c>
      <c r="F30" s="315"/>
      <c r="K30" s="307" t="s">
        <v>497</v>
      </c>
      <c r="L30" s="307"/>
      <c r="M30" s="307" t="s">
        <v>267</v>
      </c>
      <c r="N30" s="307" t="s">
        <v>266</v>
      </c>
      <c r="O30" s="307" t="s">
        <v>498</v>
      </c>
    </row>
    <row r="31" spans="2:21" x14ac:dyDescent="0.2">
      <c r="B31" s="309"/>
      <c r="C31" s="311" t="s">
        <v>504</v>
      </c>
      <c r="D31" s="313">
        <v>8</v>
      </c>
      <c r="E31" s="313">
        <v>-2481</v>
      </c>
      <c r="F31" s="315"/>
      <c r="K31" s="333" t="s">
        <v>526</v>
      </c>
      <c r="L31" s="188" t="s">
        <v>501</v>
      </c>
      <c r="M31" s="307">
        <v>3</v>
      </c>
      <c r="N31" s="307">
        <v>4644</v>
      </c>
      <c r="O31" s="307">
        <v>13004.17</v>
      </c>
    </row>
    <row r="32" spans="2:21" ht="15" thickBot="1" x14ac:dyDescent="0.25">
      <c r="B32" s="310"/>
      <c r="C32" s="316" t="s">
        <v>505</v>
      </c>
      <c r="D32" s="317">
        <v>3</v>
      </c>
      <c r="E32" s="317">
        <v>-8360</v>
      </c>
      <c r="F32" s="318"/>
      <c r="K32" s="333"/>
      <c r="L32" s="188" t="s">
        <v>502</v>
      </c>
      <c r="M32" s="307">
        <v>13</v>
      </c>
      <c r="N32" s="307">
        <v>2283</v>
      </c>
      <c r="O32" s="307">
        <v>0.1384</v>
      </c>
    </row>
    <row r="33" spans="2:15" x14ac:dyDescent="0.2">
      <c r="B33" s="308" t="s">
        <v>506</v>
      </c>
      <c r="C33" s="311" t="s">
        <v>508</v>
      </c>
      <c r="D33" s="313">
        <v>16</v>
      </c>
      <c r="E33" s="313">
        <v>-6249</v>
      </c>
      <c r="F33" s="313">
        <v>43287.796999999999</v>
      </c>
      <c r="K33" s="333"/>
      <c r="L33" s="188" t="s">
        <v>503</v>
      </c>
      <c r="M33" s="307">
        <v>8</v>
      </c>
      <c r="N33" s="307">
        <v>164</v>
      </c>
      <c r="O33" s="307"/>
    </row>
    <row r="34" spans="2:15" x14ac:dyDescent="0.2">
      <c r="B34" s="308" t="s">
        <v>507</v>
      </c>
      <c r="C34" s="311" t="s">
        <v>509</v>
      </c>
      <c r="D34" s="313">
        <v>9</v>
      </c>
      <c r="E34" s="313">
        <v>-6617</v>
      </c>
      <c r="F34" s="314">
        <v>0.4607</v>
      </c>
      <c r="K34" s="333"/>
      <c r="L34" s="188" t="s">
        <v>504</v>
      </c>
      <c r="M34" s="307">
        <v>8</v>
      </c>
      <c r="N34" s="307">
        <v>-2481</v>
      </c>
      <c r="O34" s="307"/>
    </row>
    <row r="35" spans="2:15" x14ac:dyDescent="0.2">
      <c r="B35" s="309"/>
      <c r="C35" s="311" t="s">
        <v>510</v>
      </c>
      <c r="D35" s="313">
        <v>5</v>
      </c>
      <c r="E35" s="313">
        <v>-4765</v>
      </c>
      <c r="F35" s="315"/>
      <c r="K35" s="333"/>
      <c r="L35" s="188" t="s">
        <v>505</v>
      </c>
      <c r="M35" s="307">
        <v>3</v>
      </c>
      <c r="N35" s="307">
        <v>-8360</v>
      </c>
      <c r="O35" s="307"/>
    </row>
    <row r="36" spans="2:15" ht="15" thickBot="1" x14ac:dyDescent="0.25">
      <c r="B36" s="310"/>
      <c r="C36" s="316" t="s">
        <v>511</v>
      </c>
      <c r="D36" s="317">
        <v>5</v>
      </c>
      <c r="E36" s="317">
        <v>36671</v>
      </c>
      <c r="F36" s="318"/>
      <c r="K36" s="333" t="s">
        <v>528</v>
      </c>
      <c r="L36" s="188" t="s">
        <v>508</v>
      </c>
      <c r="M36" s="307">
        <v>16</v>
      </c>
      <c r="N36" s="307">
        <v>-6249</v>
      </c>
      <c r="O36" s="307">
        <v>43287.796999999999</v>
      </c>
    </row>
    <row r="37" spans="2:15" x14ac:dyDescent="0.2">
      <c r="B37" s="308" t="s">
        <v>370</v>
      </c>
      <c r="C37" s="311" t="s">
        <v>513</v>
      </c>
      <c r="D37" s="313">
        <v>4</v>
      </c>
      <c r="E37" s="313">
        <v>-1450</v>
      </c>
      <c r="F37" s="313">
        <v>16239.531999999999</v>
      </c>
      <c r="K37" s="333"/>
      <c r="L37" s="188" t="s">
        <v>509</v>
      </c>
      <c r="M37" s="307">
        <v>9</v>
      </c>
      <c r="N37" s="307">
        <v>-6617</v>
      </c>
      <c r="O37" s="307">
        <v>0.4607</v>
      </c>
    </row>
    <row r="38" spans="2:15" x14ac:dyDescent="0.2">
      <c r="B38" s="308" t="s">
        <v>512</v>
      </c>
      <c r="C38" s="311" t="s">
        <v>514</v>
      </c>
      <c r="D38" s="313">
        <v>20</v>
      </c>
      <c r="E38" s="313">
        <v>-5575</v>
      </c>
      <c r="F38" s="314">
        <v>0.17280000000000001</v>
      </c>
      <c r="K38" s="333"/>
      <c r="L38" s="188" t="s">
        <v>510</v>
      </c>
      <c r="M38" s="307">
        <v>5</v>
      </c>
      <c r="N38" s="307">
        <v>-4765</v>
      </c>
      <c r="O38" s="307"/>
    </row>
    <row r="39" spans="2:15" ht="15" thickBot="1" x14ac:dyDescent="0.25">
      <c r="B39" s="310"/>
      <c r="C39" s="316" t="s">
        <v>515</v>
      </c>
      <c r="D39" s="317">
        <v>11</v>
      </c>
      <c r="E39" s="317">
        <v>10664</v>
      </c>
      <c r="F39" s="318"/>
      <c r="K39" s="333"/>
      <c r="L39" s="188" t="s">
        <v>511</v>
      </c>
      <c r="M39" s="307">
        <v>5</v>
      </c>
      <c r="N39" s="307">
        <v>36671</v>
      </c>
      <c r="O39" s="307"/>
    </row>
    <row r="40" spans="2:15" x14ac:dyDescent="0.2">
      <c r="B40" s="308" t="s">
        <v>373</v>
      </c>
      <c r="C40" s="311" t="s">
        <v>516</v>
      </c>
      <c r="D40" s="313">
        <v>13</v>
      </c>
      <c r="E40" s="313">
        <v>-2957</v>
      </c>
      <c r="F40" s="313">
        <v>12267.156000000001</v>
      </c>
      <c r="K40" s="333" t="s">
        <v>527</v>
      </c>
      <c r="L40" s="188" t="s">
        <v>513</v>
      </c>
      <c r="M40" s="307">
        <v>4</v>
      </c>
      <c r="N40" s="307">
        <v>-1450</v>
      </c>
      <c r="O40" s="307">
        <v>16239.531999999999</v>
      </c>
    </row>
    <row r="41" spans="2:15" x14ac:dyDescent="0.2">
      <c r="B41" s="308" t="s">
        <v>512</v>
      </c>
      <c r="C41" s="311" t="s">
        <v>517</v>
      </c>
      <c r="D41" s="313">
        <v>9</v>
      </c>
      <c r="E41" s="313">
        <v>-5501</v>
      </c>
      <c r="F41" s="314">
        <v>0.13059999999999999</v>
      </c>
      <c r="K41" s="333"/>
      <c r="L41" s="188" t="s">
        <v>514</v>
      </c>
      <c r="M41" s="307">
        <v>20</v>
      </c>
      <c r="N41" s="307">
        <v>-5575</v>
      </c>
      <c r="O41" s="307">
        <v>0.17280000000000001</v>
      </c>
    </row>
    <row r="42" spans="2:15" ht="15" thickBot="1" x14ac:dyDescent="0.25">
      <c r="B42" s="310"/>
      <c r="C42" s="316" t="s">
        <v>518</v>
      </c>
      <c r="D42" s="317">
        <v>13</v>
      </c>
      <c r="E42" s="317">
        <v>6766</v>
      </c>
      <c r="F42" s="318"/>
      <c r="K42" s="333"/>
      <c r="L42" s="188" t="s">
        <v>515</v>
      </c>
      <c r="M42" s="307">
        <v>11</v>
      </c>
      <c r="N42" s="307">
        <v>10664</v>
      </c>
      <c r="O42" s="307"/>
    </row>
    <row r="43" spans="2:15" x14ac:dyDescent="0.2">
      <c r="B43" s="308" t="s">
        <v>375</v>
      </c>
      <c r="C43" s="311" t="s">
        <v>519</v>
      </c>
      <c r="D43" s="313">
        <v>5</v>
      </c>
      <c r="E43" s="313">
        <v>4842</v>
      </c>
      <c r="F43" s="313">
        <v>9159.2844000000005</v>
      </c>
      <c r="K43" s="333" t="s">
        <v>529</v>
      </c>
      <c r="L43" s="188" t="s">
        <v>516</v>
      </c>
      <c r="M43" s="307">
        <v>13</v>
      </c>
      <c r="N43" s="307">
        <v>-2957</v>
      </c>
      <c r="O43" s="307">
        <v>12267.156000000001</v>
      </c>
    </row>
    <row r="44" spans="2:15" x14ac:dyDescent="0.2">
      <c r="B44" s="308" t="s">
        <v>512</v>
      </c>
      <c r="C44" s="311" t="s">
        <v>520</v>
      </c>
      <c r="D44" s="313">
        <v>11</v>
      </c>
      <c r="E44" s="313">
        <v>993</v>
      </c>
      <c r="F44" s="314">
        <v>9.7500000000000003E-2</v>
      </c>
      <c r="K44" s="333"/>
      <c r="L44" s="188" t="s">
        <v>517</v>
      </c>
      <c r="M44" s="307">
        <v>9</v>
      </c>
      <c r="N44" s="307">
        <v>-5501</v>
      </c>
      <c r="O44" s="307">
        <v>0.13059999999999999</v>
      </c>
    </row>
    <row r="45" spans="2:15" x14ac:dyDescent="0.2">
      <c r="B45" s="309"/>
      <c r="C45" s="311" t="s">
        <v>521</v>
      </c>
      <c r="D45" s="313">
        <v>11</v>
      </c>
      <c r="E45" s="313">
        <v>-4317</v>
      </c>
      <c r="F45" s="315"/>
      <c r="K45" s="333"/>
      <c r="L45" s="188" t="s">
        <v>518</v>
      </c>
      <c r="M45" s="307">
        <v>13</v>
      </c>
      <c r="N45" s="307">
        <v>6766</v>
      </c>
      <c r="O45" s="307"/>
    </row>
    <row r="46" spans="2:15" ht="14.25" customHeight="1" thickBot="1" x14ac:dyDescent="0.25">
      <c r="B46" s="319"/>
      <c r="C46" s="320" t="s">
        <v>522</v>
      </c>
      <c r="D46" s="321">
        <v>8</v>
      </c>
      <c r="E46" s="321">
        <v>1544</v>
      </c>
      <c r="F46" s="322"/>
      <c r="K46" s="333" t="s">
        <v>530</v>
      </c>
      <c r="L46" s="188" t="s">
        <v>519</v>
      </c>
      <c r="M46" s="307">
        <v>5</v>
      </c>
      <c r="N46" s="307">
        <v>4842</v>
      </c>
      <c r="O46" s="307">
        <v>9159.2844000000005</v>
      </c>
    </row>
    <row r="47" spans="2:15" ht="15" thickTop="1" x14ac:dyDescent="0.2">
      <c r="B47" s="326" t="s">
        <v>523</v>
      </c>
      <c r="C47" s="327"/>
      <c r="D47" s="328" t="s">
        <v>524</v>
      </c>
      <c r="E47" s="326"/>
      <c r="F47" s="313">
        <v>35</v>
      </c>
      <c r="K47" s="333"/>
      <c r="L47" s="188" t="s">
        <v>520</v>
      </c>
      <c r="M47" s="307">
        <v>11</v>
      </c>
      <c r="N47" s="307">
        <v>993</v>
      </c>
      <c r="O47" s="307">
        <v>9.7500000000000003E-2</v>
      </c>
    </row>
    <row r="48" spans="2:15" ht="15" thickBot="1" x14ac:dyDescent="0.25">
      <c r="B48" s="329" t="s">
        <v>525</v>
      </c>
      <c r="C48" s="330"/>
      <c r="D48" s="332" t="s">
        <v>271</v>
      </c>
      <c r="E48" s="331"/>
      <c r="F48" s="323">
        <v>0.51342200000000005</v>
      </c>
      <c r="K48" s="333"/>
      <c r="L48" s="188" t="s">
        <v>521</v>
      </c>
      <c r="M48" s="307">
        <v>11</v>
      </c>
      <c r="N48" s="307">
        <v>-4317</v>
      </c>
      <c r="O48" s="307"/>
    </row>
    <row r="49" spans="11:15" ht="15" thickTop="1" x14ac:dyDescent="0.2">
      <c r="K49" s="333"/>
      <c r="L49" s="188" t="s">
        <v>522</v>
      </c>
      <c r="M49" s="307">
        <v>8</v>
      </c>
      <c r="N49" s="307">
        <v>1544</v>
      </c>
      <c r="O49" s="307"/>
    </row>
    <row r="50" spans="11:15" x14ac:dyDescent="0.2">
      <c r="K50" s="333" t="s">
        <v>523</v>
      </c>
      <c r="L50" s="333"/>
      <c r="M50" s="211" t="s">
        <v>524</v>
      </c>
      <c r="N50" s="211"/>
      <c r="O50" s="307">
        <v>35</v>
      </c>
    </row>
    <row r="51" spans="11:15" x14ac:dyDescent="0.2">
      <c r="K51" s="211" t="s">
        <v>525</v>
      </c>
      <c r="L51" s="211"/>
      <c r="M51" s="211" t="s">
        <v>531</v>
      </c>
      <c r="N51" s="211"/>
      <c r="O51" s="307">
        <v>0.51342200000000005</v>
      </c>
    </row>
  </sheetData>
  <mergeCells count="24">
    <mergeCell ref="K50:L50"/>
    <mergeCell ref="K51:L51"/>
    <mergeCell ref="M50:N50"/>
    <mergeCell ref="M51:N51"/>
    <mergeCell ref="B48:C48"/>
    <mergeCell ref="D48:E48"/>
    <mergeCell ref="K31:K35"/>
    <mergeCell ref="K36:K39"/>
    <mergeCell ref="K40:K42"/>
    <mergeCell ref="K43:K45"/>
    <mergeCell ref="K46:K49"/>
    <mergeCell ref="W1:Z1"/>
    <mergeCell ref="Q18:Q19"/>
    <mergeCell ref="B27:C27"/>
    <mergeCell ref="B47:C47"/>
    <mergeCell ref="D47:E47"/>
    <mergeCell ref="R2:U2"/>
    <mergeCell ref="R3:R4"/>
    <mergeCell ref="S3:U3"/>
    <mergeCell ref="W2:W3"/>
    <mergeCell ref="X2:Z2"/>
    <mergeCell ref="A5:B5"/>
    <mergeCell ref="J2:K2"/>
    <mergeCell ref="J3:J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zoomScale="85" zoomScaleNormal="85" workbookViewId="0">
      <selection activeCell="R22" sqref="R22"/>
    </sheetView>
  </sheetViews>
  <sheetFormatPr defaultColWidth="8.75" defaultRowHeight="14.25" x14ac:dyDescent="0.2"/>
  <cols>
    <col min="1" max="18" width="8.75" style="4"/>
    <col min="19" max="19" width="28.875" style="4" customWidth="1"/>
    <col min="20" max="20" width="30.875" style="4" customWidth="1"/>
    <col min="21" max="16384" width="8.75" style="4"/>
  </cols>
  <sheetData>
    <row r="1" spans="1:20" x14ac:dyDescent="0.2">
      <c r="A1" s="4" t="s">
        <v>35</v>
      </c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</row>
    <row r="2" spans="1:20" x14ac:dyDescent="0.2"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</row>
    <row r="3" spans="1:20" x14ac:dyDescent="0.2">
      <c r="A3" s="4" t="s">
        <v>51</v>
      </c>
      <c r="B3" s="4">
        <v>242957</v>
      </c>
      <c r="C3" s="4">
        <v>234250</v>
      </c>
      <c r="D3" s="4">
        <v>230035</v>
      </c>
      <c r="E3" s="4">
        <v>225701</v>
      </c>
      <c r="G3" s="4">
        <v>278823</v>
      </c>
      <c r="H3" s="4">
        <v>291925</v>
      </c>
      <c r="I3" s="4">
        <v>279878</v>
      </c>
      <c r="J3" s="4">
        <v>301919</v>
      </c>
      <c r="K3" s="4">
        <v>278331</v>
      </c>
      <c r="L3" s="4">
        <v>304412</v>
      </c>
      <c r="M3" s="4">
        <v>315655</v>
      </c>
      <c r="N3" s="4">
        <v>324407</v>
      </c>
      <c r="O3" s="4">
        <v>336968</v>
      </c>
      <c r="P3" s="4">
        <v>351295</v>
      </c>
    </row>
    <row r="4" spans="1:20" x14ac:dyDescent="0.2">
      <c r="A4" s="4" t="s">
        <v>52</v>
      </c>
      <c r="B4" s="4">
        <v>243198</v>
      </c>
      <c r="C4" s="4">
        <v>234263</v>
      </c>
      <c r="D4" s="4">
        <v>230007</v>
      </c>
      <c r="E4" s="4">
        <v>225692</v>
      </c>
      <c r="G4" s="4">
        <v>276322</v>
      </c>
      <c r="H4" s="4">
        <v>288866</v>
      </c>
      <c r="I4" s="4">
        <v>279229</v>
      </c>
      <c r="J4" s="4">
        <v>298671</v>
      </c>
      <c r="K4" s="4">
        <v>277425</v>
      </c>
      <c r="L4" s="4">
        <v>299363</v>
      </c>
      <c r="M4" s="4">
        <v>310070</v>
      </c>
      <c r="N4" s="4">
        <v>318484</v>
      </c>
      <c r="O4" s="4">
        <v>330880</v>
      </c>
      <c r="P4" s="4">
        <v>345106</v>
      </c>
    </row>
    <row r="5" spans="1:20" x14ac:dyDescent="0.2">
      <c r="A5" s="4" t="s">
        <v>53</v>
      </c>
      <c r="B5" s="4">
        <v>486156</v>
      </c>
      <c r="C5" s="4">
        <v>468513</v>
      </c>
      <c r="D5" s="4">
        <v>460042</v>
      </c>
      <c r="E5" s="4">
        <v>451393</v>
      </c>
      <c r="G5" s="4">
        <v>555145</v>
      </c>
      <c r="H5" s="4">
        <v>580791</v>
      </c>
      <c r="I5" s="4">
        <v>559107</v>
      </c>
      <c r="J5" s="4">
        <v>600590</v>
      </c>
      <c r="K5" s="4">
        <v>555756</v>
      </c>
      <c r="L5" s="4">
        <v>603775</v>
      </c>
      <c r="M5" s="4">
        <v>625725</v>
      </c>
      <c r="N5" s="4">
        <v>642891</v>
      </c>
      <c r="O5" s="4">
        <v>667848</v>
      </c>
      <c r="P5" s="4">
        <v>696401</v>
      </c>
    </row>
    <row r="7" spans="1:20" x14ac:dyDescent="0.2">
      <c r="B7" s="4" t="s">
        <v>36</v>
      </c>
      <c r="C7" s="4" t="s">
        <v>37</v>
      </c>
      <c r="D7" s="4" t="s">
        <v>38</v>
      </c>
      <c r="E7" s="4" t="s">
        <v>39</v>
      </c>
      <c r="F7" s="4" t="s">
        <v>40</v>
      </c>
      <c r="G7" s="4" t="s">
        <v>41</v>
      </c>
      <c r="H7" s="4" t="s">
        <v>42</v>
      </c>
      <c r="I7" s="4" t="s">
        <v>43</v>
      </c>
      <c r="J7" s="4" t="s">
        <v>44</v>
      </c>
      <c r="K7" s="4" t="s">
        <v>45</v>
      </c>
      <c r="L7" s="4" t="s">
        <v>46</v>
      </c>
      <c r="M7" s="4" t="s">
        <v>47</v>
      </c>
      <c r="N7" s="4" t="s">
        <v>48</v>
      </c>
      <c r="O7" s="4" t="s">
        <v>54</v>
      </c>
      <c r="P7" s="4" t="s">
        <v>55</v>
      </c>
    </row>
    <row r="8" spans="1:20" x14ac:dyDescent="0.2">
      <c r="A8" s="4" t="s">
        <v>67</v>
      </c>
      <c r="B8" s="1">
        <v>442977</v>
      </c>
      <c r="C8" s="1">
        <v>428080</v>
      </c>
      <c r="D8" s="1">
        <v>419951</v>
      </c>
      <c r="E8" s="1">
        <v>412304</v>
      </c>
      <c r="G8" s="1">
        <v>408641</v>
      </c>
      <c r="H8" s="1">
        <v>420811</v>
      </c>
      <c r="I8" s="1">
        <v>424076</v>
      </c>
      <c r="J8" s="1">
        <v>427402</v>
      </c>
      <c r="K8" s="1">
        <v>417222</v>
      </c>
      <c r="L8" s="1">
        <v>426908</v>
      </c>
      <c r="M8" s="1">
        <v>442126</v>
      </c>
      <c r="N8" s="1">
        <v>454504</v>
      </c>
      <c r="O8" s="1">
        <v>471578</v>
      </c>
      <c r="P8" s="1">
        <v>491838</v>
      </c>
      <c r="S8" s="5"/>
      <c r="T8" s="5"/>
    </row>
    <row r="9" spans="1:20" x14ac:dyDescent="0.2">
      <c r="A9" s="4" t="s">
        <v>68</v>
      </c>
      <c r="B9" s="1">
        <v>43179</v>
      </c>
      <c r="C9" s="1">
        <v>40433</v>
      </c>
      <c r="D9" s="1">
        <v>40091</v>
      </c>
      <c r="E9" s="1">
        <v>39089</v>
      </c>
      <c r="G9" s="1">
        <v>38887</v>
      </c>
      <c r="H9" s="1">
        <v>39429</v>
      </c>
      <c r="I9" s="1">
        <v>39145</v>
      </c>
      <c r="J9" s="1">
        <v>40394</v>
      </c>
      <c r="K9" s="1">
        <v>40015</v>
      </c>
      <c r="L9" s="1">
        <v>41347</v>
      </c>
      <c r="M9" s="1">
        <v>42583</v>
      </c>
      <c r="N9" s="1">
        <v>43727</v>
      </c>
      <c r="O9" s="1">
        <v>45848</v>
      </c>
      <c r="P9" s="1">
        <v>47704</v>
      </c>
      <c r="S9" s="5"/>
      <c r="T9" s="5"/>
    </row>
    <row r="10" spans="1:20" x14ac:dyDescent="0.2">
      <c r="A10" s="4" t="s">
        <v>69</v>
      </c>
      <c r="B10" s="1"/>
      <c r="C10" s="1"/>
      <c r="D10" s="1"/>
      <c r="E10" s="1"/>
      <c r="G10" s="1">
        <v>77007</v>
      </c>
      <c r="H10" s="1">
        <v>88969</v>
      </c>
      <c r="I10" s="1">
        <v>95886</v>
      </c>
      <c r="J10" s="1">
        <v>100822</v>
      </c>
      <c r="K10" s="1">
        <v>98519</v>
      </c>
      <c r="L10" s="1">
        <v>102808</v>
      </c>
      <c r="M10" s="1">
        <v>107775</v>
      </c>
      <c r="N10" s="1">
        <v>110471</v>
      </c>
      <c r="O10" s="1">
        <v>115163</v>
      </c>
      <c r="P10" s="1">
        <v>120410</v>
      </c>
      <c r="S10" s="5"/>
      <c r="T10" s="5"/>
    </row>
    <row r="11" spans="1:20" x14ac:dyDescent="0.2">
      <c r="A11" s="4" t="s">
        <v>66</v>
      </c>
      <c r="B11" s="4">
        <v>486156</v>
      </c>
      <c r="C11" s="4">
        <v>468513</v>
      </c>
      <c r="D11" s="4">
        <v>460042</v>
      </c>
      <c r="E11" s="4">
        <v>451393</v>
      </c>
      <c r="G11" s="4">
        <v>524535</v>
      </c>
      <c r="H11" s="4">
        <v>549209</v>
      </c>
      <c r="I11" s="4">
        <v>559107</v>
      </c>
      <c r="J11" s="4">
        <v>568618</v>
      </c>
      <c r="K11" s="4">
        <v>555756</v>
      </c>
      <c r="L11" s="4">
        <v>571063</v>
      </c>
      <c r="M11" s="4">
        <v>592484</v>
      </c>
      <c r="N11" s="4">
        <v>608702</v>
      </c>
      <c r="O11" s="4">
        <v>632589</v>
      </c>
      <c r="P11" s="4">
        <v>659952</v>
      </c>
      <c r="S11" s="5"/>
      <c r="T11" s="5"/>
    </row>
    <row r="12" spans="1:20" x14ac:dyDescent="0.2">
      <c r="B12" s="4" t="s">
        <v>57</v>
      </c>
      <c r="C12" s="5">
        <f>C8/B8-1</f>
        <v>-3.3629285493377736E-2</v>
      </c>
      <c r="D12" s="5">
        <f t="shared" ref="D12:E12" si="0">D8/C8-1</f>
        <v>-1.8989441225939041E-2</v>
      </c>
      <c r="E12" s="5">
        <f t="shared" si="0"/>
        <v>-1.8209267271657836E-2</v>
      </c>
      <c r="F12" s="5"/>
      <c r="G12" s="5"/>
      <c r="H12" s="4" t="s">
        <v>42</v>
      </c>
      <c r="I12" s="4" t="s">
        <v>43</v>
      </c>
      <c r="J12" s="4" t="s">
        <v>44</v>
      </c>
      <c r="K12" s="4" t="s">
        <v>45</v>
      </c>
      <c r="L12" s="4" t="s">
        <v>46</v>
      </c>
      <c r="M12" s="4" t="s">
        <v>47</v>
      </c>
      <c r="N12" s="4" t="s">
        <v>48</v>
      </c>
      <c r="O12" s="4" t="s">
        <v>58</v>
      </c>
      <c r="P12" s="4" t="s">
        <v>50</v>
      </c>
    </row>
    <row r="13" spans="1:20" x14ac:dyDescent="0.2">
      <c r="B13" s="4" t="s">
        <v>59</v>
      </c>
      <c r="C13" s="5">
        <f t="shared" ref="C13:E15" si="1">C9/B9-1</f>
        <v>-6.3595729405498069E-2</v>
      </c>
      <c r="D13" s="5">
        <f t="shared" si="1"/>
        <v>-8.4584374149827557E-3</v>
      </c>
      <c r="E13" s="5">
        <f t="shared" si="1"/>
        <v>-2.4993140605123365E-2</v>
      </c>
      <c r="F13" s="5"/>
      <c r="G13" s="4" t="s">
        <v>67</v>
      </c>
      <c r="H13" s="5">
        <f>H8/G8-1</f>
        <v>2.9781642077030934E-2</v>
      </c>
      <c r="I13" s="5">
        <f t="shared" ref="I13:P16" si="2">I8/H8-1</f>
        <v>7.7588275971873788E-3</v>
      </c>
      <c r="J13" s="5">
        <f t="shared" si="2"/>
        <v>7.8429338137504523E-3</v>
      </c>
      <c r="K13" s="5">
        <f t="shared" si="2"/>
        <v>-2.3818325604466062E-2</v>
      </c>
      <c r="L13" s="5">
        <f t="shared" si="2"/>
        <v>2.321545843699524E-2</v>
      </c>
      <c r="M13" s="5">
        <f t="shared" si="2"/>
        <v>3.5647024651681347E-2</v>
      </c>
      <c r="N13" s="5">
        <f t="shared" si="2"/>
        <v>2.7996543971628096E-2</v>
      </c>
      <c r="O13" s="5">
        <f t="shared" si="2"/>
        <v>3.7566226039814854E-2</v>
      </c>
      <c r="P13" s="5">
        <f t="shared" si="2"/>
        <v>4.2962139879298755E-2</v>
      </c>
    </row>
    <row r="14" spans="1:20" x14ac:dyDescent="0.2">
      <c r="B14" s="4" t="s">
        <v>60</v>
      </c>
      <c r="C14" s="5"/>
      <c r="D14" s="5"/>
      <c r="E14" s="5"/>
      <c r="F14" s="5"/>
      <c r="G14" s="4" t="s">
        <v>68</v>
      </c>
      <c r="H14" s="5">
        <f>H9/G9-1</f>
        <v>1.3937819836963516E-2</v>
      </c>
      <c r="I14" s="5">
        <f t="shared" si="2"/>
        <v>-7.202820259200049E-3</v>
      </c>
      <c r="J14" s="5">
        <f t="shared" si="2"/>
        <v>3.1907012389832623E-2</v>
      </c>
      <c r="K14" s="5">
        <f t="shared" si="2"/>
        <v>-9.3825815715204985E-3</v>
      </c>
      <c r="L14" s="5">
        <f t="shared" si="2"/>
        <v>3.3287517181057158E-2</v>
      </c>
      <c r="M14" s="5">
        <f t="shared" si="2"/>
        <v>2.9893341717657895E-2</v>
      </c>
      <c r="N14" s="5">
        <f t="shared" si="2"/>
        <v>2.6865180940750966E-2</v>
      </c>
      <c r="O14" s="5">
        <f t="shared" si="2"/>
        <v>4.8505500034303761E-2</v>
      </c>
      <c r="P14" s="5">
        <f t="shared" si="2"/>
        <v>4.0481591345314927E-2</v>
      </c>
    </row>
    <row r="15" spans="1:20" x14ac:dyDescent="0.2">
      <c r="B15" s="4" t="s">
        <v>61</v>
      </c>
      <c r="C15" s="5">
        <f t="shared" si="1"/>
        <v>-3.6290820230543308E-2</v>
      </c>
      <c r="D15" s="5">
        <f t="shared" si="1"/>
        <v>-1.8080608222183825E-2</v>
      </c>
      <c r="E15" s="5">
        <f t="shared" si="1"/>
        <v>-1.8800457349546384E-2</v>
      </c>
      <c r="F15" s="5"/>
      <c r="G15" s="4" t="s">
        <v>69</v>
      </c>
      <c r="H15" s="5">
        <f>H10/G10-1</f>
        <v>0.1553365278481178</v>
      </c>
      <c r="I15" s="5">
        <f t="shared" si="2"/>
        <v>7.7746181254144675E-2</v>
      </c>
      <c r="J15" s="5">
        <f t="shared" si="2"/>
        <v>5.1477796550069899E-2</v>
      </c>
      <c r="K15" s="5">
        <f t="shared" si="2"/>
        <v>-2.2842236813393924E-2</v>
      </c>
      <c r="L15" s="5">
        <f t="shared" si="2"/>
        <v>4.3534749642200943E-2</v>
      </c>
      <c r="M15" s="5">
        <f t="shared" si="2"/>
        <v>4.8313360827951124E-2</v>
      </c>
      <c r="N15" s="5">
        <f t="shared" si="2"/>
        <v>2.5015077708188338E-2</v>
      </c>
      <c r="O15" s="5">
        <f t="shared" si="2"/>
        <v>4.2472685139086197E-2</v>
      </c>
      <c r="P15" s="5">
        <f t="shared" si="2"/>
        <v>4.5561508470602474E-2</v>
      </c>
    </row>
    <row r="16" spans="1:20" x14ac:dyDescent="0.2">
      <c r="B16"/>
      <c r="G16" s="4" t="s">
        <v>66</v>
      </c>
      <c r="H16" s="5">
        <f>H11/G11-1</f>
        <v>4.7039759024659844E-2</v>
      </c>
      <c r="I16" s="5">
        <f t="shared" si="2"/>
        <v>1.8022282956033031E-2</v>
      </c>
      <c r="J16" s="5">
        <f t="shared" si="2"/>
        <v>1.7011055128982377E-2</v>
      </c>
      <c r="K16" s="5">
        <f t="shared" si="2"/>
        <v>-2.2619755266277131E-2</v>
      </c>
      <c r="L16" s="5">
        <f t="shared" si="2"/>
        <v>2.7542662607331181E-2</v>
      </c>
      <c r="M16" s="5">
        <f t="shared" si="2"/>
        <v>3.7510747500713482E-2</v>
      </c>
      <c r="N16" s="5">
        <f t="shared" si="2"/>
        <v>2.7372891082290796E-2</v>
      </c>
      <c r="O16" s="5">
        <f t="shared" si="2"/>
        <v>3.9242519328012815E-2</v>
      </c>
      <c r="P16" s="5">
        <f t="shared" si="2"/>
        <v>4.3255573524041635E-2</v>
      </c>
    </row>
    <row r="17" spans="2:2" x14ac:dyDescent="0.2">
      <c r="B17"/>
    </row>
    <row r="18" spans="2:2" x14ac:dyDescent="0.2">
      <c r="B18"/>
    </row>
    <row r="19" spans="2:2" x14ac:dyDescent="0.2">
      <c r="B19"/>
    </row>
    <row r="33" spans="1:19" x14ac:dyDescent="0.2">
      <c r="S33" s="4" t="s">
        <v>62</v>
      </c>
    </row>
    <row r="38" spans="1:19" x14ac:dyDescent="0.2">
      <c r="A38" s="109" t="s">
        <v>70</v>
      </c>
      <c r="B38" s="4" t="s">
        <v>71</v>
      </c>
      <c r="C38" s="5" t="s">
        <v>302</v>
      </c>
      <c r="D38" s="4" t="s">
        <v>303</v>
      </c>
      <c r="F38" s="109" t="s">
        <v>70</v>
      </c>
      <c r="G38" s="4" t="s">
        <v>71</v>
      </c>
      <c r="H38" s="5" t="s">
        <v>302</v>
      </c>
      <c r="I38" s="4" t="s">
        <v>143</v>
      </c>
      <c r="M38"/>
      <c r="N38"/>
      <c r="O38"/>
    </row>
    <row r="39" spans="1:19" x14ac:dyDescent="0.2">
      <c r="A39" s="110">
        <v>14</v>
      </c>
      <c r="B39" s="111" t="s">
        <v>72</v>
      </c>
      <c r="C39" s="112">
        <v>1.6131467697739099E-2</v>
      </c>
      <c r="D39" s="110">
        <v>1</v>
      </c>
      <c r="F39" s="116">
        <v>22</v>
      </c>
      <c r="G39" s="117" t="s">
        <v>118</v>
      </c>
      <c r="H39" s="118">
        <v>4.9067162114585949E-2</v>
      </c>
      <c r="I39" s="116">
        <v>3</v>
      </c>
      <c r="M39" t="s">
        <v>304</v>
      </c>
      <c r="N39">
        <f>COUNTIF(D$39:D$50,O39)</f>
        <v>8</v>
      </c>
      <c r="O39">
        <v>1</v>
      </c>
    </row>
    <row r="40" spans="1:19" x14ac:dyDescent="0.2">
      <c r="A40" s="110">
        <v>17</v>
      </c>
      <c r="B40" s="111" t="s">
        <v>74</v>
      </c>
      <c r="C40" s="112">
        <v>1.6188580264943742E-2</v>
      </c>
      <c r="D40" s="110">
        <v>1</v>
      </c>
      <c r="F40" s="116">
        <v>29</v>
      </c>
      <c r="G40" s="117" t="s">
        <v>120</v>
      </c>
      <c r="H40" s="118">
        <v>4.891753390674336E-2</v>
      </c>
      <c r="I40" s="116">
        <v>3</v>
      </c>
      <c r="M40" t="s">
        <v>305</v>
      </c>
      <c r="N40">
        <f>COUNTIF(D$39:D$50,O40)</f>
        <v>4</v>
      </c>
      <c r="O40">
        <v>2</v>
      </c>
    </row>
    <row r="41" spans="1:19" x14ac:dyDescent="0.2">
      <c r="A41" s="110">
        <v>1</v>
      </c>
      <c r="B41" s="111" t="s">
        <v>76</v>
      </c>
      <c r="C41" s="112">
        <v>1.6317537011234506E-2</v>
      </c>
      <c r="D41" s="110">
        <v>2</v>
      </c>
      <c r="F41" s="116">
        <v>26</v>
      </c>
      <c r="G41" s="117" t="s">
        <v>122</v>
      </c>
      <c r="H41" s="118">
        <v>5.5020831357056377E-2</v>
      </c>
      <c r="I41" s="116">
        <v>3</v>
      </c>
      <c r="M41" t="s">
        <v>56</v>
      </c>
      <c r="N41">
        <f>COUNTIF(D$39:D$50,O41)</f>
        <v>0</v>
      </c>
      <c r="O41">
        <v>3</v>
      </c>
    </row>
    <row r="42" spans="1:19" x14ac:dyDescent="0.2">
      <c r="A42" s="110">
        <v>7</v>
      </c>
      <c r="B42" s="111" t="s">
        <v>78</v>
      </c>
      <c r="C42" s="112">
        <v>1.5988078050390708E-2</v>
      </c>
      <c r="D42" s="110">
        <v>1</v>
      </c>
      <c r="F42" s="116">
        <v>33</v>
      </c>
      <c r="G42" s="117" t="s">
        <v>124</v>
      </c>
      <c r="H42" s="118">
        <v>5.5216738809103827E-2</v>
      </c>
      <c r="I42" s="116">
        <v>3</v>
      </c>
      <c r="M42"/>
      <c r="N42"/>
      <c r="O42"/>
    </row>
    <row r="43" spans="1:19" x14ac:dyDescent="0.2">
      <c r="A43" s="110">
        <v>10</v>
      </c>
      <c r="B43" s="111" t="s">
        <v>80</v>
      </c>
      <c r="C43" s="112">
        <v>1.5024399541694544E-2</v>
      </c>
      <c r="D43" s="110">
        <v>1</v>
      </c>
      <c r="F43" s="116">
        <v>28</v>
      </c>
      <c r="G43" s="117" t="s">
        <v>126</v>
      </c>
      <c r="H43" s="118">
        <v>5.4743000222577942E-2</v>
      </c>
      <c r="I43" s="116">
        <v>3</v>
      </c>
      <c r="M43"/>
      <c r="N43"/>
      <c r="O43"/>
    </row>
    <row r="44" spans="1:19" x14ac:dyDescent="0.2">
      <c r="A44" s="110">
        <v>2</v>
      </c>
      <c r="B44" s="111" t="s">
        <v>82</v>
      </c>
      <c r="C44" s="112">
        <v>1.2571131326186258E-2</v>
      </c>
      <c r="D44" s="110">
        <v>2</v>
      </c>
      <c r="F44" s="116">
        <v>23</v>
      </c>
      <c r="G44" s="117" t="s">
        <v>128</v>
      </c>
      <c r="H44" s="118">
        <v>5.3536242839459902E-2</v>
      </c>
      <c r="I44" s="116">
        <v>3</v>
      </c>
      <c r="M44"/>
      <c r="N44"/>
      <c r="O44"/>
    </row>
    <row r="45" spans="1:19" x14ac:dyDescent="0.2">
      <c r="A45" s="110">
        <v>18</v>
      </c>
      <c r="B45" s="111" t="s">
        <v>84</v>
      </c>
      <c r="C45" s="112">
        <v>1.3172227545558801E-2</v>
      </c>
      <c r="D45" s="110">
        <v>1</v>
      </c>
      <c r="F45" s="119">
        <v>30</v>
      </c>
      <c r="G45" s="120" t="s">
        <v>130</v>
      </c>
      <c r="H45" s="121">
        <v>8.0440847091053147E-2</v>
      </c>
      <c r="I45" s="119">
        <v>3</v>
      </c>
      <c r="M45"/>
      <c r="N45"/>
      <c r="O45"/>
    </row>
    <row r="46" spans="1:19" x14ac:dyDescent="0.2">
      <c r="A46" s="110">
        <v>6</v>
      </c>
      <c r="B46" s="111" t="s">
        <v>86</v>
      </c>
      <c r="C46" s="112">
        <v>2.1208038426789644E-2</v>
      </c>
      <c r="D46" s="110">
        <v>2</v>
      </c>
      <c r="F46" s="119">
        <v>35</v>
      </c>
      <c r="G46" s="120" t="s">
        <v>132</v>
      </c>
      <c r="H46" s="121">
        <v>7.5737027104392673E-2</v>
      </c>
      <c r="I46" s="119">
        <v>3</v>
      </c>
      <c r="M46"/>
      <c r="N46"/>
      <c r="O46"/>
    </row>
    <row r="47" spans="1:19" x14ac:dyDescent="0.2">
      <c r="A47" s="110">
        <v>9</v>
      </c>
      <c r="B47" s="111" t="s">
        <v>88</v>
      </c>
      <c r="C47" s="112">
        <v>2.2464038318440016E-2</v>
      </c>
      <c r="D47" s="110">
        <v>1</v>
      </c>
      <c r="F47" s="119">
        <v>21</v>
      </c>
      <c r="G47" s="120" t="s">
        <v>134</v>
      </c>
      <c r="H47" s="121">
        <v>6.6445470627396475E-2</v>
      </c>
      <c r="I47" s="119">
        <v>3</v>
      </c>
      <c r="M47"/>
      <c r="N47"/>
      <c r="O47"/>
    </row>
    <row r="48" spans="1:19" x14ac:dyDescent="0.2">
      <c r="A48" s="110">
        <v>5</v>
      </c>
      <c r="B48" s="111" t="s">
        <v>90</v>
      </c>
      <c r="C48" s="112">
        <v>1.9411145443455569E-2</v>
      </c>
      <c r="D48" s="110">
        <v>2</v>
      </c>
      <c r="F48" s="119">
        <v>24</v>
      </c>
      <c r="G48" s="120" t="s">
        <v>136</v>
      </c>
      <c r="H48" s="121">
        <v>6.5849679183084708E-2</v>
      </c>
      <c r="I48" s="119">
        <v>3</v>
      </c>
      <c r="M48"/>
      <c r="N48"/>
      <c r="O48"/>
    </row>
    <row r="49" spans="1:15" x14ac:dyDescent="0.2">
      <c r="A49" s="110">
        <v>16</v>
      </c>
      <c r="B49" s="111" t="s">
        <v>92</v>
      </c>
      <c r="C49" s="112">
        <v>6.8736090436758435E-3</v>
      </c>
      <c r="D49" s="110">
        <v>1</v>
      </c>
      <c r="F49" s="119">
        <v>25</v>
      </c>
      <c r="G49" s="120" t="s">
        <v>138</v>
      </c>
      <c r="H49" s="121">
        <v>6.0811090258093614E-2</v>
      </c>
      <c r="I49" s="119">
        <v>3</v>
      </c>
      <c r="M49"/>
      <c r="N49"/>
      <c r="O49"/>
    </row>
    <row r="50" spans="1:15" x14ac:dyDescent="0.2">
      <c r="A50" s="110">
        <v>19</v>
      </c>
      <c r="B50" s="111" t="s">
        <v>94</v>
      </c>
      <c r="C50" s="112">
        <v>8.9574190390946384E-3</v>
      </c>
      <c r="D50" s="110">
        <v>1</v>
      </c>
      <c r="F50" s="119">
        <v>32</v>
      </c>
      <c r="G50" s="120" t="s">
        <v>140</v>
      </c>
      <c r="H50" s="121">
        <v>6.3229104428236926E-2</v>
      </c>
      <c r="I50" s="119">
        <v>3</v>
      </c>
      <c r="M50"/>
      <c r="N50"/>
      <c r="O50"/>
    </row>
    <row r="51" spans="1:15" x14ac:dyDescent="0.2">
      <c r="A51" s="113">
        <v>3</v>
      </c>
      <c r="B51" s="114" t="s">
        <v>96</v>
      </c>
      <c r="C51" s="115">
        <v>4.0341078045580625E-2</v>
      </c>
      <c r="D51" s="113">
        <v>2</v>
      </c>
      <c r="M51" t="s">
        <v>304</v>
      </c>
      <c r="N51">
        <f>COUNTIF(D$51:D$61,O51)</f>
        <v>5</v>
      </c>
      <c r="O51">
        <v>1</v>
      </c>
    </row>
    <row r="52" spans="1:15" x14ac:dyDescent="0.2">
      <c r="A52" s="113">
        <v>27</v>
      </c>
      <c r="B52" s="114" t="s">
        <v>98</v>
      </c>
      <c r="C52" s="115">
        <v>4.0956384044118721E-2</v>
      </c>
      <c r="D52" s="113">
        <v>3</v>
      </c>
      <c r="M52" t="s">
        <v>305</v>
      </c>
      <c r="N52">
        <f>COUNTIF(D$51:D$61,O52)</f>
        <v>2</v>
      </c>
      <c r="O52">
        <v>2</v>
      </c>
    </row>
    <row r="53" spans="1:15" x14ac:dyDescent="0.2">
      <c r="A53" s="113">
        <v>20</v>
      </c>
      <c r="B53" s="114" t="s">
        <v>100</v>
      </c>
      <c r="C53" s="115">
        <v>4.1615145252007713E-2</v>
      </c>
      <c r="D53" s="113">
        <v>3</v>
      </c>
      <c r="F53" s="4" t="s">
        <v>344</v>
      </c>
      <c r="G53" s="4" t="s">
        <v>63</v>
      </c>
      <c r="H53" s="4" t="s">
        <v>64</v>
      </c>
      <c r="I53" s="4" t="s">
        <v>65</v>
      </c>
      <c r="M53" t="s">
        <v>306</v>
      </c>
      <c r="N53">
        <f>COUNTIF(D$51:D$61,O53)</f>
        <v>4</v>
      </c>
      <c r="O53">
        <v>3</v>
      </c>
    </row>
    <row r="54" spans="1:15" x14ac:dyDescent="0.2">
      <c r="A54" s="113">
        <v>8</v>
      </c>
      <c r="B54" s="114" t="s">
        <v>102</v>
      </c>
      <c r="C54" s="115">
        <v>4.3089784687866395E-2</v>
      </c>
      <c r="D54" s="113">
        <v>1</v>
      </c>
      <c r="F54" s="4" t="s">
        <v>307</v>
      </c>
      <c r="G54" s="4">
        <v>8</v>
      </c>
      <c r="H54" s="4">
        <v>4</v>
      </c>
      <c r="I54" s="4">
        <v>0</v>
      </c>
      <c r="M54"/>
      <c r="N54"/>
      <c r="O54"/>
    </row>
    <row r="55" spans="1:15" x14ac:dyDescent="0.2">
      <c r="A55" s="113">
        <v>15</v>
      </c>
      <c r="B55" s="114" t="s">
        <v>104</v>
      </c>
      <c r="C55" s="115">
        <v>4.4943235953083471E-2</v>
      </c>
      <c r="D55" s="113">
        <v>1</v>
      </c>
      <c r="F55" s="4" t="s">
        <v>308</v>
      </c>
      <c r="G55" s="4">
        <v>5</v>
      </c>
      <c r="H55" s="4">
        <v>2</v>
      </c>
      <c r="I55" s="4">
        <v>4</v>
      </c>
      <c r="M55"/>
      <c r="N55"/>
      <c r="O55"/>
    </row>
    <row r="56" spans="1:15" x14ac:dyDescent="0.2">
      <c r="A56" s="113">
        <v>4</v>
      </c>
      <c r="B56" s="114" t="s">
        <v>106</v>
      </c>
      <c r="C56" s="115">
        <v>3.4995289604798918E-2</v>
      </c>
      <c r="D56" s="113">
        <v>2</v>
      </c>
      <c r="F56" s="4" t="s">
        <v>309</v>
      </c>
      <c r="G56" s="4">
        <v>0</v>
      </c>
      <c r="H56" s="4">
        <v>0</v>
      </c>
      <c r="I56" s="4">
        <v>6</v>
      </c>
      <c r="M56"/>
      <c r="N56"/>
      <c r="O56"/>
    </row>
    <row r="57" spans="1:15" x14ac:dyDescent="0.2">
      <c r="A57" s="113">
        <v>13</v>
      </c>
      <c r="B57" s="114" t="s">
        <v>108</v>
      </c>
      <c r="C57" s="115">
        <v>3.5081281796835118E-2</v>
      </c>
      <c r="D57" s="113">
        <v>1</v>
      </c>
      <c r="F57" s="4" t="s">
        <v>310</v>
      </c>
      <c r="G57" s="4">
        <v>0</v>
      </c>
      <c r="H57" s="4">
        <v>0</v>
      </c>
      <c r="I57" s="4">
        <v>6</v>
      </c>
      <c r="M57"/>
      <c r="N57"/>
      <c r="O57"/>
    </row>
    <row r="58" spans="1:15" x14ac:dyDescent="0.2">
      <c r="A58" s="113">
        <v>31</v>
      </c>
      <c r="B58" s="114" t="s">
        <v>110</v>
      </c>
      <c r="C58" s="115">
        <v>3.5832552127058159E-2</v>
      </c>
      <c r="D58" s="113">
        <v>3</v>
      </c>
      <c r="M58"/>
      <c r="N58"/>
      <c r="O58"/>
    </row>
    <row r="59" spans="1:15" x14ac:dyDescent="0.2">
      <c r="A59" s="113">
        <v>34</v>
      </c>
      <c r="B59" s="114" t="s">
        <v>112</v>
      </c>
      <c r="C59" s="115">
        <v>3.6157190783103532E-2</v>
      </c>
      <c r="D59" s="113">
        <v>3</v>
      </c>
      <c r="M59"/>
      <c r="N59"/>
      <c r="O59"/>
    </row>
    <row r="60" spans="1:15" x14ac:dyDescent="0.2">
      <c r="A60" s="113">
        <v>11</v>
      </c>
      <c r="B60" s="114" t="s">
        <v>114</v>
      </c>
      <c r="C60" s="115">
        <v>2.7745769071807258E-2</v>
      </c>
      <c r="D60" s="113">
        <v>1</v>
      </c>
      <c r="M60"/>
      <c r="N60"/>
      <c r="O60"/>
    </row>
    <row r="61" spans="1:15" x14ac:dyDescent="0.2">
      <c r="A61" s="113">
        <v>12</v>
      </c>
      <c r="B61" s="114" t="s">
        <v>116</v>
      </c>
      <c r="C61" s="115">
        <v>3.1207434560124092E-2</v>
      </c>
      <c r="D61" s="113">
        <v>1</v>
      </c>
      <c r="M61"/>
      <c r="N61"/>
      <c r="O61"/>
    </row>
    <row r="62" spans="1:15" x14ac:dyDescent="0.2">
      <c r="A62" s="116">
        <v>22</v>
      </c>
      <c r="B62" s="117" t="s">
        <v>118</v>
      </c>
      <c r="C62" s="118">
        <v>4.9067162114585949E-2</v>
      </c>
      <c r="D62" s="116">
        <v>3</v>
      </c>
      <c r="M62" t="s">
        <v>304</v>
      </c>
      <c r="N62">
        <f>COUNTIF(I$39:I$44,O62)</f>
        <v>0</v>
      </c>
      <c r="O62">
        <v>1</v>
      </c>
    </row>
    <row r="63" spans="1:15" x14ac:dyDescent="0.2">
      <c r="A63" s="116">
        <v>29</v>
      </c>
      <c r="B63" s="117" t="s">
        <v>120</v>
      </c>
      <c r="C63" s="118">
        <v>4.891753390674336E-2</v>
      </c>
      <c r="D63" s="116">
        <v>3</v>
      </c>
      <c r="M63" t="s">
        <v>305</v>
      </c>
      <c r="N63">
        <f>COUNTIF(I$39:I$44,O63)</f>
        <v>0</v>
      </c>
      <c r="O63">
        <v>2</v>
      </c>
    </row>
    <row r="64" spans="1:15" x14ac:dyDescent="0.2">
      <c r="A64" s="116">
        <v>26</v>
      </c>
      <c r="B64" s="117" t="s">
        <v>122</v>
      </c>
      <c r="C64" s="118">
        <v>5.5020831357056377E-2</v>
      </c>
      <c r="D64" s="116">
        <v>3</v>
      </c>
      <c r="M64" t="s">
        <v>306</v>
      </c>
      <c r="N64">
        <f>COUNTIF(I$39:I$44,O64)</f>
        <v>6</v>
      </c>
      <c r="O64">
        <v>3</v>
      </c>
    </row>
    <row r="65" spans="1:15" x14ac:dyDescent="0.2">
      <c r="A65" s="116">
        <v>33</v>
      </c>
      <c r="B65" s="117" t="s">
        <v>124</v>
      </c>
      <c r="C65" s="118">
        <v>5.5216738809103827E-2</v>
      </c>
      <c r="D65" s="116">
        <v>3</v>
      </c>
      <c r="M65"/>
      <c r="N65"/>
      <c r="O65"/>
    </row>
    <row r="66" spans="1:15" x14ac:dyDescent="0.2">
      <c r="A66" s="116">
        <v>28</v>
      </c>
      <c r="B66" s="117" t="s">
        <v>126</v>
      </c>
      <c r="C66" s="118">
        <v>5.4743000222577942E-2</v>
      </c>
      <c r="D66" s="116">
        <v>3</v>
      </c>
      <c r="M66"/>
      <c r="N66"/>
      <c r="O66"/>
    </row>
    <row r="67" spans="1:15" x14ac:dyDescent="0.2">
      <c r="A67" s="116">
        <v>23</v>
      </c>
      <c r="B67" s="117" t="s">
        <v>128</v>
      </c>
      <c r="C67" s="118">
        <v>5.3536242839459902E-2</v>
      </c>
      <c r="D67" s="116">
        <v>3</v>
      </c>
      <c r="M67"/>
      <c r="N67"/>
      <c r="O67"/>
    </row>
    <row r="68" spans="1:15" x14ac:dyDescent="0.2">
      <c r="A68" s="119">
        <v>30</v>
      </c>
      <c r="B68" s="120" t="s">
        <v>130</v>
      </c>
      <c r="C68" s="121">
        <v>8.0440847091053147E-2</v>
      </c>
      <c r="D68" s="119">
        <v>3</v>
      </c>
      <c r="M68" t="s">
        <v>304</v>
      </c>
      <c r="N68">
        <f>COUNTIF(I$45:I$50,O68)</f>
        <v>0</v>
      </c>
      <c r="O68">
        <v>1</v>
      </c>
    </row>
    <row r="69" spans="1:15" x14ac:dyDescent="0.2">
      <c r="A69" s="119">
        <v>35</v>
      </c>
      <c r="B69" s="120" t="s">
        <v>132</v>
      </c>
      <c r="C69" s="121">
        <v>7.5737027104392673E-2</v>
      </c>
      <c r="D69" s="119">
        <v>3</v>
      </c>
      <c r="M69" t="s">
        <v>305</v>
      </c>
      <c r="N69">
        <f>COUNTIF(I$45:I$50,O69)</f>
        <v>0</v>
      </c>
      <c r="O69">
        <v>2</v>
      </c>
    </row>
    <row r="70" spans="1:15" x14ac:dyDescent="0.2">
      <c r="A70" s="119">
        <v>21</v>
      </c>
      <c r="B70" s="120" t="s">
        <v>134</v>
      </c>
      <c r="C70" s="121">
        <v>6.6445470627396475E-2</v>
      </c>
      <c r="D70" s="119">
        <v>3</v>
      </c>
      <c r="M70" t="s">
        <v>306</v>
      </c>
      <c r="N70">
        <f>COUNTIF(I$45:I$50,O70)</f>
        <v>6</v>
      </c>
      <c r="O70">
        <v>3</v>
      </c>
    </row>
    <row r="71" spans="1:15" x14ac:dyDescent="0.2">
      <c r="A71" s="119">
        <v>24</v>
      </c>
      <c r="B71" s="120" t="s">
        <v>136</v>
      </c>
      <c r="C71" s="121">
        <v>6.5849679183084708E-2</v>
      </c>
      <c r="D71" s="119">
        <v>3</v>
      </c>
      <c r="M71"/>
      <c r="N71"/>
      <c r="O71"/>
    </row>
    <row r="72" spans="1:15" x14ac:dyDescent="0.2">
      <c r="A72" s="119">
        <v>25</v>
      </c>
      <c r="B72" s="120" t="s">
        <v>138</v>
      </c>
      <c r="C72" s="121">
        <v>6.0811090258093614E-2</v>
      </c>
      <c r="D72" s="119">
        <v>3</v>
      </c>
      <c r="M72"/>
      <c r="N72"/>
      <c r="O72"/>
    </row>
    <row r="73" spans="1:15" x14ac:dyDescent="0.2">
      <c r="A73" s="119">
        <v>32</v>
      </c>
      <c r="B73" s="120" t="s">
        <v>140</v>
      </c>
      <c r="C73" s="121">
        <v>6.3229104428236926E-2</v>
      </c>
      <c r="D73" s="119">
        <v>3</v>
      </c>
      <c r="M73"/>
      <c r="N73"/>
      <c r="O73"/>
    </row>
    <row r="75" spans="1:15" x14ac:dyDescent="0.2">
      <c r="A75" s="4" t="s">
        <v>346</v>
      </c>
      <c r="B75" s="4">
        <v>2010</v>
      </c>
      <c r="C75" s="4" t="s">
        <v>324</v>
      </c>
      <c r="D75" s="4" t="s">
        <v>345</v>
      </c>
      <c r="E75" s="4" t="s">
        <v>346</v>
      </c>
      <c r="F75" s="4">
        <v>2010</v>
      </c>
      <c r="G75" s="4" t="s">
        <v>324</v>
      </c>
      <c r="H75" s="4" t="s">
        <v>345</v>
      </c>
    </row>
    <row r="76" spans="1:15" x14ac:dyDescent="0.2">
      <c r="A76" s="4">
        <v>10</v>
      </c>
      <c r="B76" s="4">
        <v>107642</v>
      </c>
      <c r="C76" s="5">
        <v>1.5024399541694544E-2</v>
      </c>
      <c r="D76" s="4">
        <v>1</v>
      </c>
      <c r="E76" s="4">
        <v>4</v>
      </c>
      <c r="F76" s="4">
        <v>7116</v>
      </c>
      <c r="G76" s="5">
        <v>3.4995289604798918E-2</v>
      </c>
      <c r="H76" s="4">
        <v>2</v>
      </c>
    </row>
    <row r="77" spans="1:15" x14ac:dyDescent="0.2">
      <c r="A77" s="4">
        <v>11</v>
      </c>
      <c r="B77" s="4">
        <v>90109</v>
      </c>
      <c r="C77" s="5">
        <v>2.7745769071807258E-2</v>
      </c>
      <c r="D77" s="4">
        <v>1</v>
      </c>
      <c r="E77" s="4">
        <v>32</v>
      </c>
      <c r="F77" s="4">
        <v>6667</v>
      </c>
      <c r="G77" s="5">
        <v>6.3229104428236926E-2</v>
      </c>
      <c r="H77" s="4">
        <v>3</v>
      </c>
    </row>
    <row r="78" spans="1:15" x14ac:dyDescent="0.2">
      <c r="A78" s="211" t="s">
        <v>355</v>
      </c>
      <c r="B78" s="211"/>
      <c r="C78" s="211"/>
      <c r="E78" s="4">
        <v>2</v>
      </c>
      <c r="F78" s="4">
        <v>5655</v>
      </c>
      <c r="G78" s="5">
        <v>1.2571131326186258E-2</v>
      </c>
      <c r="H78" s="4">
        <v>2</v>
      </c>
    </row>
    <row r="79" spans="1:15" x14ac:dyDescent="0.2">
      <c r="A79" s="4">
        <v>16</v>
      </c>
      <c r="B79" s="4">
        <v>36664</v>
      </c>
      <c r="C79" s="5">
        <v>6.8736090436758435E-3</v>
      </c>
      <c r="D79" s="4">
        <v>1</v>
      </c>
      <c r="E79" s="4">
        <v>5</v>
      </c>
      <c r="F79" s="4">
        <v>5609</v>
      </c>
      <c r="G79" s="5">
        <v>1.9411145443455569E-2</v>
      </c>
      <c r="H79" s="4">
        <v>2</v>
      </c>
    </row>
    <row r="80" spans="1:15" x14ac:dyDescent="0.2">
      <c r="A80" s="4">
        <v>7</v>
      </c>
      <c r="B80" s="4">
        <v>34578</v>
      </c>
      <c r="C80" s="5">
        <v>1.5988078050390708E-2</v>
      </c>
      <c r="D80" s="4">
        <v>1</v>
      </c>
      <c r="E80" s="4">
        <v>35</v>
      </c>
      <c r="F80" s="4">
        <v>5324</v>
      </c>
      <c r="G80" s="5">
        <v>7.5737027104392673E-2</v>
      </c>
      <c r="H80" s="4">
        <v>3</v>
      </c>
    </row>
    <row r="81" spans="1:8" x14ac:dyDescent="0.2">
      <c r="A81" s="4">
        <v>17</v>
      </c>
      <c r="B81" s="4">
        <v>33055</v>
      </c>
      <c r="C81" s="5">
        <v>1.6188580264943742E-2</v>
      </c>
      <c r="D81" s="4">
        <v>1</v>
      </c>
      <c r="E81" s="4">
        <v>31</v>
      </c>
      <c r="F81" s="4">
        <v>5292</v>
      </c>
      <c r="G81" s="5">
        <v>3.5832552127058159E-2</v>
      </c>
      <c r="H81" s="4">
        <v>3</v>
      </c>
    </row>
    <row r="82" spans="1:8" x14ac:dyDescent="0.2">
      <c r="A82" s="4">
        <v>20</v>
      </c>
      <c r="B82" s="4">
        <v>30874</v>
      </c>
      <c r="C82" s="5">
        <v>4.1615145252007713E-2</v>
      </c>
      <c r="D82" s="4">
        <v>3</v>
      </c>
      <c r="E82" s="4">
        <v>3</v>
      </c>
      <c r="F82" s="4">
        <v>5231</v>
      </c>
      <c r="G82" s="5">
        <v>4.0341078045580625E-2</v>
      </c>
      <c r="H82" s="4">
        <v>2</v>
      </c>
    </row>
    <row r="83" spans="1:8" x14ac:dyDescent="0.2">
      <c r="A83" s="211" t="s">
        <v>352</v>
      </c>
      <c r="B83" s="211"/>
      <c r="C83" s="211"/>
      <c r="E83" s="4">
        <v>27</v>
      </c>
      <c r="F83" s="4">
        <v>4771</v>
      </c>
      <c r="G83" s="5">
        <v>4.0956384044118721E-2</v>
      </c>
      <c r="H83" s="4">
        <v>3</v>
      </c>
    </row>
    <row r="84" spans="1:8" x14ac:dyDescent="0.2">
      <c r="A84" s="4">
        <v>8</v>
      </c>
      <c r="B84" s="4">
        <v>22652</v>
      </c>
      <c r="C84" s="5">
        <v>4.3089784687866395E-2</v>
      </c>
      <c r="D84" s="4">
        <v>1</v>
      </c>
      <c r="E84" s="4">
        <v>6</v>
      </c>
      <c r="F84" s="4">
        <v>4617</v>
      </c>
      <c r="G84" s="5">
        <v>2.1208038426789644E-2</v>
      </c>
      <c r="H84" s="4">
        <v>2</v>
      </c>
    </row>
    <row r="85" spans="1:8" x14ac:dyDescent="0.2">
      <c r="A85" s="4">
        <v>14</v>
      </c>
      <c r="B85" s="4">
        <v>22090</v>
      </c>
      <c r="C85" s="5">
        <v>1.6131467697739099E-2</v>
      </c>
      <c r="D85" s="4">
        <v>1</v>
      </c>
      <c r="E85" s="4">
        <v>21</v>
      </c>
      <c r="F85" s="4">
        <v>4117</v>
      </c>
      <c r="G85" s="5">
        <v>6.6445470627396475E-2</v>
      </c>
      <c r="H85" s="4">
        <v>3</v>
      </c>
    </row>
    <row r="86" spans="1:8" x14ac:dyDescent="0.2">
      <c r="A86" s="4">
        <v>18</v>
      </c>
      <c r="B86" s="4">
        <v>16815</v>
      </c>
      <c r="C86" s="5">
        <v>1.3172227545558801E-2</v>
      </c>
      <c r="D86" s="4">
        <v>1</v>
      </c>
      <c r="E86" s="4">
        <v>34</v>
      </c>
      <c r="F86" s="4">
        <v>4052</v>
      </c>
      <c r="G86" s="5">
        <v>3.6157190783103532E-2</v>
      </c>
      <c r="H86" s="4">
        <v>3</v>
      </c>
    </row>
    <row r="87" spans="1:8" x14ac:dyDescent="0.2">
      <c r="A87" s="4">
        <v>15</v>
      </c>
      <c r="B87" s="4">
        <v>14464</v>
      </c>
      <c r="C87" s="5">
        <v>4.4943235953083471E-2</v>
      </c>
      <c r="D87" s="4">
        <v>1</v>
      </c>
      <c r="E87" s="4">
        <v>23</v>
      </c>
      <c r="F87" s="4">
        <v>3790</v>
      </c>
      <c r="G87" s="5">
        <v>5.3536242839459902E-2</v>
      </c>
      <c r="H87" s="4">
        <v>3</v>
      </c>
    </row>
    <row r="88" spans="1:8" x14ac:dyDescent="0.2">
      <c r="A88" s="4">
        <v>12</v>
      </c>
      <c r="B88" s="4">
        <v>14247</v>
      </c>
      <c r="C88" s="5">
        <v>3.1207434560124092E-2</v>
      </c>
      <c r="D88" s="4">
        <v>1</v>
      </c>
      <c r="E88" s="4">
        <v>30</v>
      </c>
      <c r="F88" s="4">
        <v>3717</v>
      </c>
      <c r="G88" s="5">
        <v>8.0440847091053147E-2</v>
      </c>
      <c r="H88" s="4">
        <v>3</v>
      </c>
    </row>
    <row r="89" spans="1:8" x14ac:dyDescent="0.2">
      <c r="A89" s="4">
        <v>1</v>
      </c>
      <c r="B89" s="4">
        <v>13119</v>
      </c>
      <c r="C89" s="5">
        <v>1.6317537011234506E-2</v>
      </c>
      <c r="D89" s="4">
        <v>2</v>
      </c>
      <c r="E89" s="4">
        <v>29</v>
      </c>
      <c r="F89" s="4">
        <v>3471</v>
      </c>
      <c r="G89" s="5">
        <v>4.891753390674336E-2</v>
      </c>
      <c r="H89" s="4">
        <v>3</v>
      </c>
    </row>
    <row r="90" spans="1:8" x14ac:dyDescent="0.2">
      <c r="A90" s="4">
        <v>13</v>
      </c>
      <c r="B90" s="4">
        <v>12888</v>
      </c>
      <c r="C90" s="5">
        <v>3.5081281796835118E-2</v>
      </c>
      <c r="D90" s="4">
        <v>1</v>
      </c>
      <c r="E90" s="4">
        <v>28</v>
      </c>
      <c r="F90" s="4">
        <v>3231</v>
      </c>
      <c r="G90" s="5">
        <v>5.4743000222577942E-2</v>
      </c>
      <c r="H90" s="4">
        <v>3</v>
      </c>
    </row>
    <row r="91" spans="1:8" x14ac:dyDescent="0.2">
      <c r="A91" s="4">
        <v>19</v>
      </c>
      <c r="B91" s="4">
        <v>11419</v>
      </c>
      <c r="C91" s="5">
        <v>8.9574190390946384E-3</v>
      </c>
      <c r="D91" s="4">
        <v>1</v>
      </c>
      <c r="E91" s="4">
        <v>33</v>
      </c>
      <c r="F91" s="4">
        <v>2998</v>
      </c>
      <c r="G91" s="5">
        <v>5.5216738809103827E-2</v>
      </c>
      <c r="H91" s="4">
        <v>3</v>
      </c>
    </row>
    <row r="92" spans="1:8" x14ac:dyDescent="0.2">
      <c r="A92" s="4">
        <v>22</v>
      </c>
      <c r="B92" s="4">
        <v>11289</v>
      </c>
      <c r="C92" s="5">
        <v>4.9067162114585949E-2</v>
      </c>
      <c r="D92" s="4">
        <v>3</v>
      </c>
      <c r="E92" s="4">
        <v>24</v>
      </c>
      <c r="F92" s="4">
        <v>2327</v>
      </c>
      <c r="G92" s="5">
        <v>6.5849679183084708E-2</v>
      </c>
      <c r="H92" s="4">
        <v>3</v>
      </c>
    </row>
    <row r="93" spans="1:8" x14ac:dyDescent="0.2">
      <c r="A93" s="4">
        <v>9</v>
      </c>
      <c r="B93" s="4">
        <v>10285</v>
      </c>
      <c r="C93" s="5">
        <v>2.2464038318440016E-2</v>
      </c>
      <c r="D93" s="4">
        <v>1</v>
      </c>
      <c r="E93" s="4">
        <v>26</v>
      </c>
      <c r="F93" s="4">
        <v>1619</v>
      </c>
      <c r="G93" s="5">
        <v>5.5020831357056377E-2</v>
      </c>
      <c r="H93" s="4">
        <v>3</v>
      </c>
    </row>
    <row r="94" spans="1:8" x14ac:dyDescent="0.2">
      <c r="A94" s="4">
        <v>25</v>
      </c>
      <c r="B94" s="4">
        <v>9269</v>
      </c>
      <c r="C94" s="5">
        <v>6.0811090258093614E-2</v>
      </c>
      <c r="D94" s="4">
        <v>3</v>
      </c>
      <c r="E94" s="211" t="s">
        <v>354</v>
      </c>
      <c r="F94" s="211"/>
      <c r="G94" s="211"/>
      <c r="H94" s="211"/>
    </row>
    <row r="95" spans="1:8" x14ac:dyDescent="0.2">
      <c r="A95" s="211" t="s">
        <v>353</v>
      </c>
      <c r="B95" s="211"/>
      <c r="C95" s="211"/>
      <c r="D95" s="211"/>
    </row>
    <row r="96" spans="1:8" x14ac:dyDescent="0.2">
      <c r="A96" s="4" t="s">
        <v>344</v>
      </c>
      <c r="B96" s="4" t="s">
        <v>351</v>
      </c>
      <c r="C96" s="4" t="s">
        <v>63</v>
      </c>
      <c r="D96" s="4" t="s">
        <v>64</v>
      </c>
      <c r="E96" s="4" t="s">
        <v>65</v>
      </c>
    </row>
    <row r="97" spans="1:5" x14ac:dyDescent="0.2">
      <c r="A97" s="4" t="s">
        <v>307</v>
      </c>
      <c r="B97" s="4">
        <v>12</v>
      </c>
      <c r="C97" s="4">
        <v>8</v>
      </c>
      <c r="D97" s="4">
        <v>4</v>
      </c>
      <c r="E97" s="4">
        <v>0</v>
      </c>
    </row>
    <row r="98" spans="1:5" x14ac:dyDescent="0.2">
      <c r="A98" s="4" t="s">
        <v>308</v>
      </c>
      <c r="B98" s="4">
        <v>11</v>
      </c>
      <c r="C98" s="4">
        <v>5</v>
      </c>
      <c r="D98" s="4">
        <v>2</v>
      </c>
      <c r="E98" s="4">
        <v>4</v>
      </c>
    </row>
    <row r="99" spans="1:5" x14ac:dyDescent="0.2">
      <c r="A99" s="4" t="s">
        <v>309</v>
      </c>
      <c r="B99" s="4">
        <v>6</v>
      </c>
      <c r="C99" s="4">
        <v>0</v>
      </c>
      <c r="D99" s="4">
        <v>0</v>
      </c>
      <c r="E99" s="4">
        <v>6</v>
      </c>
    </row>
    <row r="100" spans="1:5" x14ac:dyDescent="0.2">
      <c r="A100" s="4" t="s">
        <v>310</v>
      </c>
      <c r="B100" s="4">
        <v>6</v>
      </c>
      <c r="C100" s="4">
        <v>0</v>
      </c>
      <c r="D100" s="4">
        <v>0</v>
      </c>
      <c r="E100" s="4">
        <v>6</v>
      </c>
    </row>
    <row r="102" spans="1:5" x14ac:dyDescent="0.2">
      <c r="B102" s="4" t="s">
        <v>351</v>
      </c>
      <c r="C102" s="4" t="s">
        <v>63</v>
      </c>
      <c r="D102" s="4" t="s">
        <v>64</v>
      </c>
      <c r="E102" s="4" t="s">
        <v>65</v>
      </c>
    </row>
    <row r="103" spans="1:5" x14ac:dyDescent="0.2">
      <c r="A103" s="4" t="s">
        <v>347</v>
      </c>
      <c r="B103" s="4">
        <v>2</v>
      </c>
      <c r="C103" s="4">
        <v>2</v>
      </c>
      <c r="D103" s="4">
        <v>0</v>
      </c>
      <c r="E103" s="4">
        <v>0</v>
      </c>
    </row>
    <row r="104" spans="1:5" x14ac:dyDescent="0.2">
      <c r="A104" s="4" t="s">
        <v>348</v>
      </c>
      <c r="B104" s="4">
        <v>4</v>
      </c>
      <c r="C104" s="4">
        <v>3</v>
      </c>
      <c r="D104" s="4">
        <v>0</v>
      </c>
      <c r="E104" s="4">
        <v>1</v>
      </c>
    </row>
    <row r="105" spans="1:5" x14ac:dyDescent="0.2">
      <c r="A105" s="4" t="s">
        <v>349</v>
      </c>
      <c r="B105" s="4">
        <v>11</v>
      </c>
      <c r="C105" s="4">
        <v>8</v>
      </c>
      <c r="D105" s="4">
        <v>1</v>
      </c>
      <c r="E105" s="4">
        <v>2</v>
      </c>
    </row>
    <row r="106" spans="1:5" x14ac:dyDescent="0.2">
      <c r="A106" s="4" t="s">
        <v>350</v>
      </c>
      <c r="B106" s="4">
        <v>18</v>
      </c>
      <c r="C106" s="4">
        <v>0</v>
      </c>
      <c r="D106" s="4">
        <v>4</v>
      </c>
      <c r="E106" s="4">
        <v>4</v>
      </c>
    </row>
  </sheetData>
  <sortState ref="A76:E113">
    <sortCondition descending="1" ref="C76:C113"/>
  </sortState>
  <mergeCells count="4">
    <mergeCell ref="A78:C78"/>
    <mergeCell ref="A83:C83"/>
    <mergeCell ref="A95:D95"/>
    <mergeCell ref="E94:H9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zoomScale="85" zoomScaleNormal="85" workbookViewId="0">
      <selection activeCell="A3" sqref="A3:B37"/>
    </sheetView>
  </sheetViews>
  <sheetFormatPr defaultRowHeight="14.25" x14ac:dyDescent="0.2"/>
  <cols>
    <col min="30" max="30" width="11" bestFit="1" customWidth="1"/>
  </cols>
  <sheetData>
    <row r="1" spans="1:32" x14ac:dyDescent="0.2">
      <c r="A1" t="s">
        <v>142</v>
      </c>
      <c r="O1" t="s">
        <v>357</v>
      </c>
      <c r="P1" t="s">
        <v>358</v>
      </c>
    </row>
    <row r="2" spans="1:32" x14ac:dyDescent="0.2">
      <c r="A2" s="4" t="s">
        <v>70</v>
      </c>
      <c r="B2" s="4" t="s">
        <v>71</v>
      </c>
      <c r="C2" s="4"/>
      <c r="D2" s="4" t="s">
        <v>143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  <c r="M2" s="4">
        <v>2013</v>
      </c>
      <c r="N2" s="4">
        <v>2014</v>
      </c>
      <c r="S2" s="214" t="s">
        <v>179</v>
      </c>
      <c r="T2" s="212">
        <v>2005</v>
      </c>
      <c r="U2" s="214" t="s">
        <v>179</v>
      </c>
      <c r="V2" s="212">
        <v>2008</v>
      </c>
      <c r="W2" s="214" t="s">
        <v>179</v>
      </c>
      <c r="X2" s="212">
        <v>2011</v>
      </c>
      <c r="Y2" s="214" t="s">
        <v>179</v>
      </c>
      <c r="Z2" s="212">
        <v>2014</v>
      </c>
    </row>
    <row r="3" spans="1:32" x14ac:dyDescent="0.2">
      <c r="A3" s="4">
        <v>10</v>
      </c>
      <c r="B3" s="4" t="s">
        <v>146</v>
      </c>
      <c r="C3" t="s">
        <v>81</v>
      </c>
      <c r="D3" s="4">
        <v>1</v>
      </c>
      <c r="E3" s="4">
        <v>104548</v>
      </c>
      <c r="F3" s="4">
        <v>107149</v>
      </c>
      <c r="G3" s="4">
        <v>108316</v>
      </c>
      <c r="H3" s="4">
        <v>108429</v>
      </c>
      <c r="I3" s="4">
        <v>104897</v>
      </c>
      <c r="J3" s="4">
        <v>107642</v>
      </c>
      <c r="K3" s="4">
        <v>108271</v>
      </c>
      <c r="L3" s="4">
        <v>110911</v>
      </c>
      <c r="M3" s="4">
        <v>115030</v>
      </c>
      <c r="N3" s="4">
        <v>119565</v>
      </c>
      <c r="O3" s="129">
        <f t="shared" ref="O3:O37" si="0">AVERAGE(E3:N3)</f>
        <v>109475.8</v>
      </c>
      <c r="P3" s="2">
        <f t="shared" ref="P3:P37" si="1">POWER(N3/E3,1/9)-1</f>
        <v>1.5024399541694544E-2</v>
      </c>
      <c r="Q3" s="4"/>
      <c r="S3" s="215"/>
      <c r="T3" s="213"/>
      <c r="U3" s="215"/>
      <c r="V3" s="213"/>
      <c r="W3" s="215"/>
      <c r="X3" s="213"/>
      <c r="Y3" s="215"/>
      <c r="Z3" s="213"/>
      <c r="AB3" s="129">
        <v>13384.3</v>
      </c>
      <c r="AC3">
        <v>1.6317537011234506E-2</v>
      </c>
      <c r="AD3" s="130">
        <f>(AB3-$AB$39)/$AB$40</f>
        <v>0.10920648399303617</v>
      </c>
      <c r="AE3" s="130">
        <f>(AC3-$AC$39)/$AC$40</f>
        <v>0.12837138131346965</v>
      </c>
      <c r="AF3">
        <v>1</v>
      </c>
    </row>
    <row r="4" spans="1:32" x14ac:dyDescent="0.2">
      <c r="A4" s="4">
        <v>11</v>
      </c>
      <c r="B4" s="4" t="s">
        <v>148</v>
      </c>
      <c r="C4" t="s">
        <v>115</v>
      </c>
      <c r="D4" s="4">
        <v>1</v>
      </c>
      <c r="E4" s="4">
        <v>87416</v>
      </c>
      <c r="F4" s="4">
        <v>89821</v>
      </c>
      <c r="G4" s="4">
        <v>89825</v>
      </c>
      <c r="H4" s="4">
        <v>89761</v>
      </c>
      <c r="I4" s="4">
        <v>86361</v>
      </c>
      <c r="J4" s="4">
        <v>90109</v>
      </c>
      <c r="K4" s="4">
        <v>99405</v>
      </c>
      <c r="L4" s="4">
        <v>102050</v>
      </c>
      <c r="M4" s="4">
        <v>106182</v>
      </c>
      <c r="N4" s="4">
        <v>111831</v>
      </c>
      <c r="O4" s="129">
        <f t="shared" si="0"/>
        <v>95276.1</v>
      </c>
      <c r="P4" s="2">
        <f t="shared" si="1"/>
        <v>2.7745769071807258E-2</v>
      </c>
      <c r="Q4" s="4"/>
      <c r="S4" s="6">
        <v>10</v>
      </c>
      <c r="T4" s="8">
        <v>104548</v>
      </c>
      <c r="U4" s="6">
        <v>10</v>
      </c>
      <c r="V4" s="8">
        <v>108429</v>
      </c>
      <c r="W4" s="6">
        <v>10</v>
      </c>
      <c r="X4" s="8">
        <v>108271</v>
      </c>
      <c r="Y4" s="6">
        <v>10</v>
      </c>
      <c r="Z4" s="8">
        <v>119565</v>
      </c>
      <c r="AB4" s="129">
        <v>5669.1</v>
      </c>
      <c r="AC4">
        <v>1.2571131326186258E-2</v>
      </c>
      <c r="AD4" s="130">
        <f t="shared" ref="AD4:AD37" si="2">(AB4-$AB$39)/$AB$40</f>
        <v>3.7684547768740306E-2</v>
      </c>
      <c r="AE4" s="130">
        <f t="shared" ref="AE4:AE37" si="3">(AC4-$AC$39)/$AC$40</f>
        <v>7.7446461682321277E-2</v>
      </c>
      <c r="AF4">
        <v>2</v>
      </c>
    </row>
    <row r="5" spans="1:32" x14ac:dyDescent="0.2">
      <c r="A5" s="4">
        <v>7</v>
      </c>
      <c r="B5" s="4" t="s">
        <v>151</v>
      </c>
      <c r="C5" t="s">
        <v>79</v>
      </c>
      <c r="D5" s="4">
        <v>1</v>
      </c>
      <c r="E5" s="4">
        <v>36775</v>
      </c>
      <c r="F5" s="4">
        <v>36739</v>
      </c>
      <c r="G5" s="4">
        <v>36480</v>
      </c>
      <c r="H5" s="4">
        <v>36138</v>
      </c>
      <c r="I5" s="4">
        <v>34574</v>
      </c>
      <c r="J5" s="4">
        <v>34578</v>
      </c>
      <c r="K5" s="4">
        <v>35418</v>
      </c>
      <c r="L5" s="4">
        <v>38048</v>
      </c>
      <c r="M5" s="4">
        <v>40764</v>
      </c>
      <c r="N5" s="4">
        <v>42418</v>
      </c>
      <c r="O5" s="129">
        <f t="shared" si="0"/>
        <v>37193.199999999997</v>
      </c>
      <c r="P5" s="2">
        <f t="shared" si="1"/>
        <v>1.5988078050390708E-2</v>
      </c>
      <c r="Q5" s="4"/>
      <c r="S5" s="6">
        <v>11</v>
      </c>
      <c r="T5" s="8">
        <v>87416</v>
      </c>
      <c r="U5" s="6">
        <v>11</v>
      </c>
      <c r="V5" s="8">
        <v>89761</v>
      </c>
      <c r="W5" s="6">
        <v>11</v>
      </c>
      <c r="X5" s="8">
        <v>99405</v>
      </c>
      <c r="Y5" s="6">
        <v>11</v>
      </c>
      <c r="Z5" s="8">
        <v>111831</v>
      </c>
      <c r="AB5" s="129">
        <v>5298.9</v>
      </c>
      <c r="AC5">
        <v>4.0341078045580625E-2</v>
      </c>
      <c r="AD5" s="130">
        <f t="shared" si="2"/>
        <v>3.4252696256111416E-2</v>
      </c>
      <c r="AE5" s="130">
        <f t="shared" si="3"/>
        <v>0.45492354871813634</v>
      </c>
      <c r="AF5">
        <v>3</v>
      </c>
    </row>
    <row r="6" spans="1:32" x14ac:dyDescent="0.2">
      <c r="A6" s="4">
        <v>16</v>
      </c>
      <c r="B6" s="4" t="s">
        <v>144</v>
      </c>
      <c r="C6" t="s">
        <v>93</v>
      </c>
      <c r="D6" s="4">
        <v>1</v>
      </c>
      <c r="E6" s="4">
        <v>35807</v>
      </c>
      <c r="F6" s="4">
        <v>36289</v>
      </c>
      <c r="G6" s="4">
        <v>36570</v>
      </c>
      <c r="H6" s="4">
        <v>36442</v>
      </c>
      <c r="I6" s="4">
        <v>36479</v>
      </c>
      <c r="J6" s="4">
        <v>36664</v>
      </c>
      <c r="K6" s="4">
        <v>36616</v>
      </c>
      <c r="L6" s="4">
        <v>36940</v>
      </c>
      <c r="M6" s="4">
        <v>37355</v>
      </c>
      <c r="N6" s="4">
        <v>38084</v>
      </c>
      <c r="O6" s="129">
        <f t="shared" si="0"/>
        <v>36724.6</v>
      </c>
      <c r="P6" s="2">
        <f t="shared" si="1"/>
        <v>6.8736090436758435E-3</v>
      </c>
      <c r="Q6" s="4"/>
      <c r="S6" s="9">
        <v>7</v>
      </c>
      <c r="T6" s="10">
        <v>36775</v>
      </c>
      <c r="U6" s="9">
        <v>16</v>
      </c>
      <c r="V6" s="10">
        <v>36442</v>
      </c>
      <c r="W6" s="9">
        <v>16</v>
      </c>
      <c r="X6" s="10">
        <v>36616</v>
      </c>
      <c r="Y6" s="9">
        <v>7</v>
      </c>
      <c r="Z6" s="10">
        <v>42418</v>
      </c>
      <c r="AB6" s="129">
        <v>7245</v>
      </c>
      <c r="AC6">
        <v>3.4995289604798918E-2</v>
      </c>
      <c r="AD6" s="130">
        <f t="shared" si="2"/>
        <v>5.229355586909646E-2</v>
      </c>
      <c r="AE6" s="130">
        <f t="shared" si="3"/>
        <v>0.38225820769583208</v>
      </c>
      <c r="AF6">
        <v>4</v>
      </c>
    </row>
    <row r="7" spans="1:32" x14ac:dyDescent="0.2">
      <c r="A7" s="4">
        <v>17</v>
      </c>
      <c r="B7" s="4" t="s">
        <v>149</v>
      </c>
      <c r="C7" t="s">
        <v>75</v>
      </c>
      <c r="D7" s="4">
        <v>1</v>
      </c>
      <c r="E7" s="4">
        <v>31454</v>
      </c>
      <c r="F7" s="4">
        <v>32301</v>
      </c>
      <c r="G7" s="4">
        <v>32444</v>
      </c>
      <c r="H7" s="4">
        <v>32813</v>
      </c>
      <c r="I7" s="4">
        <v>32367</v>
      </c>
      <c r="J7" s="4">
        <v>33055</v>
      </c>
      <c r="K7" s="4">
        <v>33760</v>
      </c>
      <c r="L7" s="4">
        <v>34378</v>
      </c>
      <c r="M7" s="4">
        <v>35244</v>
      </c>
      <c r="N7" s="4">
        <v>36345</v>
      </c>
      <c r="O7" s="129">
        <f t="shared" si="0"/>
        <v>33416.1</v>
      </c>
      <c r="P7" s="2">
        <f t="shared" si="1"/>
        <v>1.6188580264943742E-2</v>
      </c>
      <c r="Q7" s="4"/>
      <c r="S7" s="9">
        <v>16</v>
      </c>
      <c r="T7" s="10">
        <v>35807</v>
      </c>
      <c r="U7" s="9">
        <v>7</v>
      </c>
      <c r="V7" s="10">
        <v>36138</v>
      </c>
      <c r="W7" s="9">
        <v>7</v>
      </c>
      <c r="X7" s="10">
        <v>35418</v>
      </c>
      <c r="Y7" s="9">
        <v>16</v>
      </c>
      <c r="Z7" s="10">
        <v>38084</v>
      </c>
      <c r="AB7" s="129">
        <v>5575.7</v>
      </c>
      <c r="AC7">
        <v>1.9411145443455569E-2</v>
      </c>
      <c r="AD7" s="130">
        <f t="shared" si="2"/>
        <v>3.6818705166688601E-2</v>
      </c>
      <c r="AE7" s="130">
        <f t="shared" si="3"/>
        <v>0.17042282315540447</v>
      </c>
      <c r="AF7">
        <v>5</v>
      </c>
    </row>
    <row r="8" spans="1:32" x14ac:dyDescent="0.2">
      <c r="A8" s="4">
        <v>20</v>
      </c>
      <c r="B8" s="4" t="s">
        <v>154</v>
      </c>
      <c r="C8" t="s">
        <v>101</v>
      </c>
      <c r="D8" s="4">
        <v>3</v>
      </c>
      <c r="E8" s="4">
        <v>24422</v>
      </c>
      <c r="F8" s="4">
        <v>27626</v>
      </c>
      <c r="G8" s="4">
        <v>29418</v>
      </c>
      <c r="H8" s="4">
        <v>30625</v>
      </c>
      <c r="I8" s="4">
        <v>29688</v>
      </c>
      <c r="J8" s="4">
        <v>30874</v>
      </c>
      <c r="K8" s="4">
        <v>31554</v>
      </c>
      <c r="L8" s="4">
        <v>32404</v>
      </c>
      <c r="M8" s="4">
        <v>33816</v>
      </c>
      <c r="N8" s="4">
        <v>35249</v>
      </c>
      <c r="O8" s="129">
        <f t="shared" si="0"/>
        <v>30567.599999999999</v>
      </c>
      <c r="P8" s="2">
        <f t="shared" si="1"/>
        <v>4.1615145252007713E-2</v>
      </c>
      <c r="Q8" s="4"/>
      <c r="S8" s="9">
        <v>17</v>
      </c>
      <c r="T8" s="10">
        <v>31454</v>
      </c>
      <c r="U8" s="9">
        <v>17</v>
      </c>
      <c r="V8" s="10">
        <v>32813</v>
      </c>
      <c r="W8" s="9">
        <v>17</v>
      </c>
      <c r="X8" s="10">
        <v>33760</v>
      </c>
      <c r="Y8" s="9">
        <v>17</v>
      </c>
      <c r="Z8" s="10">
        <v>36345</v>
      </c>
      <c r="AB8" s="129">
        <v>4734.8999999999996</v>
      </c>
      <c r="AC8">
        <v>2.1208038426789644E-2</v>
      </c>
      <c r="AD8" s="130">
        <f t="shared" si="2"/>
        <v>2.9024267695542297E-2</v>
      </c>
      <c r="AE8" s="130">
        <f t="shared" si="3"/>
        <v>0.19484800250190754</v>
      </c>
      <c r="AF8">
        <v>6</v>
      </c>
    </row>
    <row r="9" spans="1:32" x14ac:dyDescent="0.2">
      <c r="A9" s="4">
        <v>14</v>
      </c>
      <c r="B9" s="4" t="s">
        <v>153</v>
      </c>
      <c r="C9" t="s">
        <v>73</v>
      </c>
      <c r="D9" s="4">
        <v>1</v>
      </c>
      <c r="E9" s="4">
        <v>20702</v>
      </c>
      <c r="F9" s="4">
        <v>21846</v>
      </c>
      <c r="G9" s="4">
        <v>21955</v>
      </c>
      <c r="H9" s="4">
        <v>22447</v>
      </c>
      <c r="I9" s="4">
        <v>21831</v>
      </c>
      <c r="J9" s="4">
        <v>22090</v>
      </c>
      <c r="K9" s="4">
        <v>22459</v>
      </c>
      <c r="L9" s="4">
        <v>22979</v>
      </c>
      <c r="M9" s="4">
        <v>23377</v>
      </c>
      <c r="N9" s="4">
        <v>23909</v>
      </c>
      <c r="O9" s="129">
        <f t="shared" si="0"/>
        <v>22359.5</v>
      </c>
      <c r="P9" s="2">
        <f t="shared" si="1"/>
        <v>1.6131467697739099E-2</v>
      </c>
      <c r="Q9" s="4"/>
      <c r="S9" s="9">
        <v>20</v>
      </c>
      <c r="T9" s="10">
        <v>24422</v>
      </c>
      <c r="U9" s="9">
        <v>20</v>
      </c>
      <c r="V9" s="10">
        <v>30625</v>
      </c>
      <c r="W9" s="9">
        <v>20</v>
      </c>
      <c r="X9" s="10">
        <v>31554</v>
      </c>
      <c r="Y9" s="9">
        <v>20</v>
      </c>
      <c r="Z9" s="10">
        <v>35249</v>
      </c>
      <c r="AB9" s="129">
        <v>37193.199999999997</v>
      </c>
      <c r="AC9">
        <v>1.5988078050390708E-2</v>
      </c>
      <c r="AD9" s="130">
        <f t="shared" si="2"/>
        <v>0.32992125838263564</v>
      </c>
      <c r="AE9" s="130">
        <f t="shared" si="3"/>
        <v>0.12389304327077151</v>
      </c>
      <c r="AF9">
        <v>7</v>
      </c>
    </row>
    <row r="10" spans="1:32" x14ac:dyDescent="0.2">
      <c r="A10" s="4">
        <v>8</v>
      </c>
      <c r="B10" s="4" t="s">
        <v>155</v>
      </c>
      <c r="C10" t="s">
        <v>103</v>
      </c>
      <c r="D10" s="4">
        <v>1</v>
      </c>
      <c r="E10" s="4">
        <v>19633</v>
      </c>
      <c r="F10" s="4">
        <v>21124</v>
      </c>
      <c r="G10" s="4">
        <v>21327</v>
      </c>
      <c r="H10" s="4">
        <v>22551</v>
      </c>
      <c r="I10" s="4">
        <v>22309</v>
      </c>
      <c r="J10" s="4">
        <v>22652</v>
      </c>
      <c r="K10" s="4">
        <v>23530</v>
      </c>
      <c r="L10" s="4">
        <v>24355</v>
      </c>
      <c r="M10" s="4">
        <v>26396</v>
      </c>
      <c r="N10" s="4">
        <v>28700</v>
      </c>
      <c r="O10" s="129">
        <f t="shared" si="0"/>
        <v>23257.7</v>
      </c>
      <c r="P10" s="2">
        <f t="shared" si="1"/>
        <v>4.3089784687866395E-2</v>
      </c>
      <c r="Q10" s="4"/>
      <c r="S10" s="6">
        <v>14</v>
      </c>
      <c r="T10" s="8">
        <v>20702</v>
      </c>
      <c r="U10" s="6">
        <v>8</v>
      </c>
      <c r="V10" s="8">
        <v>22551</v>
      </c>
      <c r="W10" s="6">
        <v>8</v>
      </c>
      <c r="X10" s="8">
        <v>23530</v>
      </c>
      <c r="Y10" s="6">
        <v>8</v>
      </c>
      <c r="Z10" s="8">
        <v>28700</v>
      </c>
      <c r="AB10" s="129">
        <v>23257.7</v>
      </c>
      <c r="AC10">
        <v>4.3089784687866395E-2</v>
      </c>
      <c r="AD10" s="130">
        <f t="shared" si="2"/>
        <v>0.20073550269857368</v>
      </c>
      <c r="AE10" s="130">
        <f t="shared" si="3"/>
        <v>0.49228673802960132</v>
      </c>
      <c r="AF10">
        <v>8</v>
      </c>
    </row>
    <row r="11" spans="1:32" x14ac:dyDescent="0.2">
      <c r="A11" s="4">
        <v>18</v>
      </c>
      <c r="B11" s="4" t="s">
        <v>147</v>
      </c>
      <c r="C11" t="s">
        <v>85</v>
      </c>
      <c r="D11" s="4">
        <v>1</v>
      </c>
      <c r="E11" s="4">
        <v>15913</v>
      </c>
      <c r="F11" s="4">
        <v>16293</v>
      </c>
      <c r="G11" s="4">
        <v>16486</v>
      </c>
      <c r="H11" s="4">
        <v>16906</v>
      </c>
      <c r="I11" s="4">
        <v>16591</v>
      </c>
      <c r="J11" s="4">
        <v>16815</v>
      </c>
      <c r="K11" s="4">
        <v>17087</v>
      </c>
      <c r="L11" s="4">
        <v>17297</v>
      </c>
      <c r="M11" s="4">
        <v>17653</v>
      </c>
      <c r="N11" s="4">
        <v>17902</v>
      </c>
      <c r="O11" s="129">
        <f t="shared" si="0"/>
        <v>16894.3</v>
      </c>
      <c r="P11" s="2">
        <f t="shared" si="1"/>
        <v>1.3172227545558801E-2</v>
      </c>
      <c r="Q11" s="4"/>
      <c r="S11" s="6">
        <v>8</v>
      </c>
      <c r="T11" s="8">
        <v>19633</v>
      </c>
      <c r="U11" s="6">
        <v>14</v>
      </c>
      <c r="V11" s="8">
        <v>22447</v>
      </c>
      <c r="W11" s="6">
        <v>14</v>
      </c>
      <c r="X11" s="8">
        <v>22459</v>
      </c>
      <c r="Y11" s="6">
        <v>14</v>
      </c>
      <c r="Z11" s="8">
        <v>23909</v>
      </c>
      <c r="AB11" s="129">
        <v>10280.200000000001</v>
      </c>
      <c r="AC11">
        <v>2.2464038318440016E-2</v>
      </c>
      <c r="AD11" s="130">
        <f t="shared" si="2"/>
        <v>8.043065935675496E-2</v>
      </c>
      <c r="AE11" s="130">
        <f t="shared" si="3"/>
        <v>0.21192081813271196</v>
      </c>
      <c r="AF11">
        <v>9</v>
      </c>
    </row>
    <row r="12" spans="1:32" x14ac:dyDescent="0.2">
      <c r="A12" s="4">
        <v>12</v>
      </c>
      <c r="B12" s="4" t="s">
        <v>150</v>
      </c>
      <c r="C12" t="s">
        <v>117</v>
      </c>
      <c r="D12" s="4">
        <v>1</v>
      </c>
      <c r="E12" s="4">
        <v>13465</v>
      </c>
      <c r="F12" s="4">
        <v>14198</v>
      </c>
      <c r="G12" s="4">
        <v>14474</v>
      </c>
      <c r="H12" s="4">
        <v>14393</v>
      </c>
      <c r="I12" s="4">
        <v>13925</v>
      </c>
      <c r="J12" s="4">
        <v>14247</v>
      </c>
      <c r="K12" s="4">
        <v>15206</v>
      </c>
      <c r="L12" s="4">
        <v>16118</v>
      </c>
      <c r="M12" s="4">
        <v>16590</v>
      </c>
      <c r="N12" s="4">
        <v>17755</v>
      </c>
      <c r="O12" s="129">
        <f t="shared" si="0"/>
        <v>15037.1</v>
      </c>
      <c r="P12" s="2">
        <f t="shared" si="1"/>
        <v>3.1207434560124092E-2</v>
      </c>
      <c r="Q12" s="4"/>
      <c r="S12" s="6">
        <v>18</v>
      </c>
      <c r="T12" s="8">
        <v>15913</v>
      </c>
      <c r="U12" s="6">
        <v>18</v>
      </c>
      <c r="V12" s="8">
        <v>16906</v>
      </c>
      <c r="W12" s="6">
        <v>18</v>
      </c>
      <c r="X12" s="8">
        <v>17087</v>
      </c>
      <c r="Y12" s="6">
        <v>18</v>
      </c>
      <c r="Z12" s="8">
        <v>17902</v>
      </c>
      <c r="AB12" s="129">
        <v>109475.8</v>
      </c>
      <c r="AC12">
        <v>1.5024399541694544E-2</v>
      </c>
      <c r="AD12" s="130">
        <f t="shared" si="2"/>
        <v>1</v>
      </c>
      <c r="AE12" s="130">
        <f t="shared" si="3"/>
        <v>0.1107937543172355</v>
      </c>
      <c r="AF12">
        <v>10</v>
      </c>
    </row>
    <row r="13" spans="1:32" x14ac:dyDescent="0.2">
      <c r="A13" s="4">
        <v>1</v>
      </c>
      <c r="B13" s="4" t="s">
        <v>158</v>
      </c>
      <c r="C13" t="s">
        <v>77</v>
      </c>
      <c r="D13" s="4">
        <v>2</v>
      </c>
      <c r="E13" s="4">
        <v>12945</v>
      </c>
      <c r="F13" s="4">
        <v>13013</v>
      </c>
      <c r="G13" s="4">
        <v>12478</v>
      </c>
      <c r="H13" s="4">
        <v>12876</v>
      </c>
      <c r="I13" s="4">
        <v>12855</v>
      </c>
      <c r="J13" s="4">
        <v>13119</v>
      </c>
      <c r="K13" s="4">
        <v>13222</v>
      </c>
      <c r="L13" s="4">
        <v>13827</v>
      </c>
      <c r="M13" s="4">
        <v>14533</v>
      </c>
      <c r="N13" s="4">
        <v>14975</v>
      </c>
      <c r="O13" s="129">
        <f t="shared" si="0"/>
        <v>13384.3</v>
      </c>
      <c r="P13" s="2">
        <f t="shared" si="1"/>
        <v>1.6317537011234506E-2</v>
      </c>
      <c r="Q13" s="4"/>
      <c r="S13" s="6">
        <v>12</v>
      </c>
      <c r="T13" s="8">
        <v>13465</v>
      </c>
      <c r="U13" s="6">
        <v>12</v>
      </c>
      <c r="V13" s="8">
        <v>14393</v>
      </c>
      <c r="W13" s="6">
        <v>12</v>
      </c>
      <c r="X13" s="8">
        <v>15206</v>
      </c>
      <c r="Y13" s="6">
        <v>12</v>
      </c>
      <c r="Z13" s="8">
        <v>17755</v>
      </c>
      <c r="AB13" s="129">
        <v>95276.1</v>
      </c>
      <c r="AC13">
        <v>2.7745769071807258E-2</v>
      </c>
      <c r="AD13" s="130">
        <f t="shared" si="2"/>
        <v>0.86836504072426712</v>
      </c>
      <c r="AE13" s="130">
        <f t="shared" si="3"/>
        <v>0.28371542254569543</v>
      </c>
      <c r="AF13">
        <v>11</v>
      </c>
    </row>
    <row r="14" spans="1:32" x14ac:dyDescent="0.2">
      <c r="A14" s="4">
        <v>19</v>
      </c>
      <c r="B14" s="4" t="s">
        <v>145</v>
      </c>
      <c r="C14" t="s">
        <v>95</v>
      </c>
      <c r="D14" s="4">
        <v>1</v>
      </c>
      <c r="E14" s="4">
        <v>11440</v>
      </c>
      <c r="F14" s="4">
        <v>11706</v>
      </c>
      <c r="G14" s="4">
        <v>11728</v>
      </c>
      <c r="H14" s="4">
        <v>11698</v>
      </c>
      <c r="I14" s="4">
        <v>11320</v>
      </c>
      <c r="J14" s="4">
        <v>11419</v>
      </c>
      <c r="K14" s="4">
        <v>11597</v>
      </c>
      <c r="L14" s="4">
        <v>11770</v>
      </c>
      <c r="M14" s="4">
        <v>12067</v>
      </c>
      <c r="N14" s="4">
        <v>12396</v>
      </c>
      <c r="O14" s="129">
        <f t="shared" si="0"/>
        <v>11714.1</v>
      </c>
      <c r="P14" s="2">
        <f t="shared" si="1"/>
        <v>8.9574190390946384E-3</v>
      </c>
      <c r="Q14" s="4"/>
      <c r="S14" s="6">
        <v>1</v>
      </c>
      <c r="T14" s="8">
        <v>12945</v>
      </c>
      <c r="U14" s="6">
        <v>15</v>
      </c>
      <c r="V14" s="8">
        <v>13202</v>
      </c>
      <c r="W14" s="6">
        <v>15</v>
      </c>
      <c r="X14" s="8">
        <v>14753</v>
      </c>
      <c r="Y14" s="6">
        <v>15</v>
      </c>
      <c r="Z14" s="8">
        <v>16091</v>
      </c>
      <c r="AB14" s="129">
        <v>15037.1</v>
      </c>
      <c r="AC14">
        <v>3.1207434560124092E-2</v>
      </c>
      <c r="AD14" s="130">
        <f t="shared" si="2"/>
        <v>0.12452837534925718</v>
      </c>
      <c r="AE14" s="130">
        <f t="shared" si="3"/>
        <v>0.33076986661885094</v>
      </c>
      <c r="AF14">
        <v>12</v>
      </c>
    </row>
    <row r="15" spans="1:32" x14ac:dyDescent="0.2">
      <c r="A15" s="4">
        <v>13</v>
      </c>
      <c r="B15" s="4" t="s">
        <v>152</v>
      </c>
      <c r="C15" t="s">
        <v>109</v>
      </c>
      <c r="D15" s="4">
        <v>1</v>
      </c>
      <c r="E15" s="4">
        <v>11334</v>
      </c>
      <c r="F15" s="4">
        <v>11834</v>
      </c>
      <c r="G15" s="4">
        <v>11865</v>
      </c>
      <c r="H15" s="4">
        <v>12487</v>
      </c>
      <c r="I15" s="4">
        <v>12267</v>
      </c>
      <c r="J15" s="4">
        <v>12888</v>
      </c>
      <c r="K15" s="4">
        <v>13635</v>
      </c>
      <c r="L15" s="4">
        <v>14052</v>
      </c>
      <c r="M15" s="4">
        <v>14371</v>
      </c>
      <c r="N15" s="4">
        <v>15458</v>
      </c>
      <c r="O15" s="129">
        <f t="shared" si="0"/>
        <v>13019.1</v>
      </c>
      <c r="P15" s="2">
        <f t="shared" si="1"/>
        <v>3.5081281796835118E-2</v>
      </c>
      <c r="Q15" s="4"/>
      <c r="S15" s="6">
        <v>19</v>
      </c>
      <c r="T15" s="8">
        <v>11440</v>
      </c>
      <c r="U15" s="6">
        <v>1</v>
      </c>
      <c r="V15" s="8">
        <v>12876</v>
      </c>
      <c r="W15" s="6">
        <v>13</v>
      </c>
      <c r="X15" s="8">
        <v>13635</v>
      </c>
      <c r="Y15" s="6">
        <v>13</v>
      </c>
      <c r="Z15" s="8">
        <v>15458</v>
      </c>
      <c r="AB15" s="129">
        <v>13019.1</v>
      </c>
      <c r="AC15">
        <v>3.5081281796835118E-2</v>
      </c>
      <c r="AD15" s="130">
        <f t="shared" si="2"/>
        <v>0.10582098379743363</v>
      </c>
      <c r="AE15" s="130">
        <f t="shared" si="3"/>
        <v>0.38342710018545934</v>
      </c>
      <c r="AF15">
        <v>13</v>
      </c>
    </row>
    <row r="16" spans="1:32" x14ac:dyDescent="0.2">
      <c r="A16" s="4">
        <v>15</v>
      </c>
      <c r="B16" s="4" t="s">
        <v>157</v>
      </c>
      <c r="C16" t="s">
        <v>105</v>
      </c>
      <c r="D16" s="4">
        <v>1</v>
      </c>
      <c r="E16" s="4">
        <v>10833</v>
      </c>
      <c r="F16" s="4">
        <v>11902</v>
      </c>
      <c r="G16" s="4">
        <v>12613</v>
      </c>
      <c r="H16" s="4">
        <v>13202</v>
      </c>
      <c r="I16" s="4">
        <v>14219</v>
      </c>
      <c r="J16" s="4">
        <v>14464</v>
      </c>
      <c r="K16" s="4">
        <v>14753</v>
      </c>
      <c r="L16" s="4">
        <v>14948</v>
      </c>
      <c r="M16" s="4">
        <v>15603</v>
      </c>
      <c r="N16" s="4">
        <v>16091</v>
      </c>
      <c r="O16" s="129">
        <f t="shared" si="0"/>
        <v>13862.8</v>
      </c>
      <c r="P16" s="2">
        <f t="shared" si="1"/>
        <v>4.4943235953083471E-2</v>
      </c>
      <c r="Q16" s="4"/>
      <c r="S16" s="6">
        <v>13</v>
      </c>
      <c r="T16" s="8">
        <v>11334</v>
      </c>
      <c r="U16" s="6">
        <v>13</v>
      </c>
      <c r="V16" s="8">
        <v>12487</v>
      </c>
      <c r="W16" s="6">
        <v>1</v>
      </c>
      <c r="X16" s="8">
        <v>13222</v>
      </c>
      <c r="Y16" s="6">
        <v>1</v>
      </c>
      <c r="Z16" s="8">
        <v>14975</v>
      </c>
      <c r="AB16" s="129">
        <v>22359.5</v>
      </c>
      <c r="AC16">
        <v>1.6131467697739099E-2</v>
      </c>
      <c r="AD16" s="130">
        <f t="shared" si="2"/>
        <v>0.19240895210796519</v>
      </c>
      <c r="AE16" s="130">
        <f t="shared" si="3"/>
        <v>0.12584213978647935</v>
      </c>
      <c r="AF16">
        <v>14</v>
      </c>
    </row>
    <row r="17" spans="1:32" x14ac:dyDescent="0.2">
      <c r="A17" s="4">
        <v>9</v>
      </c>
      <c r="B17" s="4" t="s">
        <v>156</v>
      </c>
      <c r="C17" t="s">
        <v>89</v>
      </c>
      <c r="D17" s="4">
        <v>1</v>
      </c>
      <c r="E17" s="4">
        <v>9321</v>
      </c>
      <c r="F17" s="4">
        <v>9609</v>
      </c>
      <c r="G17" s="4">
        <v>9993</v>
      </c>
      <c r="H17" s="4">
        <v>10135</v>
      </c>
      <c r="I17" s="4">
        <v>10082</v>
      </c>
      <c r="J17" s="4">
        <v>10285</v>
      </c>
      <c r="K17" s="4">
        <v>10389</v>
      </c>
      <c r="L17" s="4">
        <v>10658</v>
      </c>
      <c r="M17" s="4">
        <v>10946</v>
      </c>
      <c r="N17" s="4">
        <v>11384</v>
      </c>
      <c r="O17" s="129">
        <f t="shared" si="0"/>
        <v>10280.200000000001</v>
      </c>
      <c r="P17" s="2">
        <f t="shared" si="1"/>
        <v>2.2464038318440016E-2</v>
      </c>
      <c r="Q17" s="4"/>
      <c r="S17" s="6">
        <v>15</v>
      </c>
      <c r="T17" s="8">
        <v>10833</v>
      </c>
      <c r="U17" s="6">
        <v>19</v>
      </c>
      <c r="V17" s="8">
        <v>11698</v>
      </c>
      <c r="W17" s="6">
        <v>22</v>
      </c>
      <c r="X17" s="8">
        <v>11725</v>
      </c>
      <c r="Y17" s="6">
        <v>22</v>
      </c>
      <c r="Z17" s="8">
        <v>12618</v>
      </c>
      <c r="AB17" s="129">
        <v>13862.8</v>
      </c>
      <c r="AC17">
        <v>4.4943235953083471E-2</v>
      </c>
      <c r="AD17" s="130">
        <f t="shared" si="2"/>
        <v>0.11364230503245518</v>
      </c>
      <c r="AE17" s="130">
        <f t="shared" si="3"/>
        <v>0.51748071451167965</v>
      </c>
      <c r="AF17">
        <v>15</v>
      </c>
    </row>
    <row r="18" spans="1:32" x14ac:dyDescent="0.2">
      <c r="A18" s="4">
        <v>22</v>
      </c>
      <c r="B18" s="4" t="s">
        <v>162</v>
      </c>
      <c r="C18" t="s">
        <v>119</v>
      </c>
      <c r="D18" s="4">
        <v>3</v>
      </c>
      <c r="E18" s="4">
        <v>8199</v>
      </c>
      <c r="F18" s="4">
        <v>9577</v>
      </c>
      <c r="G18" s="4">
        <v>10424</v>
      </c>
      <c r="H18" s="4">
        <v>11026</v>
      </c>
      <c r="I18" s="4">
        <v>10842</v>
      </c>
      <c r="J18" s="4">
        <v>11289</v>
      </c>
      <c r="K18" s="4">
        <v>11725</v>
      </c>
      <c r="L18" s="4">
        <v>11802</v>
      </c>
      <c r="M18" s="4">
        <v>12116</v>
      </c>
      <c r="N18" s="4">
        <v>12618</v>
      </c>
      <c r="O18" s="129">
        <f t="shared" si="0"/>
        <v>10961.8</v>
      </c>
      <c r="P18" s="2">
        <f t="shared" si="1"/>
        <v>4.9067162114585949E-2</v>
      </c>
      <c r="Q18" s="4"/>
      <c r="S18" s="6">
        <v>9</v>
      </c>
      <c r="T18" s="8">
        <v>9321</v>
      </c>
      <c r="U18" s="6">
        <v>22</v>
      </c>
      <c r="V18" s="8">
        <v>11026</v>
      </c>
      <c r="W18" s="6">
        <v>19</v>
      </c>
      <c r="X18" s="8">
        <v>11597</v>
      </c>
      <c r="Y18" s="6">
        <v>19</v>
      </c>
      <c r="Z18" s="8">
        <v>12396</v>
      </c>
      <c r="AB18" s="129">
        <v>36724.6</v>
      </c>
      <c r="AC18">
        <v>6.8736090436758435E-3</v>
      </c>
      <c r="AD18" s="130">
        <f t="shared" si="2"/>
        <v>0.32557721295092878</v>
      </c>
      <c r="AE18" s="130">
        <f t="shared" si="3"/>
        <v>0</v>
      </c>
      <c r="AF18">
        <v>16</v>
      </c>
    </row>
    <row r="19" spans="1:32" x14ac:dyDescent="0.2">
      <c r="A19" s="4">
        <v>25</v>
      </c>
      <c r="B19" s="4" t="s">
        <v>165</v>
      </c>
      <c r="C19" t="s">
        <v>139</v>
      </c>
      <c r="D19" s="4">
        <v>3</v>
      </c>
      <c r="E19" s="4">
        <v>6408</v>
      </c>
      <c r="F19" s="4">
        <v>7335</v>
      </c>
      <c r="G19" s="4">
        <v>8173</v>
      </c>
      <c r="H19" s="4">
        <v>8814</v>
      </c>
      <c r="I19" s="4">
        <v>8807</v>
      </c>
      <c r="J19" s="4">
        <v>9269</v>
      </c>
      <c r="K19" s="4">
        <v>10035</v>
      </c>
      <c r="L19" s="4">
        <v>10011</v>
      </c>
      <c r="M19" s="4">
        <v>10186</v>
      </c>
      <c r="N19" s="4">
        <v>10377</v>
      </c>
      <c r="O19" s="129">
        <f t="shared" si="0"/>
        <v>8941.5</v>
      </c>
      <c r="P19" s="2">
        <f t="shared" si="1"/>
        <v>5.5020831357056377E-2</v>
      </c>
      <c r="Q19" s="4"/>
      <c r="S19" s="6">
        <v>22</v>
      </c>
      <c r="T19" s="8">
        <v>8199</v>
      </c>
      <c r="U19" s="6">
        <v>9</v>
      </c>
      <c r="V19" s="8">
        <v>10135</v>
      </c>
      <c r="W19" s="6">
        <v>9</v>
      </c>
      <c r="X19" s="8">
        <v>10389</v>
      </c>
      <c r="Y19" s="6">
        <v>9</v>
      </c>
      <c r="Z19" s="8">
        <v>11384</v>
      </c>
      <c r="AB19" s="129">
        <v>33416.1</v>
      </c>
      <c r="AC19">
        <v>1.6188580264943742E-2</v>
      </c>
      <c r="AD19" s="130">
        <f t="shared" si="2"/>
        <v>0.29490654647461151</v>
      </c>
      <c r="AE19" s="130">
        <f t="shared" si="3"/>
        <v>0.1266184713264491</v>
      </c>
      <c r="AF19">
        <v>17</v>
      </c>
    </row>
    <row r="20" spans="1:32" x14ac:dyDescent="0.2">
      <c r="A20" s="4">
        <v>4</v>
      </c>
      <c r="B20" s="4" t="s">
        <v>161</v>
      </c>
      <c r="C20" t="s">
        <v>107</v>
      </c>
      <c r="D20" s="4">
        <v>2</v>
      </c>
      <c r="E20" s="4">
        <v>6405</v>
      </c>
      <c r="F20" s="4">
        <v>6573</v>
      </c>
      <c r="G20" s="4">
        <v>6632</v>
      </c>
      <c r="H20" s="4">
        <v>6765</v>
      </c>
      <c r="I20" s="4">
        <v>6809</v>
      </c>
      <c r="J20" s="4">
        <v>7116</v>
      </c>
      <c r="K20" s="4">
        <v>7368</v>
      </c>
      <c r="L20" s="4">
        <v>7752</v>
      </c>
      <c r="M20" s="4">
        <v>8301</v>
      </c>
      <c r="N20" s="4">
        <v>8729</v>
      </c>
      <c r="O20" s="129">
        <f t="shared" si="0"/>
        <v>7245</v>
      </c>
      <c r="P20" s="2">
        <f t="shared" si="1"/>
        <v>3.4995289604798918E-2</v>
      </c>
      <c r="Q20" s="4"/>
      <c r="S20" s="6">
        <v>25</v>
      </c>
      <c r="T20" s="8">
        <v>6408</v>
      </c>
      <c r="U20" s="6">
        <v>25</v>
      </c>
      <c r="V20" s="8">
        <v>8814</v>
      </c>
      <c r="W20" s="6">
        <v>25</v>
      </c>
      <c r="X20" s="8">
        <v>10035</v>
      </c>
      <c r="Y20" s="6">
        <v>25</v>
      </c>
      <c r="Z20" s="8">
        <v>10377</v>
      </c>
      <c r="AB20" s="129">
        <v>16894.3</v>
      </c>
      <c r="AC20">
        <v>1.3172227545558801E-2</v>
      </c>
      <c r="AD20" s="130">
        <f t="shared" si="2"/>
        <v>0.1417451085455142</v>
      </c>
      <c r="AE20" s="130">
        <f t="shared" si="3"/>
        <v>8.5617166949052068E-2</v>
      </c>
      <c r="AF20">
        <v>18</v>
      </c>
    </row>
    <row r="21" spans="1:32" x14ac:dyDescent="0.2">
      <c r="A21" s="4">
        <v>2</v>
      </c>
      <c r="B21" s="4" t="s">
        <v>164</v>
      </c>
      <c r="C21" t="s">
        <v>83</v>
      </c>
      <c r="D21" s="4">
        <v>2</v>
      </c>
      <c r="E21" s="4">
        <v>5437</v>
      </c>
      <c r="F21" s="4">
        <v>5391</v>
      </c>
      <c r="G21" s="4">
        <v>5264</v>
      </c>
      <c r="H21" s="4">
        <v>5437</v>
      </c>
      <c r="I21" s="4">
        <v>5444</v>
      </c>
      <c r="J21" s="4">
        <v>5655</v>
      </c>
      <c r="K21" s="4">
        <v>5899</v>
      </c>
      <c r="L21" s="4">
        <v>5965</v>
      </c>
      <c r="M21" s="4">
        <v>6115</v>
      </c>
      <c r="N21" s="4">
        <v>6084</v>
      </c>
      <c r="O21" s="129">
        <f t="shared" si="0"/>
        <v>5669.1</v>
      </c>
      <c r="P21" s="2">
        <f t="shared" si="1"/>
        <v>1.2571131326186258E-2</v>
      </c>
      <c r="Q21" s="4"/>
      <c r="S21" s="9">
        <v>4</v>
      </c>
      <c r="T21" s="10">
        <v>6405</v>
      </c>
      <c r="U21" s="9">
        <v>4</v>
      </c>
      <c r="V21" s="10">
        <v>6765</v>
      </c>
      <c r="W21" s="9">
        <v>4</v>
      </c>
      <c r="X21" s="10">
        <v>7368</v>
      </c>
      <c r="Y21" s="9">
        <v>4</v>
      </c>
      <c r="Z21" s="10">
        <v>8729</v>
      </c>
      <c r="AB21" s="129">
        <v>11714.1</v>
      </c>
      <c r="AC21">
        <v>8.9574190390946384E-3</v>
      </c>
      <c r="AD21" s="130">
        <f t="shared" si="2"/>
        <v>9.3723290053563585E-2</v>
      </c>
      <c r="AE21" s="130">
        <f t="shared" si="3"/>
        <v>2.8325244371371142E-2</v>
      </c>
      <c r="AF21">
        <v>19</v>
      </c>
    </row>
    <row r="22" spans="1:32" x14ac:dyDescent="0.2">
      <c r="A22" s="4">
        <v>5</v>
      </c>
      <c r="B22" s="4" t="s">
        <v>160</v>
      </c>
      <c r="C22" t="s">
        <v>91</v>
      </c>
      <c r="D22" s="4">
        <v>2</v>
      </c>
      <c r="E22" s="4">
        <v>5188</v>
      </c>
      <c r="F22" s="4">
        <v>5253</v>
      </c>
      <c r="G22" s="4">
        <v>5151</v>
      </c>
      <c r="H22" s="4">
        <v>5374</v>
      </c>
      <c r="I22" s="4">
        <v>5378</v>
      </c>
      <c r="J22" s="4">
        <v>5609</v>
      </c>
      <c r="K22" s="4">
        <v>5723</v>
      </c>
      <c r="L22" s="4">
        <v>5887</v>
      </c>
      <c r="M22" s="4">
        <v>6026</v>
      </c>
      <c r="N22" s="4">
        <v>6168</v>
      </c>
      <c r="O22" s="129">
        <f t="shared" si="0"/>
        <v>5575.7</v>
      </c>
      <c r="P22" s="2">
        <f t="shared" si="1"/>
        <v>1.9411145443455569E-2</v>
      </c>
      <c r="Q22" s="4"/>
      <c r="S22" s="9">
        <v>2</v>
      </c>
      <c r="T22" s="10">
        <v>5437</v>
      </c>
      <c r="U22" s="9">
        <v>31</v>
      </c>
      <c r="V22" s="10">
        <v>6186</v>
      </c>
      <c r="W22" s="9">
        <v>32</v>
      </c>
      <c r="X22" s="10">
        <v>6905</v>
      </c>
      <c r="Y22" s="9">
        <v>32</v>
      </c>
      <c r="Z22" s="10">
        <v>7706</v>
      </c>
      <c r="AB22" s="129">
        <v>30567.599999999999</v>
      </c>
      <c r="AC22">
        <v>4.1615145252007713E-2</v>
      </c>
      <c r="AD22" s="130">
        <f t="shared" si="2"/>
        <v>0.26850020116471585</v>
      </c>
      <c r="AE22" s="130">
        <f t="shared" si="3"/>
        <v>0.47224195348965414</v>
      </c>
      <c r="AF22">
        <v>20</v>
      </c>
    </row>
    <row r="23" spans="1:32" x14ac:dyDescent="0.2">
      <c r="A23" s="4">
        <v>31</v>
      </c>
      <c r="B23" s="4" t="s">
        <v>167</v>
      </c>
      <c r="C23" t="s">
        <v>111</v>
      </c>
      <c r="D23" s="4">
        <v>3</v>
      </c>
      <c r="E23" s="4">
        <v>4764</v>
      </c>
      <c r="F23" s="4">
        <v>5561</v>
      </c>
      <c r="G23" s="4">
        <v>5919</v>
      </c>
      <c r="H23" s="4">
        <v>6186</v>
      </c>
      <c r="I23" s="4">
        <v>5028</v>
      </c>
      <c r="J23" s="4">
        <v>5292</v>
      </c>
      <c r="K23" s="4">
        <v>5575</v>
      </c>
      <c r="L23" s="4">
        <v>5724</v>
      </c>
      <c r="M23" s="4">
        <v>5956</v>
      </c>
      <c r="N23" s="4">
        <v>6540</v>
      </c>
      <c r="O23" s="129">
        <f t="shared" si="0"/>
        <v>5654.5</v>
      </c>
      <c r="P23" s="2">
        <f t="shared" si="1"/>
        <v>3.5832552127058159E-2</v>
      </c>
      <c r="Q23" s="4"/>
      <c r="S23" s="9">
        <v>5</v>
      </c>
      <c r="T23" s="10">
        <v>5188</v>
      </c>
      <c r="U23" s="9">
        <v>32</v>
      </c>
      <c r="V23" s="10">
        <v>6151</v>
      </c>
      <c r="W23" s="9">
        <v>2</v>
      </c>
      <c r="X23" s="10">
        <v>5899</v>
      </c>
      <c r="Y23" s="9">
        <v>35</v>
      </c>
      <c r="Z23" s="10">
        <v>7020</v>
      </c>
      <c r="AB23" s="129">
        <v>4078.7</v>
      </c>
      <c r="AC23">
        <v>6.6445470627396475E-2</v>
      </c>
      <c r="AD23" s="130">
        <f t="shared" si="2"/>
        <v>2.29411208490078E-2</v>
      </c>
      <c r="AE23" s="130">
        <f t="shared" si="3"/>
        <v>0.80976074628975947</v>
      </c>
      <c r="AF23">
        <v>21</v>
      </c>
    </row>
    <row r="24" spans="1:32" x14ac:dyDescent="0.2">
      <c r="A24" s="4">
        <v>3</v>
      </c>
      <c r="B24" s="4" t="s">
        <v>163</v>
      </c>
      <c r="C24" t="s">
        <v>97</v>
      </c>
      <c r="D24" s="4">
        <v>2</v>
      </c>
      <c r="E24" s="4">
        <v>4477</v>
      </c>
      <c r="F24" s="4">
        <v>4515</v>
      </c>
      <c r="G24" s="4">
        <v>4991</v>
      </c>
      <c r="H24" s="4">
        <v>5361</v>
      </c>
      <c r="I24" s="4">
        <v>4999</v>
      </c>
      <c r="J24" s="4">
        <v>5231</v>
      </c>
      <c r="K24" s="4">
        <v>5694</v>
      </c>
      <c r="L24" s="4">
        <v>5479</v>
      </c>
      <c r="M24" s="4">
        <v>5851</v>
      </c>
      <c r="N24" s="4">
        <v>6391</v>
      </c>
      <c r="O24" s="129">
        <f t="shared" si="0"/>
        <v>5298.9</v>
      </c>
      <c r="P24" s="2">
        <f t="shared" si="1"/>
        <v>4.0341078045580625E-2</v>
      </c>
      <c r="Q24" s="4"/>
      <c r="S24" s="9">
        <v>31</v>
      </c>
      <c r="T24" s="10">
        <v>4764</v>
      </c>
      <c r="U24" s="9">
        <v>2</v>
      </c>
      <c r="V24" s="10">
        <v>5437</v>
      </c>
      <c r="W24" s="9">
        <v>5</v>
      </c>
      <c r="X24" s="10">
        <v>5723</v>
      </c>
      <c r="Y24" s="9">
        <v>31</v>
      </c>
      <c r="Z24" s="10">
        <v>6540</v>
      </c>
      <c r="AB24" s="129">
        <v>10961.8</v>
      </c>
      <c r="AC24">
        <v>4.9067162114585949E-2</v>
      </c>
      <c r="AD24" s="130">
        <f t="shared" si="2"/>
        <v>8.6749270893783162E-2</v>
      </c>
      <c r="AE24" s="130">
        <f t="shared" si="3"/>
        <v>0.57353727271557287</v>
      </c>
      <c r="AF24">
        <v>22</v>
      </c>
    </row>
    <row r="25" spans="1:32" x14ac:dyDescent="0.2">
      <c r="A25" s="4">
        <v>32</v>
      </c>
      <c r="B25" s="4" t="s">
        <v>169</v>
      </c>
      <c r="C25" t="s">
        <v>141</v>
      </c>
      <c r="D25" s="4">
        <v>3</v>
      </c>
      <c r="E25" s="4">
        <v>4438</v>
      </c>
      <c r="F25" s="4">
        <v>5252</v>
      </c>
      <c r="G25" s="4">
        <v>5780</v>
      </c>
      <c r="H25" s="4">
        <v>6151</v>
      </c>
      <c r="I25" s="4">
        <v>6216</v>
      </c>
      <c r="J25" s="4">
        <v>6667</v>
      </c>
      <c r="K25" s="4">
        <v>6905</v>
      </c>
      <c r="L25" s="4">
        <v>7067</v>
      </c>
      <c r="M25" s="4">
        <v>7374</v>
      </c>
      <c r="N25" s="4">
        <v>7706</v>
      </c>
      <c r="O25" s="129">
        <f t="shared" si="0"/>
        <v>6355.6</v>
      </c>
      <c r="P25" s="2">
        <f t="shared" si="1"/>
        <v>6.3229104428236926E-2</v>
      </c>
      <c r="Q25" s="4"/>
      <c r="S25" s="9">
        <v>3</v>
      </c>
      <c r="T25" s="10">
        <v>4477</v>
      </c>
      <c r="U25" s="9">
        <v>5</v>
      </c>
      <c r="V25" s="10">
        <v>5374</v>
      </c>
      <c r="W25" s="9">
        <v>3</v>
      </c>
      <c r="X25" s="10">
        <v>5694</v>
      </c>
      <c r="Y25" s="9">
        <v>3</v>
      </c>
      <c r="Z25" s="10">
        <v>6391</v>
      </c>
      <c r="AB25" s="129">
        <v>3723.9</v>
      </c>
      <c r="AC25">
        <v>5.3536242839459902E-2</v>
      </c>
      <c r="AD25" s="130">
        <f t="shared" si="2"/>
        <v>1.9652031392819996E-2</v>
      </c>
      <c r="AE25" s="130">
        <f t="shared" si="3"/>
        <v>0.63428551940108613</v>
      </c>
      <c r="AF25">
        <v>23</v>
      </c>
    </row>
    <row r="26" spans="1:32" x14ac:dyDescent="0.2">
      <c r="A26" s="4">
        <v>6</v>
      </c>
      <c r="B26" s="4" t="s">
        <v>159</v>
      </c>
      <c r="C26" t="s">
        <v>87</v>
      </c>
      <c r="D26" s="4">
        <v>2</v>
      </c>
      <c r="E26" s="4">
        <v>4435</v>
      </c>
      <c r="F26" s="4">
        <v>4684</v>
      </c>
      <c r="G26" s="4">
        <v>4629</v>
      </c>
      <c r="H26" s="4">
        <v>4581</v>
      </c>
      <c r="I26" s="4">
        <v>4530</v>
      </c>
      <c r="J26" s="4">
        <v>4617</v>
      </c>
      <c r="K26" s="4">
        <v>4677</v>
      </c>
      <c r="L26" s="4">
        <v>4817</v>
      </c>
      <c r="M26" s="4">
        <v>5022</v>
      </c>
      <c r="N26" s="4">
        <v>5357</v>
      </c>
      <c r="O26" s="129">
        <f t="shared" si="0"/>
        <v>4734.8999999999996</v>
      </c>
      <c r="P26" s="2">
        <f t="shared" si="1"/>
        <v>2.1208038426789644E-2</v>
      </c>
      <c r="Q26" s="4"/>
      <c r="S26" s="9">
        <v>32</v>
      </c>
      <c r="T26" s="10">
        <v>4438</v>
      </c>
      <c r="U26" s="9">
        <v>3</v>
      </c>
      <c r="V26" s="10">
        <v>5361</v>
      </c>
      <c r="W26" s="9">
        <v>31</v>
      </c>
      <c r="X26" s="10">
        <v>5575</v>
      </c>
      <c r="Y26" s="9">
        <v>5</v>
      </c>
      <c r="Z26" s="10">
        <v>6168</v>
      </c>
      <c r="AB26" s="129">
        <v>2280.5</v>
      </c>
      <c r="AC26">
        <v>6.5849679183084708E-2</v>
      </c>
      <c r="AD26" s="130">
        <f t="shared" si="2"/>
        <v>6.2713331936613643E-3</v>
      </c>
      <c r="AE26" s="130">
        <f t="shared" si="3"/>
        <v>0.80166214886887932</v>
      </c>
      <c r="AF26">
        <v>24</v>
      </c>
    </row>
    <row r="27" spans="1:32" x14ac:dyDescent="0.2">
      <c r="A27" s="4">
        <v>27</v>
      </c>
      <c r="B27" s="4" t="s">
        <v>171</v>
      </c>
      <c r="C27" t="s">
        <v>99</v>
      </c>
      <c r="D27" s="4">
        <v>3</v>
      </c>
      <c r="E27" s="4">
        <v>3700</v>
      </c>
      <c r="F27" s="4">
        <v>4158</v>
      </c>
      <c r="G27" s="4">
        <v>4464</v>
      </c>
      <c r="H27" s="4">
        <v>4757</v>
      </c>
      <c r="I27" s="4">
        <v>4700</v>
      </c>
      <c r="J27" s="4">
        <v>4771</v>
      </c>
      <c r="K27" s="4">
        <v>4968</v>
      </c>
      <c r="L27" s="4">
        <v>4959</v>
      </c>
      <c r="M27" s="4">
        <v>5109</v>
      </c>
      <c r="N27" s="4">
        <v>5310</v>
      </c>
      <c r="O27" s="129">
        <f t="shared" si="0"/>
        <v>4689.6000000000004</v>
      </c>
      <c r="P27" s="2">
        <f t="shared" si="1"/>
        <v>4.0956384044118721E-2</v>
      </c>
      <c r="Q27" s="4"/>
      <c r="S27" s="9">
        <v>6</v>
      </c>
      <c r="T27" s="10">
        <v>4435</v>
      </c>
      <c r="U27" s="9">
        <v>35</v>
      </c>
      <c r="V27" s="10">
        <v>5079</v>
      </c>
      <c r="W27" s="9">
        <v>35</v>
      </c>
      <c r="X27" s="10">
        <v>5511</v>
      </c>
      <c r="Y27" s="9">
        <v>2</v>
      </c>
      <c r="Z27" s="10">
        <v>6084</v>
      </c>
      <c r="AB27" s="129">
        <v>8941.5</v>
      </c>
      <c r="AC27">
        <v>5.5020831357056377E-2</v>
      </c>
      <c r="AD27" s="130">
        <f t="shared" si="2"/>
        <v>6.8020557736127515E-2</v>
      </c>
      <c r="AE27" s="130">
        <f t="shared" si="3"/>
        <v>0.65446554188120698</v>
      </c>
      <c r="AF27">
        <v>25</v>
      </c>
    </row>
    <row r="28" spans="1:32" x14ac:dyDescent="0.2">
      <c r="A28" s="4">
        <v>35</v>
      </c>
      <c r="B28" s="4" t="s">
        <v>173</v>
      </c>
      <c r="C28" t="s">
        <v>133</v>
      </c>
      <c r="D28" s="4">
        <v>3</v>
      </c>
      <c r="E28" s="4">
        <v>3639</v>
      </c>
      <c r="F28" s="4">
        <v>4219</v>
      </c>
      <c r="G28" s="4">
        <v>4704</v>
      </c>
      <c r="H28" s="4">
        <v>5079</v>
      </c>
      <c r="I28" s="4">
        <v>5149</v>
      </c>
      <c r="J28" s="4">
        <v>5324</v>
      </c>
      <c r="K28" s="4">
        <v>5511</v>
      </c>
      <c r="L28" s="4">
        <v>5962</v>
      </c>
      <c r="M28" s="4">
        <v>6581</v>
      </c>
      <c r="N28" s="4">
        <v>7020</v>
      </c>
      <c r="O28" s="129">
        <f t="shared" si="0"/>
        <v>5318.8</v>
      </c>
      <c r="P28" s="2">
        <f t="shared" si="1"/>
        <v>7.5737027104392673E-2</v>
      </c>
      <c r="Q28" s="4"/>
      <c r="S28" s="9">
        <v>27</v>
      </c>
      <c r="T28" s="10">
        <v>3700</v>
      </c>
      <c r="U28" s="9">
        <v>27</v>
      </c>
      <c r="V28" s="10">
        <v>4757</v>
      </c>
      <c r="W28" s="9">
        <v>30</v>
      </c>
      <c r="X28" s="10">
        <v>5111</v>
      </c>
      <c r="Y28" s="9">
        <v>30</v>
      </c>
      <c r="Z28" s="10">
        <v>5678</v>
      </c>
      <c r="AB28" s="129">
        <v>1604</v>
      </c>
      <c r="AC28">
        <v>6.0811090258093614E-2</v>
      </c>
      <c r="AD28" s="130">
        <f t="shared" si="2"/>
        <v>0</v>
      </c>
      <c r="AE28" s="130">
        <f t="shared" si="3"/>
        <v>0.73317257309132677</v>
      </c>
      <c r="AF28">
        <v>26</v>
      </c>
    </row>
    <row r="29" spans="1:32" x14ac:dyDescent="0.2">
      <c r="A29" s="4">
        <v>34</v>
      </c>
      <c r="B29" s="4" t="s">
        <v>174</v>
      </c>
      <c r="C29" t="s">
        <v>113</v>
      </c>
      <c r="D29" s="4">
        <v>3</v>
      </c>
      <c r="E29" s="4">
        <v>3138</v>
      </c>
      <c r="F29" s="4">
        <v>3493</v>
      </c>
      <c r="G29" s="4">
        <v>3751</v>
      </c>
      <c r="H29" s="4">
        <v>3849</v>
      </c>
      <c r="I29" s="4">
        <v>3893</v>
      </c>
      <c r="J29" s="4">
        <v>4052</v>
      </c>
      <c r="K29" s="4">
        <v>4128</v>
      </c>
      <c r="L29" s="4">
        <v>4151</v>
      </c>
      <c r="M29" s="4">
        <v>4206</v>
      </c>
      <c r="N29" s="4">
        <v>4320</v>
      </c>
      <c r="O29" s="129">
        <f t="shared" si="0"/>
        <v>3898.1</v>
      </c>
      <c r="P29" s="2">
        <f t="shared" si="1"/>
        <v>3.6157190783103532E-2</v>
      </c>
      <c r="Q29" s="4"/>
      <c r="S29" s="9">
        <v>35</v>
      </c>
      <c r="T29" s="10">
        <v>3639</v>
      </c>
      <c r="U29" s="9">
        <v>6</v>
      </c>
      <c r="V29" s="10">
        <v>4581</v>
      </c>
      <c r="W29" s="9">
        <v>27</v>
      </c>
      <c r="X29" s="10">
        <v>4968</v>
      </c>
      <c r="Y29" s="9">
        <v>6</v>
      </c>
      <c r="Z29" s="10">
        <v>5357</v>
      </c>
      <c r="AB29" s="129">
        <v>4689.6000000000004</v>
      </c>
      <c r="AC29">
        <v>4.0956384044118721E-2</v>
      </c>
      <c r="AD29" s="130">
        <f t="shared" si="2"/>
        <v>2.8604324763283825E-2</v>
      </c>
      <c r="AE29" s="130">
        <f t="shared" si="3"/>
        <v>0.46328740761605824</v>
      </c>
      <c r="AF29">
        <v>27</v>
      </c>
    </row>
    <row r="30" spans="1:32" x14ac:dyDescent="0.2">
      <c r="A30" s="4">
        <v>21</v>
      </c>
      <c r="B30" s="4" t="s">
        <v>176</v>
      </c>
      <c r="C30" t="s">
        <v>135</v>
      </c>
      <c r="D30" s="4">
        <v>3</v>
      </c>
      <c r="E30" s="4">
        <v>2864</v>
      </c>
      <c r="F30" s="4">
        <v>3501</v>
      </c>
      <c r="G30" s="4">
        <v>3805</v>
      </c>
      <c r="H30" s="4">
        <v>3936</v>
      </c>
      <c r="I30" s="4">
        <v>3931</v>
      </c>
      <c r="J30" s="4">
        <v>4117</v>
      </c>
      <c r="K30" s="4">
        <v>4178</v>
      </c>
      <c r="L30" s="4">
        <v>4497</v>
      </c>
      <c r="M30" s="4">
        <v>4848</v>
      </c>
      <c r="N30" s="4">
        <v>5110</v>
      </c>
      <c r="O30" s="129">
        <f t="shared" si="0"/>
        <v>4078.7</v>
      </c>
      <c r="P30" s="2">
        <f t="shared" si="1"/>
        <v>6.6445470627396475E-2</v>
      </c>
      <c r="Q30" s="4"/>
      <c r="S30" s="9">
        <v>34</v>
      </c>
      <c r="T30" s="10">
        <v>3138</v>
      </c>
      <c r="U30" s="9">
        <v>21</v>
      </c>
      <c r="V30" s="10">
        <v>3936</v>
      </c>
      <c r="W30" s="9">
        <v>6</v>
      </c>
      <c r="X30" s="10">
        <v>4677</v>
      </c>
      <c r="Y30" s="9">
        <v>27</v>
      </c>
      <c r="Z30" s="10">
        <v>5310</v>
      </c>
      <c r="AB30" s="129">
        <v>3189.5</v>
      </c>
      <c r="AC30">
        <v>5.4743000222577942E-2</v>
      </c>
      <c r="AD30" s="130">
        <f t="shared" si="2"/>
        <v>1.4698002629046702E-2</v>
      </c>
      <c r="AE30" s="130">
        <f t="shared" si="3"/>
        <v>0.65068898125649643</v>
      </c>
      <c r="AF30">
        <v>28</v>
      </c>
    </row>
    <row r="31" spans="1:32" x14ac:dyDescent="0.2">
      <c r="A31" s="4">
        <v>30</v>
      </c>
      <c r="B31" s="4" t="s">
        <v>166</v>
      </c>
      <c r="C31" t="s">
        <v>131</v>
      </c>
      <c r="D31" s="4">
        <v>3</v>
      </c>
      <c r="E31" s="4">
        <v>2830</v>
      </c>
      <c r="F31" s="4">
        <v>3244</v>
      </c>
      <c r="G31" s="4">
        <v>3488</v>
      </c>
      <c r="H31" s="4">
        <v>3529</v>
      </c>
      <c r="I31" s="4">
        <v>3522</v>
      </c>
      <c r="J31" s="4">
        <v>3717</v>
      </c>
      <c r="K31" s="4">
        <v>5111</v>
      </c>
      <c r="L31" s="4">
        <v>5195</v>
      </c>
      <c r="M31" s="4">
        <v>5501</v>
      </c>
      <c r="N31" s="4">
        <v>5678</v>
      </c>
      <c r="O31" s="129">
        <f t="shared" si="0"/>
        <v>4181.5</v>
      </c>
      <c r="P31" s="2">
        <f t="shared" si="1"/>
        <v>8.0440847091053147E-2</v>
      </c>
      <c r="Q31" s="4"/>
      <c r="S31" s="9">
        <v>21</v>
      </c>
      <c r="T31" s="10">
        <v>2864</v>
      </c>
      <c r="U31" s="9">
        <v>34</v>
      </c>
      <c r="V31" s="10">
        <v>3849</v>
      </c>
      <c r="W31" s="9">
        <v>21</v>
      </c>
      <c r="X31" s="10">
        <v>4178</v>
      </c>
      <c r="Y31" s="9">
        <v>21</v>
      </c>
      <c r="Z31" s="10">
        <v>5110</v>
      </c>
      <c r="AB31" s="129">
        <v>3406.9</v>
      </c>
      <c r="AC31">
        <v>4.891753390674336E-2</v>
      </c>
      <c r="AD31" s="130">
        <f t="shared" si="2"/>
        <v>1.6713357893351183E-2</v>
      </c>
      <c r="AE31" s="130">
        <f t="shared" si="3"/>
        <v>0.57150337540184981</v>
      </c>
      <c r="AF31">
        <v>29</v>
      </c>
    </row>
    <row r="32" spans="1:32" x14ac:dyDescent="0.2">
      <c r="A32" s="4">
        <v>23</v>
      </c>
      <c r="B32" s="4" t="s">
        <v>177</v>
      </c>
      <c r="C32" t="s">
        <v>129</v>
      </c>
      <c r="D32" s="4">
        <v>3</v>
      </c>
      <c r="E32" s="4">
        <v>2768</v>
      </c>
      <c r="F32" s="4">
        <v>3331</v>
      </c>
      <c r="G32" s="4">
        <v>3455</v>
      </c>
      <c r="H32" s="4">
        <v>3625</v>
      </c>
      <c r="I32" s="4">
        <v>3615</v>
      </c>
      <c r="J32" s="4">
        <v>3790</v>
      </c>
      <c r="K32" s="4">
        <v>3910</v>
      </c>
      <c r="L32" s="4">
        <v>4082</v>
      </c>
      <c r="M32" s="4">
        <v>4237</v>
      </c>
      <c r="N32" s="4">
        <v>4426</v>
      </c>
      <c r="O32" s="129">
        <f t="shared" si="0"/>
        <v>3723.9</v>
      </c>
      <c r="P32" s="2">
        <f t="shared" si="1"/>
        <v>5.3536242839459902E-2</v>
      </c>
      <c r="Q32" s="4"/>
      <c r="S32" s="9">
        <v>30</v>
      </c>
      <c r="T32" s="10">
        <v>2830</v>
      </c>
      <c r="U32" s="9">
        <v>23</v>
      </c>
      <c r="V32" s="10">
        <v>3625</v>
      </c>
      <c r="W32" s="9">
        <v>34</v>
      </c>
      <c r="X32" s="10">
        <v>4128</v>
      </c>
      <c r="Y32" s="9">
        <v>23</v>
      </c>
      <c r="Z32" s="10">
        <v>4426</v>
      </c>
      <c r="AB32" s="129">
        <v>4181.5</v>
      </c>
      <c r="AC32">
        <v>8.0440847091053147E-2</v>
      </c>
      <c r="AD32" s="130">
        <f t="shared" si="2"/>
        <v>2.3894103927068984E-2</v>
      </c>
      <c r="AE32" s="130">
        <f t="shared" si="3"/>
        <v>1</v>
      </c>
      <c r="AF32">
        <v>30</v>
      </c>
    </row>
    <row r="33" spans="1:32" x14ac:dyDescent="0.2">
      <c r="A33" s="4">
        <v>29</v>
      </c>
      <c r="B33" s="4" t="s">
        <v>168</v>
      </c>
      <c r="C33" t="s">
        <v>121</v>
      </c>
      <c r="D33" s="4">
        <v>3</v>
      </c>
      <c r="E33" s="4">
        <v>2568</v>
      </c>
      <c r="F33" s="4">
        <v>3024</v>
      </c>
      <c r="G33" s="4">
        <v>3261</v>
      </c>
      <c r="H33" s="4">
        <v>3434</v>
      </c>
      <c r="I33" s="4">
        <v>3447</v>
      </c>
      <c r="J33" s="4">
        <v>3471</v>
      </c>
      <c r="K33" s="4">
        <v>3527</v>
      </c>
      <c r="L33" s="4">
        <v>3639</v>
      </c>
      <c r="M33" s="4">
        <v>3751</v>
      </c>
      <c r="N33" s="4">
        <v>3947</v>
      </c>
      <c r="O33" s="129">
        <f t="shared" si="0"/>
        <v>3406.9</v>
      </c>
      <c r="P33" s="2">
        <f t="shared" si="1"/>
        <v>4.891753390674336E-2</v>
      </c>
      <c r="Q33" s="4"/>
      <c r="S33" s="9">
        <v>23</v>
      </c>
      <c r="T33" s="10">
        <v>2768</v>
      </c>
      <c r="U33" s="9">
        <v>30</v>
      </c>
      <c r="V33" s="10">
        <v>3529</v>
      </c>
      <c r="W33" s="9">
        <v>23</v>
      </c>
      <c r="X33" s="10">
        <v>3910</v>
      </c>
      <c r="Y33" s="9">
        <v>34</v>
      </c>
      <c r="Z33" s="10">
        <v>4320</v>
      </c>
      <c r="AB33" s="129">
        <v>5654.5</v>
      </c>
      <c r="AC33">
        <v>3.5832552127058159E-2</v>
      </c>
      <c r="AD33" s="130">
        <f t="shared" si="2"/>
        <v>3.754920192302344E-2</v>
      </c>
      <c r="AE33" s="130">
        <f t="shared" si="3"/>
        <v>0.39363912322945649</v>
      </c>
      <c r="AF33">
        <v>31</v>
      </c>
    </row>
    <row r="34" spans="1:32" x14ac:dyDescent="0.2">
      <c r="A34" s="4">
        <v>28</v>
      </c>
      <c r="B34" s="4" t="s">
        <v>170</v>
      </c>
      <c r="C34" t="s">
        <v>127</v>
      </c>
      <c r="D34" s="4">
        <v>3</v>
      </c>
      <c r="E34" s="4">
        <v>2354</v>
      </c>
      <c r="F34" s="4">
        <v>2814</v>
      </c>
      <c r="G34" s="4">
        <v>2998</v>
      </c>
      <c r="H34" s="4">
        <v>3168</v>
      </c>
      <c r="I34" s="4">
        <v>3091</v>
      </c>
      <c r="J34" s="4">
        <v>3231</v>
      </c>
      <c r="K34" s="4">
        <v>3382</v>
      </c>
      <c r="L34" s="4">
        <v>3468</v>
      </c>
      <c r="M34" s="4">
        <v>3586</v>
      </c>
      <c r="N34" s="4">
        <v>3803</v>
      </c>
      <c r="O34" s="129">
        <f t="shared" si="0"/>
        <v>3189.5</v>
      </c>
      <c r="P34" s="2">
        <f t="shared" si="1"/>
        <v>5.4743000222577942E-2</v>
      </c>
      <c r="Q34" s="4"/>
      <c r="S34" s="9">
        <v>29</v>
      </c>
      <c r="T34" s="10">
        <v>2568</v>
      </c>
      <c r="U34" s="9">
        <v>29</v>
      </c>
      <c r="V34" s="10">
        <v>3434</v>
      </c>
      <c r="W34" s="9">
        <v>29</v>
      </c>
      <c r="X34" s="10">
        <v>3527</v>
      </c>
      <c r="Y34" s="9">
        <v>29</v>
      </c>
      <c r="Z34" s="10">
        <v>3947</v>
      </c>
      <c r="AB34" s="129">
        <v>6355.6</v>
      </c>
      <c r="AC34">
        <v>6.3229104428236926E-2</v>
      </c>
      <c r="AD34" s="130">
        <f t="shared" si="2"/>
        <v>4.4048583596454312E-2</v>
      </c>
      <c r="AE34" s="130">
        <f t="shared" si="3"/>
        <v>0.76604065723207038</v>
      </c>
      <c r="AF34">
        <v>32</v>
      </c>
    </row>
    <row r="35" spans="1:32" x14ac:dyDescent="0.2">
      <c r="A35" s="4">
        <v>33</v>
      </c>
      <c r="B35" s="4" t="s">
        <v>175</v>
      </c>
      <c r="C35" t="s">
        <v>125</v>
      </c>
      <c r="D35" s="4">
        <v>3</v>
      </c>
      <c r="E35" s="4">
        <v>2191</v>
      </c>
      <c r="F35" s="4">
        <v>2531</v>
      </c>
      <c r="G35" s="4">
        <v>2656</v>
      </c>
      <c r="H35" s="4">
        <v>2856</v>
      </c>
      <c r="I35" s="4">
        <v>2807</v>
      </c>
      <c r="J35" s="4">
        <v>2998</v>
      </c>
      <c r="K35" s="4">
        <v>3129</v>
      </c>
      <c r="L35" s="4">
        <v>3202</v>
      </c>
      <c r="M35" s="4">
        <v>3381</v>
      </c>
      <c r="N35" s="4">
        <v>3554</v>
      </c>
      <c r="O35" s="129">
        <f t="shared" si="0"/>
        <v>2930.5</v>
      </c>
      <c r="P35" s="2">
        <f t="shared" si="1"/>
        <v>5.5216738809103827E-2</v>
      </c>
      <c r="Q35" s="4"/>
      <c r="S35" s="9">
        <v>28</v>
      </c>
      <c r="T35" s="10">
        <v>2354</v>
      </c>
      <c r="U35" s="9">
        <v>28</v>
      </c>
      <c r="V35" s="10">
        <v>3168</v>
      </c>
      <c r="W35" s="9">
        <v>28</v>
      </c>
      <c r="X35" s="10">
        <v>3382</v>
      </c>
      <c r="Y35" s="9">
        <v>28</v>
      </c>
      <c r="Z35" s="10">
        <v>3803</v>
      </c>
      <c r="AB35" s="129">
        <v>2930.5</v>
      </c>
      <c r="AC35">
        <v>5.5216738809103827E-2</v>
      </c>
      <c r="AD35" s="130">
        <f t="shared" si="2"/>
        <v>1.2297004407083223E-2</v>
      </c>
      <c r="AE35" s="130">
        <f t="shared" si="3"/>
        <v>0.65712851329684285</v>
      </c>
      <c r="AF35">
        <v>33</v>
      </c>
    </row>
    <row r="36" spans="1:32" x14ac:dyDescent="0.2">
      <c r="A36" s="4">
        <v>24</v>
      </c>
      <c r="B36" s="4" t="s">
        <v>178</v>
      </c>
      <c r="C36" t="s">
        <v>137</v>
      </c>
      <c r="D36" s="4">
        <v>3</v>
      </c>
      <c r="E36" s="4">
        <v>1593</v>
      </c>
      <c r="F36" s="4">
        <v>1938</v>
      </c>
      <c r="G36" s="4">
        <v>2055</v>
      </c>
      <c r="H36" s="4">
        <v>2186</v>
      </c>
      <c r="I36" s="4">
        <v>2208</v>
      </c>
      <c r="J36" s="4">
        <v>2327</v>
      </c>
      <c r="K36" s="4">
        <v>2439</v>
      </c>
      <c r="L36" s="4">
        <v>2551</v>
      </c>
      <c r="M36" s="4">
        <v>2680</v>
      </c>
      <c r="N36" s="4">
        <v>2828</v>
      </c>
      <c r="O36" s="129">
        <f t="shared" si="0"/>
        <v>2280.5</v>
      </c>
      <c r="P36" s="2">
        <f t="shared" si="1"/>
        <v>6.5849679183084708E-2</v>
      </c>
      <c r="Q36" s="4"/>
      <c r="S36" s="9">
        <v>33</v>
      </c>
      <c r="T36" s="10">
        <v>2191</v>
      </c>
      <c r="U36" s="9">
        <v>33</v>
      </c>
      <c r="V36" s="10">
        <v>2856</v>
      </c>
      <c r="W36" s="9">
        <v>33</v>
      </c>
      <c r="X36" s="10">
        <v>3129</v>
      </c>
      <c r="Y36" s="9">
        <v>33</v>
      </c>
      <c r="Z36" s="10">
        <v>3554</v>
      </c>
      <c r="AB36" s="129">
        <v>3898.1</v>
      </c>
      <c r="AC36">
        <v>3.6157190783103532E-2</v>
      </c>
      <c r="AD36" s="130">
        <f t="shared" si="2"/>
        <v>2.1266911278017053E-2</v>
      </c>
      <c r="AE36" s="130">
        <f t="shared" si="3"/>
        <v>0.39805193883409162</v>
      </c>
      <c r="AF36">
        <v>34</v>
      </c>
    </row>
    <row r="37" spans="1:32" x14ac:dyDescent="0.2">
      <c r="A37" s="4">
        <v>26</v>
      </c>
      <c r="B37" s="4" t="s">
        <v>172</v>
      </c>
      <c r="C37" t="s">
        <v>123</v>
      </c>
      <c r="D37" s="4">
        <v>3</v>
      </c>
      <c r="E37" s="4">
        <v>1131</v>
      </c>
      <c r="F37" s="4">
        <v>1365</v>
      </c>
      <c r="G37" s="4">
        <v>1535</v>
      </c>
      <c r="H37" s="4">
        <v>1601</v>
      </c>
      <c r="I37" s="4">
        <v>1575</v>
      </c>
      <c r="J37" s="4">
        <v>1619</v>
      </c>
      <c r="K37" s="4">
        <v>1698</v>
      </c>
      <c r="L37" s="4">
        <v>1757</v>
      </c>
      <c r="M37" s="4">
        <v>1835</v>
      </c>
      <c r="N37" s="4">
        <v>1924</v>
      </c>
      <c r="O37" s="129">
        <f t="shared" si="0"/>
        <v>1604</v>
      </c>
      <c r="P37" s="2">
        <f t="shared" si="1"/>
        <v>6.0811090258093614E-2</v>
      </c>
      <c r="Q37" s="4"/>
      <c r="S37" s="9">
        <v>24</v>
      </c>
      <c r="T37" s="10">
        <v>1593</v>
      </c>
      <c r="U37" s="9">
        <v>24</v>
      </c>
      <c r="V37" s="10">
        <v>2186</v>
      </c>
      <c r="W37" s="9">
        <v>24</v>
      </c>
      <c r="X37" s="10">
        <v>2439</v>
      </c>
      <c r="Y37" s="9">
        <v>24</v>
      </c>
      <c r="Z37" s="10">
        <v>2828</v>
      </c>
      <c r="AB37" s="129">
        <v>5318.8</v>
      </c>
      <c r="AC37">
        <v>7.5737027104392673E-2</v>
      </c>
      <c r="AD37" s="130">
        <f t="shared" si="2"/>
        <v>3.4437174497876186E-2</v>
      </c>
      <c r="AE37" s="130">
        <f t="shared" si="3"/>
        <v>0.93606094082761115</v>
      </c>
      <c r="AF37">
        <v>35</v>
      </c>
    </row>
    <row r="38" spans="1:32" x14ac:dyDescent="0.2">
      <c r="S38" s="11">
        <v>26</v>
      </c>
      <c r="T38" s="12">
        <v>1131</v>
      </c>
      <c r="U38" s="11">
        <v>26</v>
      </c>
      <c r="V38" s="12">
        <v>1601</v>
      </c>
      <c r="W38" s="11">
        <v>26</v>
      </c>
      <c r="X38" s="12">
        <v>1698</v>
      </c>
      <c r="Y38" s="11">
        <v>26</v>
      </c>
      <c r="Z38" s="12">
        <v>1924</v>
      </c>
      <c r="AA38" t="s">
        <v>359</v>
      </c>
      <c r="AB38" s="129">
        <f>MAX(AB3:AB37)</f>
        <v>109475.8</v>
      </c>
      <c r="AC38" s="131">
        <f>MAX(AC3:AC37)</f>
        <v>8.0440847091053147E-2</v>
      </c>
    </row>
    <row r="39" spans="1:32" x14ac:dyDescent="0.2">
      <c r="AA39" t="s">
        <v>360</v>
      </c>
      <c r="AB39" s="129">
        <f>MIN(AB3:AB37)</f>
        <v>1604</v>
      </c>
      <c r="AC39" s="131">
        <f>MIN(AC3:AC37)</f>
        <v>6.8736090436758435E-3</v>
      </c>
      <c r="AD39" s="129"/>
      <c r="AE39" s="129"/>
    </row>
    <row r="40" spans="1:32" ht="15" thickBot="1" x14ac:dyDescent="0.25">
      <c r="AA40" t="s">
        <v>361</v>
      </c>
      <c r="AB40" s="129">
        <f>AB38-AB39</f>
        <v>107871.8</v>
      </c>
      <c r="AC40" s="131">
        <f>AC38-AC39</f>
        <v>7.3567238047377304E-2</v>
      </c>
    </row>
    <row r="41" spans="1:32" ht="23.25" thickBot="1" x14ac:dyDescent="0.25">
      <c r="D41" s="38" t="s">
        <v>199</v>
      </c>
      <c r="E41" s="38" t="s">
        <v>71</v>
      </c>
      <c r="F41" s="38" t="s">
        <v>200</v>
      </c>
      <c r="G41" s="39" t="s">
        <v>201</v>
      </c>
      <c r="H41" s="40" t="s">
        <v>199</v>
      </c>
      <c r="I41" s="40" t="s">
        <v>71</v>
      </c>
      <c r="J41" s="40" t="s">
        <v>200</v>
      </c>
      <c r="K41" s="41" t="s">
        <v>201</v>
      </c>
      <c r="L41" s="38"/>
      <c r="M41" s="38" t="s">
        <v>202</v>
      </c>
      <c r="N41" s="38" t="s">
        <v>203</v>
      </c>
      <c r="O41" s="38" t="s">
        <v>204</v>
      </c>
      <c r="P41" s="38" t="s">
        <v>205</v>
      </c>
      <c r="Q41" s="127"/>
      <c r="R41" s="127"/>
    </row>
    <row r="42" spans="1:32" x14ac:dyDescent="0.2">
      <c r="D42" s="42">
        <v>1</v>
      </c>
      <c r="E42" s="42" t="s">
        <v>146</v>
      </c>
      <c r="F42" s="42">
        <v>1</v>
      </c>
      <c r="G42" s="43">
        <v>107642</v>
      </c>
      <c r="H42" s="44">
        <v>18</v>
      </c>
      <c r="I42" s="44" t="s">
        <v>161</v>
      </c>
      <c r="J42" s="44">
        <v>2</v>
      </c>
      <c r="K42" s="45">
        <v>7116</v>
      </c>
      <c r="L42" s="46" t="s">
        <v>206</v>
      </c>
      <c r="M42" s="46">
        <v>2</v>
      </c>
      <c r="N42" s="42">
        <v>2</v>
      </c>
      <c r="O42" s="46">
        <v>0</v>
      </c>
      <c r="P42" s="46">
        <v>0</v>
      </c>
      <c r="Q42" s="46"/>
      <c r="R42" s="46"/>
    </row>
    <row r="43" spans="1:32" x14ac:dyDescent="0.2">
      <c r="D43" s="47">
        <v>2</v>
      </c>
      <c r="E43" s="47" t="s">
        <v>148</v>
      </c>
      <c r="F43" s="47">
        <v>1</v>
      </c>
      <c r="G43" s="48">
        <v>90109</v>
      </c>
      <c r="H43" s="44">
        <v>19</v>
      </c>
      <c r="I43" s="44" t="s">
        <v>207</v>
      </c>
      <c r="J43" s="44">
        <v>3</v>
      </c>
      <c r="K43" s="45">
        <v>6667</v>
      </c>
      <c r="L43" s="46" t="s">
        <v>208</v>
      </c>
      <c r="M43" s="46">
        <v>4</v>
      </c>
      <c r="N43" s="42">
        <v>3</v>
      </c>
      <c r="O43" s="46">
        <v>0</v>
      </c>
      <c r="P43" s="46">
        <v>1</v>
      </c>
      <c r="Q43" s="46"/>
      <c r="R43" s="46"/>
    </row>
    <row r="44" spans="1:32" ht="15" thickBot="1" x14ac:dyDescent="0.25">
      <c r="D44" s="216" t="s">
        <v>209</v>
      </c>
      <c r="E44" s="216"/>
      <c r="F44" s="216"/>
      <c r="G44" s="217"/>
      <c r="H44" s="44">
        <v>20</v>
      </c>
      <c r="I44" s="44" t="s">
        <v>164</v>
      </c>
      <c r="J44" s="44">
        <v>2</v>
      </c>
      <c r="K44" s="45">
        <v>5655</v>
      </c>
      <c r="L44" s="46" t="s">
        <v>210</v>
      </c>
      <c r="M44" s="46">
        <v>11</v>
      </c>
      <c r="N44" s="42">
        <v>8</v>
      </c>
      <c r="O44" s="46">
        <v>1</v>
      </c>
      <c r="P44" s="46">
        <v>2</v>
      </c>
      <c r="Q44" s="46"/>
      <c r="R44" s="46"/>
    </row>
    <row r="45" spans="1:32" x14ac:dyDescent="0.2">
      <c r="D45" s="44">
        <v>3</v>
      </c>
      <c r="E45" s="44" t="s">
        <v>144</v>
      </c>
      <c r="F45" s="44">
        <v>1</v>
      </c>
      <c r="G45" s="45">
        <v>36664</v>
      </c>
      <c r="H45" s="44">
        <v>21</v>
      </c>
      <c r="I45" s="44" t="s">
        <v>160</v>
      </c>
      <c r="J45" s="44">
        <v>2</v>
      </c>
      <c r="K45" s="45">
        <v>5609</v>
      </c>
      <c r="L45" s="46" t="s">
        <v>211</v>
      </c>
      <c r="M45" s="46">
        <v>18</v>
      </c>
      <c r="N45" s="46">
        <v>0</v>
      </c>
      <c r="O45" s="42">
        <v>4</v>
      </c>
      <c r="P45" s="42">
        <v>14</v>
      </c>
      <c r="Q45" s="42"/>
      <c r="R45" s="42"/>
      <c r="T45" s="4">
        <v>1</v>
      </c>
      <c r="U45" s="4">
        <v>12876</v>
      </c>
    </row>
    <row r="46" spans="1:32" x14ac:dyDescent="0.2">
      <c r="D46" s="44">
        <v>4</v>
      </c>
      <c r="E46" s="44" t="s">
        <v>151</v>
      </c>
      <c r="F46" s="44">
        <v>1</v>
      </c>
      <c r="G46" s="45">
        <v>34578</v>
      </c>
      <c r="H46" s="44">
        <v>22</v>
      </c>
      <c r="I46" s="44" t="s">
        <v>212</v>
      </c>
      <c r="J46" s="44">
        <v>3</v>
      </c>
      <c r="K46" s="45">
        <v>5324</v>
      </c>
      <c r="L46" s="46"/>
      <c r="M46" s="46"/>
      <c r="N46" s="46"/>
      <c r="O46" s="46"/>
      <c r="P46" s="46"/>
      <c r="Q46" s="46"/>
      <c r="R46" s="46"/>
      <c r="T46" s="4">
        <v>2</v>
      </c>
      <c r="U46" s="4">
        <v>5437</v>
      </c>
    </row>
    <row r="47" spans="1:32" x14ac:dyDescent="0.2">
      <c r="D47" s="44">
        <v>5</v>
      </c>
      <c r="E47" s="44" t="s">
        <v>149</v>
      </c>
      <c r="F47" s="44">
        <v>1</v>
      </c>
      <c r="G47" s="45">
        <v>33055</v>
      </c>
      <c r="H47" s="44">
        <v>23</v>
      </c>
      <c r="I47" s="44" t="s">
        <v>213</v>
      </c>
      <c r="J47" s="44">
        <v>3</v>
      </c>
      <c r="K47" s="45">
        <v>5292</v>
      </c>
      <c r="L47" s="46"/>
      <c r="M47" s="46"/>
      <c r="N47" s="46"/>
      <c r="O47" s="46"/>
      <c r="P47" s="46"/>
      <c r="Q47" s="46"/>
      <c r="R47" s="46"/>
      <c r="T47" s="4">
        <v>3</v>
      </c>
      <c r="U47" s="4">
        <v>5361</v>
      </c>
    </row>
    <row r="48" spans="1:32" x14ac:dyDescent="0.2">
      <c r="D48" s="44">
        <v>6</v>
      </c>
      <c r="E48" s="44" t="s">
        <v>214</v>
      </c>
      <c r="F48" s="44">
        <v>3</v>
      </c>
      <c r="G48" s="45">
        <v>30874</v>
      </c>
      <c r="H48" s="44">
        <v>24</v>
      </c>
      <c r="I48" s="44" t="s">
        <v>163</v>
      </c>
      <c r="J48" s="44">
        <v>2</v>
      </c>
      <c r="K48" s="45">
        <v>5231</v>
      </c>
      <c r="L48" s="46"/>
      <c r="M48" s="46"/>
      <c r="N48" s="46"/>
      <c r="O48" s="46"/>
      <c r="P48" s="46"/>
      <c r="Q48" s="46"/>
      <c r="R48" s="46"/>
      <c r="T48" s="4">
        <v>4</v>
      </c>
      <c r="U48" s="4">
        <v>6765</v>
      </c>
    </row>
    <row r="49" spans="4:21" ht="15" thickBot="1" x14ac:dyDescent="0.25">
      <c r="D49" s="218" t="s">
        <v>208</v>
      </c>
      <c r="E49" s="218"/>
      <c r="F49" s="218"/>
      <c r="G49" s="219"/>
      <c r="H49" s="44">
        <v>25</v>
      </c>
      <c r="I49" s="44" t="s">
        <v>215</v>
      </c>
      <c r="J49" s="44">
        <v>3</v>
      </c>
      <c r="K49" s="45">
        <v>4771</v>
      </c>
      <c r="L49" s="46"/>
      <c r="M49" s="46"/>
      <c r="N49" s="46"/>
      <c r="O49" s="46"/>
      <c r="P49" s="46"/>
      <c r="Q49" s="46"/>
      <c r="R49" s="46"/>
      <c r="T49" s="4">
        <v>5</v>
      </c>
      <c r="U49" s="4">
        <v>5374</v>
      </c>
    </row>
    <row r="50" spans="4:21" x14ac:dyDescent="0.2">
      <c r="D50" s="47">
        <v>7</v>
      </c>
      <c r="E50" s="47" t="s">
        <v>155</v>
      </c>
      <c r="F50" s="47">
        <v>1</v>
      </c>
      <c r="G50" s="48">
        <v>22652</v>
      </c>
      <c r="H50" s="44">
        <v>26</v>
      </c>
      <c r="I50" s="44" t="s">
        <v>159</v>
      </c>
      <c r="J50" s="44">
        <v>2</v>
      </c>
      <c r="K50" s="45">
        <v>4617</v>
      </c>
      <c r="L50" s="46"/>
      <c r="M50" s="46"/>
      <c r="N50" s="46"/>
      <c r="O50" s="46"/>
      <c r="P50" s="46"/>
      <c r="Q50" s="46"/>
      <c r="R50" s="46"/>
      <c r="T50" s="4">
        <v>6</v>
      </c>
      <c r="U50" s="4">
        <v>4581</v>
      </c>
    </row>
    <row r="51" spans="4:21" x14ac:dyDescent="0.2">
      <c r="D51" s="47">
        <v>8</v>
      </c>
      <c r="E51" s="47" t="s">
        <v>153</v>
      </c>
      <c r="F51" s="47">
        <v>1</v>
      </c>
      <c r="G51" s="48">
        <v>22090</v>
      </c>
      <c r="H51" s="44">
        <v>27</v>
      </c>
      <c r="I51" s="44" t="s">
        <v>216</v>
      </c>
      <c r="J51" s="44">
        <v>3</v>
      </c>
      <c r="K51" s="45">
        <v>4117</v>
      </c>
      <c r="L51" s="46"/>
      <c r="M51" s="46"/>
      <c r="N51" s="46"/>
      <c r="O51" s="46"/>
      <c r="P51" s="46"/>
      <c r="Q51" s="46"/>
      <c r="R51" s="46"/>
      <c r="T51" s="4">
        <v>7</v>
      </c>
      <c r="U51" s="4">
        <v>36138</v>
      </c>
    </row>
    <row r="52" spans="4:21" x14ac:dyDescent="0.2">
      <c r="D52" s="47">
        <v>9</v>
      </c>
      <c r="E52" s="47" t="s">
        <v>147</v>
      </c>
      <c r="F52" s="47">
        <v>1</v>
      </c>
      <c r="G52" s="48">
        <v>16815</v>
      </c>
      <c r="H52" s="44">
        <v>28</v>
      </c>
      <c r="I52" s="44" t="s">
        <v>217</v>
      </c>
      <c r="J52" s="44">
        <v>3</v>
      </c>
      <c r="K52" s="45">
        <v>4052</v>
      </c>
      <c r="L52" s="46"/>
      <c r="M52" s="46"/>
      <c r="N52" s="46"/>
      <c r="O52" s="46"/>
      <c r="P52" s="46"/>
      <c r="Q52" s="46"/>
      <c r="R52" s="46"/>
      <c r="T52" s="4">
        <v>8</v>
      </c>
      <c r="U52" s="4">
        <v>22551</v>
      </c>
    </row>
    <row r="53" spans="4:21" x14ac:dyDescent="0.2">
      <c r="D53" s="47">
        <v>10</v>
      </c>
      <c r="E53" s="47" t="s">
        <v>157</v>
      </c>
      <c r="F53" s="47">
        <v>1</v>
      </c>
      <c r="G53" s="48">
        <v>14464</v>
      </c>
      <c r="H53" s="44">
        <v>29</v>
      </c>
      <c r="I53" s="44" t="s">
        <v>218</v>
      </c>
      <c r="J53" s="44">
        <v>3</v>
      </c>
      <c r="K53" s="45">
        <v>3790</v>
      </c>
      <c r="L53" s="46"/>
      <c r="M53" s="46"/>
      <c r="N53" s="46"/>
      <c r="O53" s="46"/>
      <c r="P53" s="46"/>
      <c r="Q53" s="46"/>
      <c r="R53" s="46"/>
      <c r="T53" s="4">
        <v>9</v>
      </c>
      <c r="U53" s="4">
        <v>10135</v>
      </c>
    </row>
    <row r="54" spans="4:21" x14ac:dyDescent="0.2">
      <c r="D54" s="47">
        <v>11</v>
      </c>
      <c r="E54" s="47" t="s">
        <v>150</v>
      </c>
      <c r="F54" s="47">
        <v>1</v>
      </c>
      <c r="G54" s="48">
        <v>14247</v>
      </c>
      <c r="H54" s="44">
        <v>30</v>
      </c>
      <c r="I54" s="44" t="s">
        <v>219</v>
      </c>
      <c r="J54" s="44">
        <v>3</v>
      </c>
      <c r="K54" s="45">
        <v>3717</v>
      </c>
      <c r="L54" s="46"/>
      <c r="M54" s="46"/>
      <c r="N54" s="46"/>
      <c r="O54" s="46"/>
      <c r="P54" s="46"/>
      <c r="Q54" s="46"/>
      <c r="R54" s="46"/>
      <c r="T54" s="4">
        <v>10</v>
      </c>
      <c r="U54" s="4">
        <v>108429</v>
      </c>
    </row>
    <row r="55" spans="4:21" x14ac:dyDescent="0.2">
      <c r="D55" s="47">
        <v>12</v>
      </c>
      <c r="E55" s="47" t="s">
        <v>158</v>
      </c>
      <c r="F55" s="47">
        <v>2</v>
      </c>
      <c r="G55" s="48">
        <v>13119</v>
      </c>
      <c r="H55" s="44">
        <v>31</v>
      </c>
      <c r="I55" s="44" t="s">
        <v>220</v>
      </c>
      <c r="J55" s="44">
        <v>3</v>
      </c>
      <c r="K55" s="45">
        <v>3471</v>
      </c>
      <c r="L55" s="46"/>
      <c r="M55" s="46"/>
      <c r="N55" s="46"/>
      <c r="O55" s="46"/>
      <c r="P55" s="46"/>
      <c r="Q55" s="46"/>
      <c r="R55" s="46"/>
      <c r="T55" s="4">
        <v>11</v>
      </c>
      <c r="U55" s="4">
        <v>89761</v>
      </c>
    </row>
    <row r="56" spans="4:21" x14ac:dyDescent="0.2">
      <c r="D56" s="47">
        <v>13</v>
      </c>
      <c r="E56" s="47" t="s">
        <v>152</v>
      </c>
      <c r="F56" s="47">
        <v>1</v>
      </c>
      <c r="G56" s="48">
        <v>12888</v>
      </c>
      <c r="H56" s="44">
        <v>32</v>
      </c>
      <c r="I56" s="44" t="s">
        <v>221</v>
      </c>
      <c r="J56" s="44">
        <v>3</v>
      </c>
      <c r="K56" s="45">
        <v>3231</v>
      </c>
      <c r="L56" s="46"/>
      <c r="M56" s="46"/>
      <c r="N56" s="46"/>
      <c r="O56" s="46"/>
      <c r="P56" s="46"/>
      <c r="Q56" s="46"/>
      <c r="R56" s="46"/>
      <c r="T56" s="4">
        <v>12</v>
      </c>
      <c r="U56" s="4">
        <v>14393</v>
      </c>
    </row>
    <row r="57" spans="4:21" x14ac:dyDescent="0.2">
      <c r="D57" s="47">
        <v>14</v>
      </c>
      <c r="E57" s="47" t="s">
        <v>145</v>
      </c>
      <c r="F57" s="47">
        <v>1</v>
      </c>
      <c r="G57" s="48">
        <v>11419</v>
      </c>
      <c r="H57" s="44">
        <v>33</v>
      </c>
      <c r="I57" s="44" t="s">
        <v>222</v>
      </c>
      <c r="J57" s="44">
        <v>3</v>
      </c>
      <c r="K57" s="45">
        <v>2998</v>
      </c>
      <c r="L57" s="46"/>
      <c r="M57" s="46"/>
      <c r="N57" s="46"/>
      <c r="O57" s="46"/>
      <c r="P57" s="46"/>
      <c r="Q57" s="46"/>
      <c r="R57" s="46"/>
      <c r="T57" s="4">
        <v>13</v>
      </c>
      <c r="U57" s="4">
        <v>12487</v>
      </c>
    </row>
    <row r="58" spans="4:21" x14ac:dyDescent="0.2">
      <c r="D58" s="47">
        <v>15</v>
      </c>
      <c r="E58" s="47" t="s">
        <v>223</v>
      </c>
      <c r="F58" s="47">
        <v>3</v>
      </c>
      <c r="G58" s="48">
        <v>11289</v>
      </c>
      <c r="H58" s="44">
        <v>34</v>
      </c>
      <c r="I58" s="44" t="s">
        <v>224</v>
      </c>
      <c r="J58" s="44">
        <v>3</v>
      </c>
      <c r="K58" s="45">
        <v>2327</v>
      </c>
      <c r="L58" s="46"/>
      <c r="M58" s="46"/>
      <c r="N58" s="46"/>
      <c r="O58" s="46"/>
      <c r="P58" s="46"/>
      <c r="Q58" s="46"/>
      <c r="R58" s="46"/>
      <c r="T58" s="4">
        <v>14</v>
      </c>
      <c r="U58" s="4">
        <v>22447</v>
      </c>
    </row>
    <row r="59" spans="4:21" x14ac:dyDescent="0.2">
      <c r="D59" s="47">
        <v>16</v>
      </c>
      <c r="E59" s="47" t="s">
        <v>156</v>
      </c>
      <c r="F59" s="47">
        <v>1</v>
      </c>
      <c r="G59" s="48">
        <v>10285</v>
      </c>
      <c r="H59" s="44">
        <v>35</v>
      </c>
      <c r="I59" s="44" t="s">
        <v>225</v>
      </c>
      <c r="J59" s="44">
        <v>3</v>
      </c>
      <c r="K59" s="45">
        <v>1619</v>
      </c>
      <c r="L59" s="46"/>
      <c r="M59" s="46"/>
      <c r="N59" s="46"/>
      <c r="O59" s="46"/>
      <c r="P59" s="46"/>
      <c r="Q59" s="46"/>
      <c r="R59" s="46"/>
      <c r="T59" s="4">
        <v>15</v>
      </c>
      <c r="U59" s="4">
        <v>13202</v>
      </c>
    </row>
    <row r="60" spans="4:21" x14ac:dyDescent="0.2">
      <c r="D60" s="47">
        <v>17</v>
      </c>
      <c r="E60" s="47" t="s">
        <v>226</v>
      </c>
      <c r="F60" s="47">
        <v>3</v>
      </c>
      <c r="G60" s="48">
        <v>9269</v>
      </c>
      <c r="H60" s="220" t="s">
        <v>211</v>
      </c>
      <c r="I60" s="221"/>
      <c r="J60" s="221"/>
      <c r="K60" s="222"/>
      <c r="L60" s="46"/>
      <c r="M60" s="46"/>
      <c r="N60" s="46"/>
      <c r="O60" s="46"/>
      <c r="P60" s="46"/>
      <c r="Q60" s="46"/>
      <c r="R60" s="46"/>
      <c r="T60" s="4">
        <v>16</v>
      </c>
      <c r="U60" s="4">
        <v>36442</v>
      </c>
    </row>
    <row r="61" spans="4:21" ht="15" thickBot="1" x14ac:dyDescent="0.25">
      <c r="D61" s="216" t="s">
        <v>210</v>
      </c>
      <c r="E61" s="216"/>
      <c r="F61" s="216"/>
      <c r="G61" s="217"/>
      <c r="H61" s="49"/>
      <c r="I61" s="49"/>
      <c r="J61" s="49"/>
      <c r="K61" s="50"/>
      <c r="L61" s="51"/>
      <c r="M61" s="51"/>
      <c r="N61" s="51"/>
      <c r="O61" s="51"/>
      <c r="P61" s="51"/>
      <c r="Q61" s="128"/>
      <c r="R61" s="128"/>
      <c r="T61" s="4">
        <v>17</v>
      </c>
      <c r="U61" s="4">
        <v>32813</v>
      </c>
    </row>
    <row r="62" spans="4:21" x14ac:dyDescent="0.2">
      <c r="T62" s="4">
        <v>18</v>
      </c>
      <c r="U62" s="4">
        <v>16906</v>
      </c>
    </row>
    <row r="63" spans="4:21" x14ac:dyDescent="0.2">
      <c r="T63" s="4">
        <v>19</v>
      </c>
      <c r="U63" s="4">
        <v>11698</v>
      </c>
    </row>
    <row r="64" spans="4:21" x14ac:dyDescent="0.2">
      <c r="T64" s="4">
        <v>20</v>
      </c>
      <c r="U64" s="4">
        <v>30625</v>
      </c>
    </row>
    <row r="65" spans="20:21" x14ac:dyDescent="0.2">
      <c r="T65" s="4">
        <v>21</v>
      </c>
      <c r="U65" s="4">
        <v>3936</v>
      </c>
    </row>
    <row r="66" spans="20:21" x14ac:dyDescent="0.2">
      <c r="T66" s="4">
        <v>22</v>
      </c>
      <c r="U66" s="4">
        <v>11026</v>
      </c>
    </row>
    <row r="67" spans="20:21" x14ac:dyDescent="0.2">
      <c r="T67" s="4">
        <v>23</v>
      </c>
      <c r="U67" s="4">
        <v>3625</v>
      </c>
    </row>
    <row r="68" spans="20:21" x14ac:dyDescent="0.2">
      <c r="T68" s="4">
        <v>24</v>
      </c>
      <c r="U68" s="4">
        <v>2186</v>
      </c>
    </row>
    <row r="69" spans="20:21" x14ac:dyDescent="0.2">
      <c r="T69" s="4">
        <v>25</v>
      </c>
      <c r="U69" s="4">
        <v>8814</v>
      </c>
    </row>
    <row r="70" spans="20:21" x14ac:dyDescent="0.2">
      <c r="T70" s="4">
        <v>26</v>
      </c>
      <c r="U70" s="4">
        <v>1601</v>
      </c>
    </row>
    <row r="71" spans="20:21" x14ac:dyDescent="0.2">
      <c r="T71" s="4">
        <v>27</v>
      </c>
      <c r="U71" s="4">
        <v>4757</v>
      </c>
    </row>
    <row r="72" spans="20:21" x14ac:dyDescent="0.2">
      <c r="T72" s="4">
        <v>28</v>
      </c>
      <c r="U72" s="4">
        <v>3168</v>
      </c>
    </row>
    <row r="73" spans="20:21" x14ac:dyDescent="0.2">
      <c r="T73" s="4">
        <v>29</v>
      </c>
      <c r="U73" s="4">
        <v>3434</v>
      </c>
    </row>
    <row r="74" spans="20:21" x14ac:dyDescent="0.2">
      <c r="T74" s="4">
        <v>30</v>
      </c>
      <c r="U74" s="4">
        <v>3529</v>
      </c>
    </row>
    <row r="75" spans="20:21" x14ac:dyDescent="0.2">
      <c r="T75" s="4">
        <v>31</v>
      </c>
      <c r="U75" s="4">
        <v>6186</v>
      </c>
    </row>
    <row r="76" spans="20:21" x14ac:dyDescent="0.2">
      <c r="T76" s="4">
        <v>32</v>
      </c>
      <c r="U76" s="4">
        <v>6151</v>
      </c>
    </row>
    <row r="77" spans="20:21" x14ac:dyDescent="0.2">
      <c r="T77" s="4">
        <v>33</v>
      </c>
      <c r="U77" s="4">
        <v>2856</v>
      </c>
    </row>
    <row r="78" spans="20:21" x14ac:dyDescent="0.2">
      <c r="T78" s="4">
        <v>34</v>
      </c>
      <c r="U78" s="4">
        <v>3849</v>
      </c>
    </row>
    <row r="79" spans="20:21" x14ac:dyDescent="0.2">
      <c r="T79" s="4">
        <v>35</v>
      </c>
      <c r="U79" s="4">
        <v>5079</v>
      </c>
    </row>
  </sheetData>
  <sortState ref="T45:U79">
    <sortCondition ref="T45:T79"/>
  </sortState>
  <mergeCells count="12">
    <mergeCell ref="D44:G44"/>
    <mergeCell ref="D49:G49"/>
    <mergeCell ref="H60:K60"/>
    <mergeCell ref="D61:G61"/>
    <mergeCell ref="W2:W3"/>
    <mergeCell ref="X2:X3"/>
    <mergeCell ref="Y2:Y3"/>
    <mergeCell ref="Z2:Z3"/>
    <mergeCell ref="S2:S3"/>
    <mergeCell ref="T2:T3"/>
    <mergeCell ref="U2:U3"/>
    <mergeCell ref="V2:V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topLeftCell="A7" zoomScale="70" zoomScaleNormal="70" workbookViewId="0">
      <selection activeCell="I46" sqref="I46:I59"/>
    </sheetView>
  </sheetViews>
  <sheetFormatPr defaultRowHeight="14.25" x14ac:dyDescent="0.2"/>
  <cols>
    <col min="8" max="8" width="12.125" customWidth="1"/>
    <col min="9" max="9" width="13.125" bestFit="1" customWidth="1"/>
    <col min="20" max="22" width="10" customWidth="1"/>
    <col min="25" max="25" width="9.875" bestFit="1" customWidth="1"/>
  </cols>
  <sheetData>
    <row r="1" spans="1:21" ht="15" thickBot="1" x14ac:dyDescent="0.25">
      <c r="A1" s="13" t="s">
        <v>180</v>
      </c>
      <c r="B1" s="13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13" t="s">
        <v>186</v>
      </c>
      <c r="H1" s="13" t="s">
        <v>187</v>
      </c>
      <c r="I1" s="13" t="s">
        <v>188</v>
      </c>
      <c r="K1" s="13" t="s">
        <v>400</v>
      </c>
      <c r="L1" s="13" t="s">
        <v>401</v>
      </c>
      <c r="M1" s="13"/>
      <c r="N1" s="13" t="s">
        <v>402</v>
      </c>
      <c r="O1" s="13" t="s">
        <v>403</v>
      </c>
      <c r="P1" s="13" t="s">
        <v>404</v>
      </c>
      <c r="Q1" s="13" t="s">
        <v>405</v>
      </c>
      <c r="R1" s="13" t="s">
        <v>406</v>
      </c>
      <c r="S1" s="13" t="s">
        <v>407</v>
      </c>
      <c r="T1" s="126" t="s">
        <v>356</v>
      </c>
      <c r="U1" s="126"/>
    </row>
    <row r="2" spans="1:21" x14ac:dyDescent="0.2">
      <c r="A2" s="226" t="s">
        <v>189</v>
      </c>
      <c r="B2" s="14" t="s">
        <v>130</v>
      </c>
      <c r="C2" s="15">
        <v>33.289488731964163</v>
      </c>
      <c r="D2" s="15">
        <v>7371.3832917237196</v>
      </c>
      <c r="E2" s="15">
        <v>444116.12937977223</v>
      </c>
      <c r="F2" s="15">
        <v>195455.34833729852</v>
      </c>
      <c r="G2" s="15">
        <v>57.477720893405497</v>
      </c>
      <c r="H2" s="15">
        <v>792.75391230983803</v>
      </c>
      <c r="I2" s="15">
        <v>26809.122129626099</v>
      </c>
      <c r="K2" s="223" t="s">
        <v>412</v>
      </c>
      <c r="L2" s="14" t="s">
        <v>130</v>
      </c>
      <c r="M2" s="14"/>
      <c r="N2" s="15">
        <v>33.289488731964163</v>
      </c>
      <c r="O2" s="28">
        <v>1.6953985173104768E-2</v>
      </c>
      <c r="P2" s="28">
        <v>0.41499514930353409</v>
      </c>
      <c r="Q2" s="29">
        <v>0.44954209360339775</v>
      </c>
      <c r="R2" s="28">
        <v>1.3219722665958129E-4</v>
      </c>
      <c r="S2" s="28">
        <v>1.8233128767448628E-3</v>
      </c>
      <c r="T2" s="4">
        <v>3529</v>
      </c>
      <c r="U2" s="124"/>
    </row>
    <row r="3" spans="1:21" x14ac:dyDescent="0.2">
      <c r="A3" s="227"/>
      <c r="B3" s="14" t="s">
        <v>120</v>
      </c>
      <c r="C3" s="15">
        <v>78.467834111943091</v>
      </c>
      <c r="D3" s="15">
        <v>13638.1211010565</v>
      </c>
      <c r="E3" s="15">
        <v>105617.32295844595</v>
      </c>
      <c r="F3" s="15">
        <v>342554.87467994599</v>
      </c>
      <c r="G3" s="15">
        <v>0</v>
      </c>
      <c r="H3" s="15">
        <v>31338.230886024601</v>
      </c>
      <c r="I3" s="15">
        <v>4596.6881567582996</v>
      </c>
      <c r="K3" s="224"/>
      <c r="L3" s="14" t="s">
        <v>120</v>
      </c>
      <c r="M3" s="14"/>
      <c r="N3" s="15">
        <v>78.467834111943091</v>
      </c>
      <c r="O3" s="28">
        <v>3.0203133110456651E-2</v>
      </c>
      <c r="P3" s="28">
        <v>5.397849077074577E-2</v>
      </c>
      <c r="Q3" s="29">
        <v>0.75862579609978065</v>
      </c>
      <c r="R3" s="28">
        <v>0</v>
      </c>
      <c r="S3" s="28">
        <v>6.9401991072179411E-2</v>
      </c>
      <c r="T3" s="4">
        <v>3434</v>
      </c>
      <c r="U3" s="124"/>
    </row>
    <row r="4" spans="1:21" x14ac:dyDescent="0.2">
      <c r="A4" s="227"/>
      <c r="B4" s="14" t="s">
        <v>126</v>
      </c>
      <c r="C4" s="15">
        <v>80.964105841948793</v>
      </c>
      <c r="D4" s="15">
        <v>16827.353886484299</v>
      </c>
      <c r="E4" s="15">
        <v>24646.575984061183</v>
      </c>
      <c r="F4" s="15">
        <v>347817.46886691498</v>
      </c>
      <c r="G4" s="15">
        <v>161.99999999920601</v>
      </c>
      <c r="H4" s="15">
        <v>29565.8893392885</v>
      </c>
      <c r="I4" s="15">
        <v>12164.5641804322</v>
      </c>
      <c r="K4" s="224"/>
      <c r="L4" s="14" t="s">
        <v>98</v>
      </c>
      <c r="M4" s="14"/>
      <c r="N4" s="15">
        <v>78.601049909042104</v>
      </c>
      <c r="O4" s="28">
        <v>4.3049969187168136E-2</v>
      </c>
      <c r="P4" s="28">
        <v>4.2407369409189627E-2</v>
      </c>
      <c r="Q4" s="29">
        <v>0.75866028268734431</v>
      </c>
      <c r="R4" s="28">
        <v>7.2527510917683158E-4</v>
      </c>
      <c r="S4" s="28">
        <v>7.7450419800748826E-3</v>
      </c>
      <c r="T4" s="4">
        <v>4757</v>
      </c>
      <c r="U4" s="124"/>
    </row>
    <row r="5" spans="1:21" x14ac:dyDescent="0.2">
      <c r="A5" s="227"/>
      <c r="B5" s="14" t="s">
        <v>98</v>
      </c>
      <c r="C5" s="15">
        <v>78.601049909042104</v>
      </c>
      <c r="D5" s="15">
        <v>21249.714452232802</v>
      </c>
      <c r="E5" s="15">
        <v>56155.41686958311</v>
      </c>
      <c r="F5" s="15">
        <v>374479.11526407197</v>
      </c>
      <c r="G5" s="15">
        <v>358.00000000728102</v>
      </c>
      <c r="H5" s="15">
        <v>3822.9976375036099</v>
      </c>
      <c r="I5" s="15">
        <v>9859.7118272064308</v>
      </c>
      <c r="K5" s="224"/>
      <c r="L5" s="14" t="s">
        <v>126</v>
      </c>
      <c r="M5" s="14"/>
      <c r="N5" s="15">
        <v>80.964105841948793</v>
      </c>
      <c r="O5" s="28">
        <v>3.5539461929442226E-2</v>
      </c>
      <c r="P5" s="28">
        <v>3.4235702505608631E-2</v>
      </c>
      <c r="Q5" s="29">
        <v>0.73459236529869454</v>
      </c>
      <c r="R5" s="28">
        <v>3.421448714622773E-4</v>
      </c>
      <c r="S5" s="28">
        <v>6.244331733153307E-2</v>
      </c>
      <c r="T5" s="4">
        <v>3168</v>
      </c>
      <c r="U5" s="124"/>
    </row>
    <row r="6" spans="1:21" x14ac:dyDescent="0.2">
      <c r="A6" s="227"/>
      <c r="B6" s="14" t="s">
        <v>112</v>
      </c>
      <c r="C6" s="15">
        <v>108.93230683993313</v>
      </c>
      <c r="D6" s="15">
        <v>14876.154642785999</v>
      </c>
      <c r="E6" s="15">
        <v>330290.70953753666</v>
      </c>
      <c r="F6" s="15">
        <v>539266.69628362602</v>
      </c>
      <c r="G6" s="15">
        <v>47.000000003740901</v>
      </c>
      <c r="H6" s="15">
        <v>5414.3981463031796</v>
      </c>
      <c r="I6" s="15">
        <v>874.00000865786103</v>
      </c>
      <c r="K6" s="224"/>
      <c r="L6" s="14" t="s">
        <v>96</v>
      </c>
      <c r="M6" s="14"/>
      <c r="N6" s="15">
        <v>90.503771809424805</v>
      </c>
      <c r="O6" s="28">
        <v>4.0086004877710836E-2</v>
      </c>
      <c r="P6" s="28">
        <v>8.5771946634913804E-2</v>
      </c>
      <c r="Q6" s="29">
        <v>0.59974969066894712</v>
      </c>
      <c r="R6" s="28">
        <v>3.0360830745526569E-2</v>
      </c>
      <c r="S6" s="28">
        <v>6.2545674824473221E-2</v>
      </c>
      <c r="T6" s="4">
        <v>5361</v>
      </c>
      <c r="U6" s="124"/>
    </row>
    <row r="7" spans="1:21" x14ac:dyDescent="0.2">
      <c r="A7" s="227"/>
      <c r="B7" s="14" t="s">
        <v>124</v>
      </c>
      <c r="C7" s="15">
        <v>100.67582802592524</v>
      </c>
      <c r="D7" s="15">
        <v>11828.4046555356</v>
      </c>
      <c r="E7" s="15">
        <v>43723.478702117369</v>
      </c>
      <c r="F7" s="15">
        <v>554652.94550286606</v>
      </c>
      <c r="G7" s="15">
        <v>0</v>
      </c>
      <c r="H7" s="15">
        <v>53189.103511732901</v>
      </c>
      <c r="I7" s="15">
        <v>420.63999999823199</v>
      </c>
      <c r="K7" s="224"/>
      <c r="L7" s="14" t="s">
        <v>124</v>
      </c>
      <c r="M7" s="14"/>
      <c r="N7" s="15">
        <v>100.67582802592524</v>
      </c>
      <c r="O7" s="28">
        <v>1.7425575005127814E-2</v>
      </c>
      <c r="P7" s="28">
        <v>2.0959023330548242E-2</v>
      </c>
      <c r="Q7" s="29">
        <v>0.81711327817585677</v>
      </c>
      <c r="R7" s="28">
        <v>0</v>
      </c>
      <c r="S7" s="28">
        <v>7.835804909375077E-2</v>
      </c>
      <c r="T7" s="4">
        <v>2856</v>
      </c>
      <c r="U7" s="124"/>
    </row>
    <row r="8" spans="1:21" x14ac:dyDescent="0.2">
      <c r="A8" s="227"/>
      <c r="B8" s="14" t="s">
        <v>136</v>
      </c>
      <c r="C8" s="15">
        <v>102.53769828004791</v>
      </c>
      <c r="D8" s="15">
        <v>17976.221032956699</v>
      </c>
      <c r="E8" s="15">
        <v>31466.424730174411</v>
      </c>
      <c r="F8" s="15">
        <v>561929.77558360691</v>
      </c>
      <c r="G8" s="15">
        <v>880.00000004502601</v>
      </c>
      <c r="H8" s="15">
        <v>69775.024171927595</v>
      </c>
      <c r="I8" s="15">
        <v>1091.33999996584</v>
      </c>
      <c r="K8" s="224"/>
      <c r="L8" s="14" t="s">
        <v>136</v>
      </c>
      <c r="M8" s="14"/>
      <c r="N8" s="15">
        <v>102.53769828004791</v>
      </c>
      <c r="O8" s="28">
        <v>2.1375211663637303E-2</v>
      </c>
      <c r="P8" s="28">
        <v>2.1669246205000464E-2</v>
      </c>
      <c r="Q8" s="29">
        <v>0.66818091918088729</v>
      </c>
      <c r="R8" s="28">
        <v>1.0463926890127585E-3</v>
      </c>
      <c r="S8" s="28">
        <v>8.2968267233474779E-2</v>
      </c>
      <c r="T8" s="4">
        <v>2186</v>
      </c>
      <c r="U8" s="124"/>
    </row>
    <row r="9" spans="1:21" x14ac:dyDescent="0.2">
      <c r="A9" s="227"/>
      <c r="B9" s="14" t="s">
        <v>96</v>
      </c>
      <c r="C9" s="15">
        <v>90.503771809424805</v>
      </c>
      <c r="D9" s="15">
        <v>38500.504360067403</v>
      </c>
      <c r="E9" s="15">
        <v>198826.28833040089</v>
      </c>
      <c r="F9" s="15">
        <v>576028.10883725807</v>
      </c>
      <c r="G9" s="15">
        <v>29159.984888974701</v>
      </c>
      <c r="H9" s="15">
        <v>60071.838878160197</v>
      </c>
      <c r="I9" s="15">
        <v>6240.5129340622698</v>
      </c>
      <c r="K9" s="224"/>
      <c r="L9" s="14" t="s">
        <v>112</v>
      </c>
      <c r="M9" s="14"/>
      <c r="N9" s="15">
        <v>108.93230683993313</v>
      </c>
      <c r="O9" s="28">
        <v>2.3755724132814564E-2</v>
      </c>
      <c r="P9" s="28">
        <v>3.2798293594317733E-2</v>
      </c>
      <c r="Q9" s="29">
        <v>0.8611547257032911</v>
      </c>
      <c r="R9" s="28">
        <v>7.5054277206817956E-5</v>
      </c>
      <c r="S9" s="28">
        <v>8.6462497733696894E-3</v>
      </c>
      <c r="T9" s="4">
        <v>3849</v>
      </c>
      <c r="U9" s="124"/>
    </row>
    <row r="10" spans="1:21" ht="15" thickBot="1" x14ac:dyDescent="0.25">
      <c r="A10" s="227"/>
      <c r="B10" s="16" t="s">
        <v>94</v>
      </c>
      <c r="C10" s="17">
        <v>121.03430351006301</v>
      </c>
      <c r="D10" s="17">
        <v>17777.376188488201</v>
      </c>
      <c r="E10" s="17">
        <v>12227.080413330819</v>
      </c>
      <c r="F10" s="17">
        <v>627908.15710456099</v>
      </c>
      <c r="G10" s="17">
        <v>22658.266608118902</v>
      </c>
      <c r="H10" s="17">
        <v>984.00000000903697</v>
      </c>
      <c r="I10" s="17">
        <v>5833.8621976100803</v>
      </c>
      <c r="K10" s="224"/>
      <c r="L10" s="16" t="s">
        <v>94</v>
      </c>
      <c r="M10" s="16"/>
      <c r="N10" s="17">
        <v>121.03430351006301</v>
      </c>
      <c r="O10" s="30">
        <v>2.1694140586330776E-2</v>
      </c>
      <c r="P10" s="30">
        <v>3.1478640417784351E-2</v>
      </c>
      <c r="Q10" s="31">
        <v>0.76625074989137842</v>
      </c>
      <c r="R10" s="30">
        <v>2.7650403300651393E-2</v>
      </c>
      <c r="S10" s="30">
        <v>1.2007978067634568E-3</v>
      </c>
      <c r="T10" s="4">
        <v>11698</v>
      </c>
      <c r="U10" s="124"/>
    </row>
    <row r="11" spans="1:21" ht="15" thickBot="1" x14ac:dyDescent="0.25">
      <c r="A11" s="228"/>
      <c r="B11" s="7" t="s">
        <v>190</v>
      </c>
      <c r="C11" s="18">
        <f>AVERAGE(C2:C10)</f>
        <v>88.334043006699147</v>
      </c>
      <c r="D11" s="18">
        <f>AVERAGE(D2:D10)</f>
        <v>17782.803734592359</v>
      </c>
      <c r="E11" s="18">
        <f t="shared" ref="E11:H11" si="0">AVERAGE(E2:E10)</f>
        <v>138563.26965615805</v>
      </c>
      <c r="F11" s="18">
        <f t="shared" si="0"/>
        <v>457788.05449557223</v>
      </c>
      <c r="G11" s="18">
        <f t="shared" si="0"/>
        <v>5924.7476908935851</v>
      </c>
      <c r="H11" s="18">
        <f t="shared" si="0"/>
        <v>28328.248498139943</v>
      </c>
      <c r="I11" s="18">
        <f>AVERAGE(I2:I10)</f>
        <v>7543.3823815908145</v>
      </c>
      <c r="K11" s="225"/>
      <c r="L11" s="7" t="s">
        <v>192</v>
      </c>
      <c r="M11" s="7"/>
      <c r="N11" s="18">
        <f>AVERAGE(N2:N10)</f>
        <v>88.334043006699147</v>
      </c>
      <c r="O11" s="32">
        <f>AVERAGE(O2:O10)</f>
        <v>2.7787022851754786E-2</v>
      </c>
      <c r="P11" s="32">
        <f t="shared" ref="P11:T11" si="1">AVERAGE(P2:P10)</f>
        <v>8.2032651352404742E-2</v>
      </c>
      <c r="Q11" s="32">
        <f t="shared" si="1"/>
        <v>0.71265221125661982</v>
      </c>
      <c r="R11" s="32">
        <f t="shared" si="1"/>
        <v>6.7035886910773584E-3</v>
      </c>
      <c r="S11" s="32">
        <f t="shared" si="1"/>
        <v>4.1681411332484902E-2</v>
      </c>
      <c r="T11" s="125">
        <f t="shared" si="1"/>
        <v>4537.5555555555557</v>
      </c>
      <c r="U11" s="125"/>
    </row>
    <row r="12" spans="1:21" x14ac:dyDescent="0.2">
      <c r="A12" s="226" t="s">
        <v>191</v>
      </c>
      <c r="B12" s="19" t="s">
        <v>108</v>
      </c>
      <c r="C12" s="20">
        <v>124.68438904955053</v>
      </c>
      <c r="D12" s="20">
        <v>141483.35110582699</v>
      </c>
      <c r="E12" s="20">
        <v>82602.701738439326</v>
      </c>
      <c r="F12" s="20">
        <v>586992.86247103661</v>
      </c>
      <c r="G12" s="20">
        <v>16430.7954663907</v>
      </c>
      <c r="H12" s="20">
        <v>57455.042624735201</v>
      </c>
      <c r="I12" s="20">
        <v>3868.4609119935099</v>
      </c>
      <c r="K12" s="223" t="s">
        <v>413</v>
      </c>
      <c r="L12" s="19" t="s">
        <v>108</v>
      </c>
      <c r="M12" s="19"/>
      <c r="N12" s="20">
        <v>124.68438904955053</v>
      </c>
      <c r="O12" s="33">
        <v>0.11105737853590539</v>
      </c>
      <c r="P12" s="33">
        <v>6.4839003623773594E-2</v>
      </c>
      <c r="Q12" s="33">
        <v>0.46076013902554303</v>
      </c>
      <c r="R12" s="33">
        <v>1.2897355466171434E-2</v>
      </c>
      <c r="S12" s="33">
        <v>4.5099344676951196E-2</v>
      </c>
      <c r="T12" s="4">
        <v>12487</v>
      </c>
      <c r="U12" s="124"/>
    </row>
    <row r="13" spans="1:21" x14ac:dyDescent="0.2">
      <c r="A13" s="227"/>
      <c r="B13" s="14" t="s">
        <v>110</v>
      </c>
      <c r="C13" s="15">
        <v>143.28163727247284</v>
      </c>
      <c r="D13" s="15">
        <v>60936.859369277503</v>
      </c>
      <c r="E13" s="15">
        <v>664669.48622749362</v>
      </c>
      <c r="F13" s="15">
        <v>798228.22740816104</v>
      </c>
      <c r="G13" s="15">
        <v>7491.5076091547598</v>
      </c>
      <c r="H13" s="15">
        <v>269393.684449894</v>
      </c>
      <c r="I13" s="15">
        <v>2517.8653000085501</v>
      </c>
      <c r="K13" s="224"/>
      <c r="L13" s="14" t="s">
        <v>92</v>
      </c>
      <c r="M13" s="14"/>
      <c r="N13" s="15">
        <v>141.94092900847497</v>
      </c>
      <c r="O13" s="28">
        <v>4.5928015182810013E-2</v>
      </c>
      <c r="P13" s="28">
        <v>5.0267557984290209E-2</v>
      </c>
      <c r="Q13" s="28">
        <v>0.72753091993503471</v>
      </c>
      <c r="R13" s="28">
        <v>1.4254362677575025E-2</v>
      </c>
      <c r="S13" s="28">
        <v>2.6814583821241977E-2</v>
      </c>
      <c r="T13" s="4">
        <v>36442</v>
      </c>
      <c r="U13" s="124"/>
    </row>
    <row r="14" spans="1:21" x14ac:dyDescent="0.2">
      <c r="A14" s="227"/>
      <c r="B14" s="14" t="s">
        <v>116</v>
      </c>
      <c r="C14" s="15">
        <v>145.38856474596707</v>
      </c>
      <c r="D14" s="15">
        <v>50715.4056766906</v>
      </c>
      <c r="E14" s="15">
        <v>640097.22204219992</v>
      </c>
      <c r="F14" s="15">
        <v>806779.23505052004</v>
      </c>
      <c r="G14" s="15">
        <v>2295.00004298876</v>
      </c>
      <c r="H14" s="15">
        <v>53473.742965815298</v>
      </c>
      <c r="I14" s="15">
        <v>1692.50565278358</v>
      </c>
      <c r="K14" s="224"/>
      <c r="L14" s="14" t="s">
        <v>84</v>
      </c>
      <c r="M14" s="14"/>
      <c r="N14" s="15">
        <v>142.42565770632334</v>
      </c>
      <c r="O14" s="28">
        <v>2.2701426129951557E-2</v>
      </c>
      <c r="P14" s="28">
        <v>1.9550201796460366E-2</v>
      </c>
      <c r="Q14" s="28">
        <v>0.64582276448800102</v>
      </c>
      <c r="R14" s="28">
        <v>4.8084223342563938E-2</v>
      </c>
      <c r="S14" s="28">
        <v>6.8042386242150879E-2</v>
      </c>
      <c r="T14" s="4">
        <v>16906</v>
      </c>
      <c r="U14" s="124"/>
    </row>
    <row r="15" spans="1:21" x14ac:dyDescent="0.2">
      <c r="A15" s="227"/>
      <c r="B15" s="14" t="s">
        <v>128</v>
      </c>
      <c r="C15" s="15">
        <v>192.67162093663009</v>
      </c>
      <c r="D15" s="15">
        <v>202313.98128829501</v>
      </c>
      <c r="E15" s="15">
        <v>102338.89796988359</v>
      </c>
      <c r="F15" s="15">
        <v>900753.99825820129</v>
      </c>
      <c r="G15" s="15">
        <v>728.00010075936405</v>
      </c>
      <c r="H15" s="15">
        <v>51764.266532086702</v>
      </c>
      <c r="I15" s="15">
        <v>10764.6840744974</v>
      </c>
      <c r="K15" s="224"/>
      <c r="L15" s="14" t="s">
        <v>110</v>
      </c>
      <c r="M15" s="14"/>
      <c r="N15" s="15">
        <v>143.28163727247284</v>
      </c>
      <c r="O15" s="28">
        <v>4.1354369521739279E-2</v>
      </c>
      <c r="P15" s="28">
        <v>2.2585354383434137E-2</v>
      </c>
      <c r="Q15" s="28">
        <v>0.54171195267675332</v>
      </c>
      <c r="R15" s="28">
        <v>5.0840587642772819E-3</v>
      </c>
      <c r="S15" s="28">
        <v>0.18282212258514421</v>
      </c>
      <c r="T15" s="4">
        <v>6186</v>
      </c>
      <c r="U15" s="124"/>
    </row>
    <row r="16" spans="1:21" x14ac:dyDescent="0.2">
      <c r="A16" s="227"/>
      <c r="B16" s="14" t="s">
        <v>140</v>
      </c>
      <c r="C16" s="15">
        <v>169.86258033075788</v>
      </c>
      <c r="D16" s="15">
        <v>15749.9287431834</v>
      </c>
      <c r="E16" s="15">
        <v>21835.08469862918</v>
      </c>
      <c r="F16" s="15">
        <v>989236.12772794301</v>
      </c>
      <c r="G16" s="15">
        <v>9847.7925947553504</v>
      </c>
      <c r="H16" s="15">
        <v>133574.311451299</v>
      </c>
      <c r="I16" s="15">
        <v>648.69999997084005</v>
      </c>
      <c r="K16" s="224"/>
      <c r="L16" s="14" t="s">
        <v>74</v>
      </c>
      <c r="M16" s="14"/>
      <c r="N16" s="15">
        <v>143.89511795702765</v>
      </c>
      <c r="O16" s="28">
        <v>6.0195056163145813E-2</v>
      </c>
      <c r="P16" s="28">
        <v>7.2813357089901748E-2</v>
      </c>
      <c r="Q16" s="28">
        <v>0.55453981689355336</v>
      </c>
      <c r="R16" s="28">
        <v>7.3622334982971355E-3</v>
      </c>
      <c r="S16" s="28">
        <v>0.10602276185476658</v>
      </c>
      <c r="T16" s="4">
        <v>32813</v>
      </c>
      <c r="U16" s="124"/>
    </row>
    <row r="17" spans="1:21" x14ac:dyDescent="0.2">
      <c r="A17" s="227"/>
      <c r="B17" s="14" t="s">
        <v>74</v>
      </c>
      <c r="C17" s="15">
        <v>143.89511795702765</v>
      </c>
      <c r="D17" s="15">
        <v>137800.04652361301</v>
      </c>
      <c r="E17" s="15">
        <v>201013.1131999091</v>
      </c>
      <c r="F17" s="15">
        <v>1269466.588086891</v>
      </c>
      <c r="G17" s="15">
        <v>16853.811313564001</v>
      </c>
      <c r="H17" s="15">
        <v>242709.99061038601</v>
      </c>
      <c r="I17" s="15">
        <v>15079.858607598901</v>
      </c>
      <c r="K17" s="224"/>
      <c r="L17" s="14" t="s">
        <v>116</v>
      </c>
      <c r="M17" s="14"/>
      <c r="N17" s="15">
        <v>145.38856474596707</v>
      </c>
      <c r="O17" s="28">
        <v>4.1627372844543591E-2</v>
      </c>
      <c r="P17" s="28">
        <v>1.7708262195047654E-2</v>
      </c>
      <c r="Q17" s="28">
        <v>0.66220706652297012</v>
      </c>
      <c r="R17" s="28">
        <v>1.8837436316051319E-3</v>
      </c>
      <c r="S17" s="28">
        <v>4.38914252213971E-2</v>
      </c>
      <c r="T17" s="4">
        <v>14393</v>
      </c>
      <c r="U17" s="124"/>
    </row>
    <row r="18" spans="1:21" x14ac:dyDescent="0.2">
      <c r="A18" s="227"/>
      <c r="B18" s="14" t="s">
        <v>92</v>
      </c>
      <c r="C18" s="15">
        <v>141.94092900847497</v>
      </c>
      <c r="D18" s="15">
        <v>83644.593537604902</v>
      </c>
      <c r="E18" s="15">
        <v>316043.64547378325</v>
      </c>
      <c r="F18" s="15">
        <v>1324987.1095405461</v>
      </c>
      <c r="G18" s="15">
        <v>25960.1980960332</v>
      </c>
      <c r="H18" s="15">
        <v>48835.007471589903</v>
      </c>
      <c r="I18" s="15">
        <v>21281.478950176901</v>
      </c>
      <c r="K18" s="224"/>
      <c r="L18" s="14" t="s">
        <v>140</v>
      </c>
      <c r="M18" s="14"/>
      <c r="N18" s="15">
        <v>169.86258033075788</v>
      </c>
      <c r="O18" s="28">
        <v>1.1708614077271869E-2</v>
      </c>
      <c r="P18" s="28">
        <v>1.2813659593214609E-2</v>
      </c>
      <c r="Q18" s="28">
        <v>0.73540548911208692</v>
      </c>
      <c r="R18" s="28">
        <v>7.320922201309003E-3</v>
      </c>
      <c r="S18" s="28">
        <v>9.9300135824263058E-2</v>
      </c>
      <c r="T18" s="4">
        <v>6151</v>
      </c>
      <c r="U18" s="124"/>
    </row>
    <row r="19" spans="1:21" ht="15" thickBot="1" x14ac:dyDescent="0.25">
      <c r="A19" s="227"/>
      <c r="B19" s="16" t="s">
        <v>84</v>
      </c>
      <c r="C19" s="17">
        <v>142.42565770632334</v>
      </c>
      <c r="D19" s="17">
        <v>47530.943292356802</v>
      </c>
      <c r="E19" s="17">
        <v>56707.068738381218</v>
      </c>
      <c r="F19" s="17">
        <v>1352186.6432563979</v>
      </c>
      <c r="G19" s="17">
        <v>100675.987485078</v>
      </c>
      <c r="H19" s="17">
        <v>142463.24364993599</v>
      </c>
      <c r="I19" s="17">
        <v>15204.8613664245</v>
      </c>
      <c r="K19" s="224"/>
      <c r="L19" s="16" t="s">
        <v>128</v>
      </c>
      <c r="M19" s="16"/>
      <c r="N19" s="17">
        <v>192.67162093663009</v>
      </c>
      <c r="O19" s="30">
        <v>9.9991130736324582E-2</v>
      </c>
      <c r="P19" s="30">
        <v>6.1843070843416739E-2</v>
      </c>
      <c r="Q19" s="30">
        <v>0.44518629027797091</v>
      </c>
      <c r="R19" s="30">
        <v>3.5980485771449028E-4</v>
      </c>
      <c r="S19" s="30">
        <v>2.5583835132501991E-2</v>
      </c>
      <c r="T19" s="4">
        <v>3625</v>
      </c>
      <c r="U19" s="124"/>
    </row>
    <row r="20" spans="1:21" ht="15" thickBot="1" x14ac:dyDescent="0.25">
      <c r="A20" s="228"/>
      <c r="B20" s="7" t="s">
        <v>192</v>
      </c>
      <c r="C20" s="18">
        <f>AVERAGE(C12:C19)</f>
        <v>150.51881212590055</v>
      </c>
      <c r="D20" s="18">
        <f>AVERAGE(D12:D19)</f>
        <v>92521.888692106033</v>
      </c>
      <c r="E20" s="18">
        <f t="shared" ref="E20:I20" si="2">AVERAGE(E12:E19)</f>
        <v>260663.40251108989</v>
      </c>
      <c r="F20" s="18">
        <f t="shared" si="2"/>
        <v>1003578.8489749621</v>
      </c>
      <c r="G20" s="18">
        <f t="shared" si="2"/>
        <v>22535.386588590518</v>
      </c>
      <c r="H20" s="18">
        <f t="shared" si="2"/>
        <v>124958.66121946776</v>
      </c>
      <c r="I20" s="18">
        <f t="shared" si="2"/>
        <v>8882.3018579317722</v>
      </c>
      <c r="K20" s="225"/>
      <c r="L20" s="7" t="s">
        <v>196</v>
      </c>
      <c r="M20" s="7"/>
      <c r="N20" s="18">
        <f>AVERAGE(N12:N19)</f>
        <v>150.51881212590055</v>
      </c>
      <c r="O20" s="32">
        <f>AVERAGE(O12:O19)</f>
        <v>5.4320420398961511E-2</v>
      </c>
      <c r="P20" s="32">
        <f t="shared" ref="P20:S20" si="3">AVERAGE(P12:P19)</f>
        <v>4.0302558438692383E-2</v>
      </c>
      <c r="Q20" s="32">
        <f t="shared" si="3"/>
        <v>0.59664555486648918</v>
      </c>
      <c r="R20" s="32">
        <f t="shared" si="3"/>
        <v>1.215583805493918E-2</v>
      </c>
      <c r="S20" s="32">
        <f t="shared" si="3"/>
        <v>7.4697074419802112E-2</v>
      </c>
      <c r="T20" s="125">
        <f>AVERAGE(T12:T19)</f>
        <v>16125.375</v>
      </c>
      <c r="U20" s="125"/>
    </row>
    <row r="21" spans="1:21" x14ac:dyDescent="0.2">
      <c r="A21" s="226" t="s">
        <v>193</v>
      </c>
      <c r="B21" s="20" t="s">
        <v>122</v>
      </c>
      <c r="C21" s="20">
        <v>54.032626551271825</v>
      </c>
      <c r="D21" s="20">
        <v>13101.933664108799</v>
      </c>
      <c r="E21" s="20">
        <v>287996.67152568087</v>
      </c>
      <c r="F21" s="20">
        <v>271189.97134213499</v>
      </c>
      <c r="G21" s="20">
        <v>10.0000000000865</v>
      </c>
      <c r="H21" s="21">
        <v>13276.4470710729</v>
      </c>
      <c r="I21" s="20">
        <v>7650.0800625902202</v>
      </c>
      <c r="K21" s="223" t="s">
        <v>376</v>
      </c>
      <c r="L21" s="20" t="s">
        <v>138</v>
      </c>
      <c r="M21" s="20"/>
      <c r="N21" s="20">
        <v>35.134854648885629</v>
      </c>
      <c r="O21" s="33">
        <v>1.3805068797570602E-2</v>
      </c>
      <c r="P21" s="33">
        <v>2.3082214713637077E-2</v>
      </c>
      <c r="Q21" s="33">
        <v>0.30044708016456506</v>
      </c>
      <c r="R21" s="33">
        <v>0</v>
      </c>
      <c r="S21" s="34">
        <v>0.39833644575873844</v>
      </c>
      <c r="T21" s="4">
        <v>8814</v>
      </c>
      <c r="U21" s="124"/>
    </row>
    <row r="22" spans="1:21" x14ac:dyDescent="0.2">
      <c r="A22" s="227"/>
      <c r="B22" s="14" t="s">
        <v>90</v>
      </c>
      <c r="C22" s="15">
        <v>89.204555143746461</v>
      </c>
      <c r="D22" s="15">
        <v>131328.82663225601</v>
      </c>
      <c r="E22" s="15">
        <v>65342.850111127875</v>
      </c>
      <c r="F22" s="15">
        <v>347702.15375978407</v>
      </c>
      <c r="G22" s="15">
        <v>101444.16508984601</v>
      </c>
      <c r="H22" s="22">
        <v>83156.142942222097</v>
      </c>
      <c r="I22" s="15">
        <v>27450.477908690798</v>
      </c>
      <c r="K22" s="224"/>
      <c r="L22" s="15" t="s">
        <v>122</v>
      </c>
      <c r="M22" s="15"/>
      <c r="N22" s="15">
        <v>54.032626551271825</v>
      </c>
      <c r="O22" s="28">
        <v>2.8149381420081068E-2</v>
      </c>
      <c r="P22" s="28">
        <v>1.2280590420071281E-2</v>
      </c>
      <c r="Q22" s="28">
        <v>0.58264910633173084</v>
      </c>
      <c r="R22" s="28">
        <v>2.1484906077212455E-5</v>
      </c>
      <c r="S22" s="29">
        <v>2.8524321835861632E-2</v>
      </c>
      <c r="T22" s="4">
        <v>1601</v>
      </c>
      <c r="U22" s="124"/>
    </row>
    <row r="23" spans="1:21" x14ac:dyDescent="0.2">
      <c r="A23" s="227"/>
      <c r="B23" s="14" t="s">
        <v>132</v>
      </c>
      <c r="C23" s="15">
        <v>58.100607217654201</v>
      </c>
      <c r="D23" s="15">
        <v>43060.336595052002</v>
      </c>
      <c r="E23" s="15">
        <v>138577.73770194227</v>
      </c>
      <c r="F23" s="15">
        <v>422380.62221177202</v>
      </c>
      <c r="G23" s="15">
        <v>546.00000000005195</v>
      </c>
      <c r="H23" s="22">
        <v>163561.283477069</v>
      </c>
      <c r="I23" s="15">
        <v>1390.8211756988601</v>
      </c>
      <c r="K23" s="224"/>
      <c r="L23" s="14" t="s">
        <v>76</v>
      </c>
      <c r="M23" s="14"/>
      <c r="N23" s="15">
        <v>55.524777379861533</v>
      </c>
      <c r="O23" s="28">
        <v>8.6963314758987845E-2</v>
      </c>
      <c r="P23" s="28">
        <v>1.911274726675714E-2</v>
      </c>
      <c r="Q23" s="28">
        <v>0.48013570927254251</v>
      </c>
      <c r="R23" s="28">
        <v>5.2852068758032812E-3</v>
      </c>
      <c r="S23" s="29">
        <v>0.17890359884811591</v>
      </c>
      <c r="T23" s="4">
        <v>12876</v>
      </c>
      <c r="U23" s="124"/>
    </row>
    <row r="24" spans="1:21" x14ac:dyDescent="0.2">
      <c r="A24" s="227"/>
      <c r="B24" s="14" t="s">
        <v>106</v>
      </c>
      <c r="C24" s="15">
        <v>66.53372463027209</v>
      </c>
      <c r="D24" s="15">
        <v>60778.5569536127</v>
      </c>
      <c r="E24" s="15">
        <v>44781.031452666793</v>
      </c>
      <c r="F24" s="15">
        <v>413197.85707847431</v>
      </c>
      <c r="G24" s="15">
        <v>167050.953954025</v>
      </c>
      <c r="H24" s="22">
        <v>180321.65903370001</v>
      </c>
      <c r="I24" s="15">
        <v>5486.95601208474</v>
      </c>
      <c r="K24" s="224"/>
      <c r="L24" s="14" t="s">
        <v>132</v>
      </c>
      <c r="M24" s="14"/>
      <c r="N24" s="15">
        <v>58.100607217654201</v>
      </c>
      <c r="O24" s="28">
        <v>5.6258423716127284E-2</v>
      </c>
      <c r="P24" s="28">
        <v>3.7786126244437293E-2</v>
      </c>
      <c r="Q24" s="28">
        <v>0.55184120452513752</v>
      </c>
      <c r="R24" s="28">
        <v>7.1335019133450246E-4</v>
      </c>
      <c r="S24" s="29">
        <v>0.21369317374225796</v>
      </c>
      <c r="T24" s="4">
        <v>5079</v>
      </c>
      <c r="U24" s="124"/>
    </row>
    <row r="25" spans="1:21" x14ac:dyDescent="0.2">
      <c r="A25" s="227"/>
      <c r="B25" s="14" t="s">
        <v>76</v>
      </c>
      <c r="C25" s="15">
        <v>55.524777379861533</v>
      </c>
      <c r="D25" s="15">
        <v>98845.790166174804</v>
      </c>
      <c r="E25" s="15">
        <v>123865.07270879496</v>
      </c>
      <c r="F25" s="15">
        <v>545740.39296422084</v>
      </c>
      <c r="G25" s="15">
        <v>6007.3658792598198</v>
      </c>
      <c r="H25" s="22">
        <v>203348.59176796401</v>
      </c>
      <c r="I25" s="15">
        <v>61286.460568960101</v>
      </c>
      <c r="K25" s="224"/>
      <c r="L25" s="14" t="s">
        <v>106</v>
      </c>
      <c r="M25" s="14"/>
      <c r="N25" s="15">
        <v>66.53372463027209</v>
      </c>
      <c r="O25" s="28">
        <v>4.9299610711113821E-2</v>
      </c>
      <c r="P25" s="28">
        <v>3.4919870456689997E-2</v>
      </c>
      <c r="Q25" s="28">
        <v>0.33515921604032745</v>
      </c>
      <c r="R25" s="28">
        <v>0.13550086431204925</v>
      </c>
      <c r="S25" s="29">
        <v>0.14626519678524877</v>
      </c>
      <c r="T25" s="4">
        <v>6765</v>
      </c>
      <c r="U25" s="124"/>
    </row>
    <row r="26" spans="1:21" x14ac:dyDescent="0.2">
      <c r="A26" s="227"/>
      <c r="B26" s="14" t="s">
        <v>82</v>
      </c>
      <c r="C26" s="15">
        <v>76.908844773461283</v>
      </c>
      <c r="D26" s="15">
        <v>38659.623728676503</v>
      </c>
      <c r="E26" s="15">
        <v>70836.90176803022</v>
      </c>
      <c r="F26" s="15">
        <v>422159.55977371498</v>
      </c>
      <c r="G26" s="15">
        <v>7732.3926146633503</v>
      </c>
      <c r="H26" s="22">
        <v>222819.53259477799</v>
      </c>
      <c r="I26" s="15">
        <v>36971.708073497197</v>
      </c>
      <c r="K26" s="224"/>
      <c r="L26" s="14" t="s">
        <v>82</v>
      </c>
      <c r="M26" s="14"/>
      <c r="N26" s="15">
        <v>76.908844773461283</v>
      </c>
      <c r="O26" s="28">
        <v>4.0320681300894272E-2</v>
      </c>
      <c r="P26" s="28">
        <v>0.11754975431371346</v>
      </c>
      <c r="Q26" s="28">
        <v>0.44029815673388401</v>
      </c>
      <c r="R26" s="28">
        <v>8.064624231662253E-3</v>
      </c>
      <c r="S26" s="29">
        <v>0.2323932437734525</v>
      </c>
      <c r="T26" s="4">
        <v>5437</v>
      </c>
      <c r="U26" s="124"/>
    </row>
    <row r="27" spans="1:21" ht="15" thickBot="1" x14ac:dyDescent="0.25">
      <c r="A27" s="227"/>
      <c r="B27" s="17" t="s">
        <v>138</v>
      </c>
      <c r="C27" s="17">
        <v>35.134854648885629</v>
      </c>
      <c r="D27" s="17">
        <v>12860.132550161799</v>
      </c>
      <c r="E27" s="17">
        <v>11705.948979326567</v>
      </c>
      <c r="F27" s="17">
        <v>279881.92828892963</v>
      </c>
      <c r="G27" s="17">
        <v>0</v>
      </c>
      <c r="H27" s="23">
        <v>371070.91367188201</v>
      </c>
      <c r="I27" s="17">
        <v>6286.0395300192104</v>
      </c>
      <c r="K27" s="224"/>
      <c r="L27" s="16" t="s">
        <v>90</v>
      </c>
      <c r="M27" s="16"/>
      <c r="N27" s="17">
        <v>89.204555143746461</v>
      </c>
      <c r="O27" s="30">
        <v>0.11525068708839992</v>
      </c>
      <c r="P27" s="30">
        <v>7.2600928963012609E-2</v>
      </c>
      <c r="Q27" s="30">
        <v>0.30513416704119994</v>
      </c>
      <c r="R27" s="30">
        <v>8.9024702554086801E-2</v>
      </c>
      <c r="S27" s="31">
        <v>7.297562047476934E-2</v>
      </c>
      <c r="T27" s="4">
        <v>5374</v>
      </c>
      <c r="U27" s="124"/>
    </row>
    <row r="28" spans="1:21" ht="15" thickBot="1" x14ac:dyDescent="0.25">
      <c r="A28" s="228"/>
      <c r="B28" s="7" t="s">
        <v>194</v>
      </c>
      <c r="C28" s="24">
        <f>AVERAGE(C21:C27)</f>
        <v>62.205712906450422</v>
      </c>
      <c r="D28" s="24">
        <f>AVERAGE(D21:D27)</f>
        <v>56947.885755720381</v>
      </c>
      <c r="E28" s="24">
        <f t="shared" ref="E28:I28" si="4">AVERAGE(E21:E27)</f>
        <v>106158.03060679566</v>
      </c>
      <c r="F28" s="24">
        <f t="shared" si="4"/>
        <v>386036.06934557582</v>
      </c>
      <c r="G28" s="24">
        <f t="shared" si="4"/>
        <v>40398.696791113478</v>
      </c>
      <c r="H28" s="24">
        <f t="shared" si="4"/>
        <v>176793.51007981258</v>
      </c>
      <c r="I28" s="24">
        <f t="shared" si="4"/>
        <v>20931.791904505873</v>
      </c>
      <c r="K28" s="225"/>
      <c r="L28" s="7" t="s">
        <v>196</v>
      </c>
      <c r="M28" s="7"/>
      <c r="N28" s="24">
        <f>AVERAGE(N21:N27)</f>
        <v>62.205712906450437</v>
      </c>
      <c r="O28" s="35">
        <f>AVERAGE(O21:O27)</f>
        <v>5.5721023970453545E-2</v>
      </c>
      <c r="P28" s="35">
        <f t="shared" ref="P28:S28" si="5">AVERAGE(P21:P27)</f>
        <v>4.5333176054045556E-2</v>
      </c>
      <c r="Q28" s="35">
        <f t="shared" si="5"/>
        <v>0.42795209144419816</v>
      </c>
      <c r="R28" s="35">
        <f t="shared" si="5"/>
        <v>3.40871761530019E-2</v>
      </c>
      <c r="S28" s="35">
        <f t="shared" si="5"/>
        <v>0.1815845144597778</v>
      </c>
      <c r="T28" s="125">
        <f>AVERAGE(T21:T27)</f>
        <v>6563.7142857142853</v>
      </c>
      <c r="U28" s="125"/>
    </row>
    <row r="29" spans="1:21" x14ac:dyDescent="0.2">
      <c r="A29" s="226" t="s">
        <v>195</v>
      </c>
      <c r="B29" s="19" t="s">
        <v>88</v>
      </c>
      <c r="C29" s="20">
        <v>63.72883649307429</v>
      </c>
      <c r="D29" s="20">
        <v>969120.73747828696</v>
      </c>
      <c r="E29" s="20">
        <v>183273.02406872227</v>
      </c>
      <c r="F29" s="20">
        <v>228954.76527603489</v>
      </c>
      <c r="G29" s="20">
        <v>46715.999617586604</v>
      </c>
      <c r="H29" s="20">
        <v>15094.012684400401</v>
      </c>
      <c r="I29" s="20">
        <v>74612.554544993007</v>
      </c>
      <c r="K29" s="223" t="s">
        <v>408</v>
      </c>
      <c r="L29" s="19" t="s">
        <v>88</v>
      </c>
      <c r="M29" s="19"/>
      <c r="N29" s="20">
        <v>63.72883649307429</v>
      </c>
      <c r="O29" s="34">
        <v>0.44965663876031564</v>
      </c>
      <c r="P29" s="34">
        <v>0.20546559463330077</v>
      </c>
      <c r="Q29" s="33">
        <v>0.10623137675297706</v>
      </c>
      <c r="R29" s="33">
        <v>2.167548227172553E-2</v>
      </c>
      <c r="S29" s="33">
        <v>7.003382289325036E-3</v>
      </c>
      <c r="T29" s="4">
        <v>10135</v>
      </c>
      <c r="U29" s="124"/>
    </row>
    <row r="30" spans="1:21" x14ac:dyDescent="0.2">
      <c r="A30" s="227"/>
      <c r="B30" s="14" t="s">
        <v>102</v>
      </c>
      <c r="C30" s="15">
        <v>66.792957482832293</v>
      </c>
      <c r="D30" s="15">
        <v>1000465.70638737</v>
      </c>
      <c r="E30" s="15">
        <v>335713.32872472145</v>
      </c>
      <c r="F30" s="15">
        <v>284820.3459408193</v>
      </c>
      <c r="G30" s="15">
        <v>3717.32982367155</v>
      </c>
      <c r="H30" s="15">
        <v>13733.9791996406</v>
      </c>
      <c r="I30" s="15">
        <v>35383.451010639103</v>
      </c>
      <c r="K30" s="224"/>
      <c r="L30" s="14" t="s">
        <v>100</v>
      </c>
      <c r="M30" s="14"/>
      <c r="N30" s="15">
        <v>66.607840984027035</v>
      </c>
      <c r="O30" s="29">
        <v>0.34604020628535376</v>
      </c>
      <c r="P30" s="29">
        <v>0.36740761450971449</v>
      </c>
      <c r="Q30" s="28">
        <v>0.11337817027290706</v>
      </c>
      <c r="R30" s="28">
        <v>3.0107267321449607E-2</v>
      </c>
      <c r="S30" s="28">
        <v>1.2570924276783579E-2</v>
      </c>
      <c r="T30" s="4">
        <v>30625</v>
      </c>
      <c r="U30" s="124"/>
    </row>
    <row r="31" spans="1:21" x14ac:dyDescent="0.2">
      <c r="A31" s="227"/>
      <c r="B31" s="14" t="s">
        <v>100</v>
      </c>
      <c r="C31" s="15">
        <v>66.607840984027035</v>
      </c>
      <c r="D31" s="15">
        <v>1066155.7285593899</v>
      </c>
      <c r="E31" s="15">
        <v>849577.06852455938</v>
      </c>
      <c r="F31" s="15">
        <v>349320.06031218811</v>
      </c>
      <c r="G31" s="15">
        <v>92760.999857810501</v>
      </c>
      <c r="H31" s="15">
        <v>38731.230323932403</v>
      </c>
      <c r="I31" s="15">
        <v>56288.425840543503</v>
      </c>
      <c r="K31" s="224"/>
      <c r="L31" s="14" t="s">
        <v>102</v>
      </c>
      <c r="M31" s="14"/>
      <c r="N31" s="15">
        <v>66.792957482832293</v>
      </c>
      <c r="O31" s="29">
        <v>0.42965021339908299</v>
      </c>
      <c r="P31" s="29">
        <v>0.27855259911183755</v>
      </c>
      <c r="Q31" s="28">
        <v>0.12231615899735002</v>
      </c>
      <c r="R31" s="28">
        <v>1.596408094568767E-3</v>
      </c>
      <c r="S31" s="28">
        <v>5.8980603295755735E-3</v>
      </c>
      <c r="T31" s="4">
        <v>22551</v>
      </c>
      <c r="U31" s="124"/>
    </row>
    <row r="32" spans="1:21" x14ac:dyDescent="0.2">
      <c r="A32" s="227"/>
      <c r="B32" s="14" t="s">
        <v>114</v>
      </c>
      <c r="C32" s="15">
        <v>79.449977531557849</v>
      </c>
      <c r="D32" s="15">
        <v>2162508.8659313899</v>
      </c>
      <c r="E32" s="15">
        <v>380691.01740555669</v>
      </c>
      <c r="F32" s="15">
        <v>1076196.5985797851</v>
      </c>
      <c r="G32" s="15">
        <v>145640.03869648199</v>
      </c>
      <c r="H32" s="15">
        <v>110344.83943543601</v>
      </c>
      <c r="I32" s="15">
        <v>229024.41444347799</v>
      </c>
      <c r="K32" s="224"/>
      <c r="L32" s="14" t="s">
        <v>114</v>
      </c>
      <c r="M32" s="14"/>
      <c r="N32" s="15">
        <v>79.449977531557849</v>
      </c>
      <c r="O32" s="29">
        <v>0.37122594402990233</v>
      </c>
      <c r="P32" s="29">
        <v>0.1738265501292926</v>
      </c>
      <c r="Q32" s="28">
        <v>0.18474472154243915</v>
      </c>
      <c r="R32" s="28">
        <v>2.5001220436785192E-2</v>
      </c>
      <c r="S32" s="28">
        <v>1.8942288669232841E-2</v>
      </c>
      <c r="T32" s="4">
        <v>89761</v>
      </c>
      <c r="U32" s="124"/>
    </row>
    <row r="33" spans="1:25" ht="15" thickBot="1" x14ac:dyDescent="0.25">
      <c r="A33" s="227"/>
      <c r="B33" s="16" t="s">
        <v>80</v>
      </c>
      <c r="C33" s="17">
        <v>91.734511427595521</v>
      </c>
      <c r="D33" s="17">
        <v>2279569.08425035</v>
      </c>
      <c r="E33" s="17">
        <v>1323225.7589669358</v>
      </c>
      <c r="F33" s="17">
        <v>1165275.1833117751</v>
      </c>
      <c r="G33" s="17">
        <v>189259.28472005299</v>
      </c>
      <c r="H33" s="17">
        <v>128946.57727300499</v>
      </c>
      <c r="I33" s="17">
        <v>231585.38756779299</v>
      </c>
      <c r="K33" s="224"/>
      <c r="L33" s="16" t="s">
        <v>80</v>
      </c>
      <c r="M33" s="16"/>
      <c r="N33" s="17">
        <v>91.734511427595521</v>
      </c>
      <c r="O33" s="31">
        <v>0.30761276121356346</v>
      </c>
      <c r="P33" s="31">
        <v>0.26260796750333237</v>
      </c>
      <c r="Q33" s="30">
        <v>0.15724617393205964</v>
      </c>
      <c r="R33" s="30">
        <v>2.5539287912033165E-2</v>
      </c>
      <c r="S33" s="30">
        <v>1.7400487205252418E-2</v>
      </c>
      <c r="T33" s="4">
        <v>108429</v>
      </c>
      <c r="U33" s="124"/>
    </row>
    <row r="34" spans="1:25" ht="15" thickBot="1" x14ac:dyDescent="0.25">
      <c r="A34" s="228"/>
      <c r="B34" s="7" t="s">
        <v>196</v>
      </c>
      <c r="C34" s="18">
        <f>AVERAGE(C29:C33)</f>
        <v>73.662824783817399</v>
      </c>
      <c r="D34" s="18">
        <f>AVERAGE(D29:D33)</f>
        <v>1495564.0245213571</v>
      </c>
      <c r="E34" s="18">
        <f t="shared" ref="E34:I34" si="6">AVERAGE(E29:E33)</f>
        <v>614496.03953809908</v>
      </c>
      <c r="F34" s="18">
        <f t="shared" si="6"/>
        <v>620913.39068412059</v>
      </c>
      <c r="G34" s="18">
        <f t="shared" si="6"/>
        <v>95618.730543120721</v>
      </c>
      <c r="H34" s="18">
        <f t="shared" si="6"/>
        <v>61370.127783282878</v>
      </c>
      <c r="I34" s="18">
        <f t="shared" si="6"/>
        <v>125378.84668148933</v>
      </c>
      <c r="K34" s="225"/>
      <c r="L34" s="7" t="s">
        <v>192</v>
      </c>
      <c r="M34" s="7"/>
      <c r="N34" s="18">
        <f>AVERAGE(N29:N33)</f>
        <v>73.662824783817399</v>
      </c>
      <c r="O34" s="32">
        <f>AVERAGE(O29:O33)</f>
        <v>0.38083715273764362</v>
      </c>
      <c r="P34" s="32">
        <f t="shared" ref="P34:S34" si="7">AVERAGE(P29:P33)</f>
        <v>0.25757206517749559</v>
      </c>
      <c r="Q34" s="32">
        <f t="shared" si="7"/>
        <v>0.1367833202995466</v>
      </c>
      <c r="R34" s="32">
        <f t="shared" si="7"/>
        <v>2.0783933207312453E-2</v>
      </c>
      <c r="S34" s="32">
        <f t="shared" si="7"/>
        <v>1.236302855403389E-2</v>
      </c>
      <c r="T34" s="125">
        <f>AVERAGE(T29:T33)</f>
        <v>52300.2</v>
      </c>
      <c r="U34" s="125"/>
    </row>
    <row r="35" spans="1:25" x14ac:dyDescent="0.2">
      <c r="A35" s="226" t="s">
        <v>197</v>
      </c>
      <c r="B35" s="19" t="s">
        <v>104</v>
      </c>
      <c r="C35" s="20">
        <v>64.212937896453838</v>
      </c>
      <c r="D35" s="20">
        <v>403793.20489391801</v>
      </c>
      <c r="E35" s="20">
        <v>35245.734259835408</v>
      </c>
      <c r="F35" s="20">
        <v>329384.4593014007</v>
      </c>
      <c r="G35" s="20">
        <v>56088.5242404214</v>
      </c>
      <c r="H35" s="20">
        <v>73163.688452965594</v>
      </c>
      <c r="I35" s="20">
        <v>46980.003697955901</v>
      </c>
      <c r="K35" s="223" t="s">
        <v>409</v>
      </c>
      <c r="L35" s="19" t="s">
        <v>104</v>
      </c>
      <c r="M35" s="19"/>
      <c r="N35" s="20">
        <v>64.212937896453838</v>
      </c>
      <c r="O35" s="34">
        <v>0.31631344159362013</v>
      </c>
      <c r="P35" s="33">
        <v>7.8002294624064439E-2</v>
      </c>
      <c r="Q35" s="34">
        <v>0.25802497582011458</v>
      </c>
      <c r="R35" s="33">
        <v>4.3937228069639823E-2</v>
      </c>
      <c r="S35" s="33">
        <v>5.7313143989931287E-2</v>
      </c>
      <c r="T35" s="4">
        <v>13202</v>
      </c>
      <c r="U35" s="124"/>
    </row>
    <row r="36" spans="1:25" x14ac:dyDescent="0.2">
      <c r="A36" s="227"/>
      <c r="B36" s="14" t="s">
        <v>118</v>
      </c>
      <c r="C36" s="15">
        <v>167.11889071811174</v>
      </c>
      <c r="D36" s="15">
        <v>494173.31592654</v>
      </c>
      <c r="E36" s="15">
        <v>178601.57974241339</v>
      </c>
      <c r="F36" s="15">
        <v>850249.71667662787</v>
      </c>
      <c r="G36" s="15">
        <v>841.00010077299999</v>
      </c>
      <c r="H36" s="15">
        <v>57797.538358461097</v>
      </c>
      <c r="I36" s="15">
        <v>58191.026852682298</v>
      </c>
      <c r="K36" s="224"/>
      <c r="L36" s="14" t="s">
        <v>86</v>
      </c>
      <c r="M36" s="14"/>
      <c r="N36" s="15">
        <v>96.396986216317174</v>
      </c>
      <c r="O36" s="29">
        <v>0.34564699789237963</v>
      </c>
      <c r="P36" s="28">
        <v>0.17288895126100173</v>
      </c>
      <c r="Q36" s="29">
        <v>0.21609116950803015</v>
      </c>
      <c r="R36" s="28">
        <v>1.0358364826374869E-3</v>
      </c>
      <c r="S36" s="28">
        <v>1.7468362699521206E-2</v>
      </c>
      <c r="T36" s="4">
        <v>4581</v>
      </c>
      <c r="U36" s="124"/>
    </row>
    <row r="37" spans="1:25" x14ac:dyDescent="0.2">
      <c r="A37" s="227"/>
      <c r="B37" s="14" t="s">
        <v>134</v>
      </c>
      <c r="C37" s="15">
        <v>135.77402321066509</v>
      </c>
      <c r="D37" s="15">
        <v>507768.15688561002</v>
      </c>
      <c r="E37" s="15">
        <v>236481.33273616599</v>
      </c>
      <c r="F37" s="15">
        <v>747652.10542019492</v>
      </c>
      <c r="G37" s="15">
        <v>3656.0001008231902</v>
      </c>
      <c r="H37" s="15">
        <v>59858.345213924702</v>
      </c>
      <c r="I37" s="15">
        <v>69393.803859745502</v>
      </c>
      <c r="K37" s="224"/>
      <c r="L37" s="14" t="s">
        <v>72</v>
      </c>
      <c r="M37" s="14"/>
      <c r="N37" s="15">
        <v>105.08547993386512</v>
      </c>
      <c r="O37" s="29">
        <v>0.26968511600807948</v>
      </c>
      <c r="P37" s="28">
        <v>0.17271692206948466</v>
      </c>
      <c r="Q37" s="29">
        <v>0.17610225527895268</v>
      </c>
      <c r="R37" s="28">
        <v>3.7352333978079043E-2</v>
      </c>
      <c r="S37" s="28">
        <v>2.8039753271200941E-2</v>
      </c>
      <c r="T37" s="4">
        <v>22447</v>
      </c>
      <c r="U37" s="124"/>
    </row>
    <row r="38" spans="1:25" x14ac:dyDescent="0.2">
      <c r="A38" s="227"/>
      <c r="B38" s="14" t="s">
        <v>86</v>
      </c>
      <c r="C38" s="15">
        <v>96.396986216317174</v>
      </c>
      <c r="D38" s="15">
        <v>627001.06412481901</v>
      </c>
      <c r="E38" s="15">
        <v>155997.53211021828</v>
      </c>
      <c r="F38" s="15">
        <v>391987.76224203582</v>
      </c>
      <c r="G38" s="15">
        <v>1878.9996176250099</v>
      </c>
      <c r="H38" s="15">
        <v>31687.479040475599</v>
      </c>
      <c r="I38" s="15">
        <v>37844.8255102775</v>
      </c>
      <c r="K38" s="224"/>
      <c r="L38" s="14" t="s">
        <v>134</v>
      </c>
      <c r="M38" s="14"/>
      <c r="N38" s="15">
        <v>135.77402321066509</v>
      </c>
      <c r="O38" s="29">
        <v>0.22861502895080649</v>
      </c>
      <c r="P38" s="28">
        <v>0.16116831656620939</v>
      </c>
      <c r="Q38" s="29">
        <v>0.33661919403164775</v>
      </c>
      <c r="R38" s="28">
        <v>1.6460594418135949E-3</v>
      </c>
      <c r="S38" s="28">
        <v>2.6950325928200361E-2</v>
      </c>
      <c r="T38" s="4">
        <v>3936</v>
      </c>
      <c r="U38" s="124"/>
    </row>
    <row r="39" spans="1:25" ht="15" thickBot="1" x14ac:dyDescent="0.25">
      <c r="A39" s="227"/>
      <c r="B39" s="16" t="s">
        <v>72</v>
      </c>
      <c r="C39" s="17">
        <v>105.08547993386512</v>
      </c>
      <c r="D39" s="17">
        <v>1128251.67996008</v>
      </c>
      <c r="E39" s="17">
        <v>496985.2432605378</v>
      </c>
      <c r="F39" s="17">
        <v>736739.45490297186</v>
      </c>
      <c r="G39" s="17">
        <v>156266.812885347</v>
      </c>
      <c r="H39" s="17">
        <v>117306.8028454</v>
      </c>
      <c r="I39" s="17">
        <v>196280.56254043701</v>
      </c>
      <c r="K39" s="224"/>
      <c r="L39" s="16" t="s">
        <v>118</v>
      </c>
      <c r="M39" s="16"/>
      <c r="N39" s="17">
        <v>167.11889071811174</v>
      </c>
      <c r="O39" s="31">
        <v>0.21383123565336407</v>
      </c>
      <c r="P39" s="30">
        <v>0.12525333064721145</v>
      </c>
      <c r="Q39" s="31">
        <v>0.36790725373345023</v>
      </c>
      <c r="R39" s="30">
        <v>3.6390489922694802E-4</v>
      </c>
      <c r="S39" s="30">
        <v>2.500928044190396E-2</v>
      </c>
      <c r="T39" s="4">
        <v>11026</v>
      </c>
      <c r="U39" s="124"/>
    </row>
    <row r="40" spans="1:25" ht="15" thickBot="1" x14ac:dyDescent="0.25">
      <c r="A40" s="228"/>
      <c r="B40" s="7" t="s">
        <v>192</v>
      </c>
      <c r="C40" s="25">
        <f>AVERAGE(C35:C39)</f>
        <v>113.7176635950826</v>
      </c>
      <c r="D40" s="25">
        <f>AVERAGE(D35:D39)</f>
        <v>632197.48435819335</v>
      </c>
      <c r="E40" s="25">
        <f t="shared" ref="E40:I40" si="8">AVERAGE(E35:E39)</f>
        <v>220662.28442183416</v>
      </c>
      <c r="F40" s="25">
        <f t="shared" si="8"/>
        <v>611202.6997086464</v>
      </c>
      <c r="G40" s="25">
        <f t="shared" si="8"/>
        <v>43746.26738899792</v>
      </c>
      <c r="H40" s="25">
        <f t="shared" si="8"/>
        <v>67962.770782245396</v>
      </c>
      <c r="I40" s="25">
        <f t="shared" si="8"/>
        <v>81738.044492219648</v>
      </c>
      <c r="K40" s="225"/>
      <c r="L40" s="7" t="s">
        <v>194</v>
      </c>
      <c r="M40" s="7"/>
      <c r="N40" s="25">
        <f>AVERAGE(N35:N39)</f>
        <v>113.71766359508258</v>
      </c>
      <c r="O40" s="36">
        <f>AVERAGE(O35:O39)</f>
        <v>0.27481836401964993</v>
      </c>
      <c r="P40" s="36">
        <f t="shared" ref="P40:S40" si="9">AVERAGE(P35:P39)</f>
        <v>0.14200596303359431</v>
      </c>
      <c r="Q40" s="36">
        <f t="shared" si="9"/>
        <v>0.27094896967443904</v>
      </c>
      <c r="R40" s="36">
        <f t="shared" si="9"/>
        <v>1.6867072574279378E-2</v>
      </c>
      <c r="S40" s="36">
        <f t="shared" si="9"/>
        <v>3.0956173266151549E-2</v>
      </c>
      <c r="T40" s="125">
        <f>AVERAGE(T35:T39)</f>
        <v>11038.4</v>
      </c>
      <c r="U40" s="125"/>
    </row>
    <row r="41" spans="1:25" ht="15" thickBot="1" x14ac:dyDescent="0.25">
      <c r="A41" s="13" t="s">
        <v>198</v>
      </c>
      <c r="B41" s="26" t="s">
        <v>78</v>
      </c>
      <c r="C41" s="27">
        <v>19.281967934488371</v>
      </c>
      <c r="D41" s="27">
        <v>15043.810599938801</v>
      </c>
      <c r="E41" s="27">
        <v>18609.557332885372</v>
      </c>
      <c r="F41" s="27">
        <v>141692.73095288611</v>
      </c>
      <c r="G41" s="27">
        <v>109.999999991436</v>
      </c>
      <c r="H41" s="27">
        <v>5308.0333136542304</v>
      </c>
      <c r="I41" s="27">
        <v>211879.64846790701</v>
      </c>
      <c r="K41" s="13" t="s">
        <v>410</v>
      </c>
      <c r="L41" s="26" t="s">
        <v>78</v>
      </c>
      <c r="M41" s="26"/>
      <c r="N41" s="27">
        <v>19.281967934488371</v>
      </c>
      <c r="O41" s="37">
        <v>3.5519048033361131E-2</v>
      </c>
      <c r="P41" s="37">
        <v>1.4469796467008139E-2</v>
      </c>
      <c r="Q41" s="37">
        <v>0.33454229453767192</v>
      </c>
      <c r="R41" s="37">
        <v>2.5971446911073406E-4</v>
      </c>
      <c r="S41" s="37">
        <v>1.2532482310773883E-2</v>
      </c>
      <c r="T41" s="4">
        <v>36138</v>
      </c>
      <c r="U41" s="124"/>
    </row>
    <row r="44" spans="1:25" ht="15" thickBot="1" x14ac:dyDescent="0.25"/>
    <row r="45" spans="1:25" ht="15" thickBot="1" x14ac:dyDescent="0.25">
      <c r="A45" s="13" t="s">
        <v>400</v>
      </c>
      <c r="B45" s="13" t="s">
        <v>401</v>
      </c>
      <c r="C45" s="13" t="s">
        <v>402</v>
      </c>
      <c r="D45" s="13" t="s">
        <v>420</v>
      </c>
      <c r="E45" s="13" t="s">
        <v>404</v>
      </c>
      <c r="F45" s="13" t="s">
        <v>405</v>
      </c>
      <c r="G45" s="13" t="s">
        <v>406</v>
      </c>
      <c r="H45" s="13" t="s">
        <v>407</v>
      </c>
      <c r="I45" s="126" t="s">
        <v>356</v>
      </c>
    </row>
    <row r="46" spans="1:25" ht="14.25" customHeight="1" thickBot="1" x14ac:dyDescent="0.25">
      <c r="A46" s="223" t="s">
        <v>412</v>
      </c>
      <c r="B46" s="122">
        <v>30</v>
      </c>
      <c r="C46" s="15">
        <v>33.289488731964163</v>
      </c>
      <c r="D46" s="28">
        <v>1.6953985173104768E-2</v>
      </c>
      <c r="E46" s="28">
        <v>0.41499514930353409</v>
      </c>
      <c r="F46" s="29">
        <v>0.44954209360339775</v>
      </c>
      <c r="G46" s="28">
        <v>1.3219722665958129E-4</v>
      </c>
      <c r="H46" s="28">
        <v>1.8233128767448628E-3</v>
      </c>
      <c r="I46" s="124">
        <v>3529</v>
      </c>
      <c r="J46" s="122">
        <v>30</v>
      </c>
      <c r="K46" s="14" t="s">
        <v>130</v>
      </c>
      <c r="M46" s="126"/>
      <c r="O46" s="4" t="s">
        <v>71</v>
      </c>
      <c r="P46" s="124"/>
      <c r="Q46" s="4" t="s">
        <v>70</v>
      </c>
    </row>
    <row r="47" spans="1:25" ht="15" thickBot="1" x14ac:dyDescent="0.25">
      <c r="A47" s="224"/>
      <c r="B47" s="122">
        <v>26</v>
      </c>
      <c r="C47" s="15">
        <v>54.032626551271825</v>
      </c>
      <c r="D47" s="28">
        <v>2.8149381420081068E-2</v>
      </c>
      <c r="E47" s="28">
        <v>1.2280590420071281E-2</v>
      </c>
      <c r="F47" s="28">
        <v>0.58264910633173084</v>
      </c>
      <c r="G47" s="28">
        <v>2.1484906077212455E-5</v>
      </c>
      <c r="H47" s="29">
        <v>2.8524321835861632E-2</v>
      </c>
      <c r="I47" s="124">
        <v>1601</v>
      </c>
      <c r="J47" s="122">
        <v>26</v>
      </c>
      <c r="K47" s="15" t="s">
        <v>122</v>
      </c>
      <c r="M47" s="14" t="s">
        <v>130</v>
      </c>
      <c r="N47">
        <f t="shared" ref="N47:N81" si="10">MATCH(M47,P$47:P$81,0)</f>
        <v>30</v>
      </c>
      <c r="O47" s="4" t="s">
        <v>158</v>
      </c>
      <c r="P47" s="124" t="str">
        <f>O47&amp;"駅"</f>
        <v>貝塚駅</v>
      </c>
      <c r="Q47" s="4">
        <v>1</v>
      </c>
      <c r="T47" s="181"/>
      <c r="U47" s="13" t="s">
        <v>420</v>
      </c>
      <c r="V47" s="13" t="s">
        <v>422</v>
      </c>
      <c r="W47" s="13" t="s">
        <v>405</v>
      </c>
      <c r="X47" s="13" t="s">
        <v>407</v>
      </c>
      <c r="Y47" s="181" t="s">
        <v>427</v>
      </c>
    </row>
    <row r="48" spans="1:25" x14ac:dyDescent="0.2">
      <c r="A48" s="224"/>
      <c r="B48" s="122">
        <v>29</v>
      </c>
      <c r="C48" s="15">
        <v>78.467834111943091</v>
      </c>
      <c r="D48" s="28">
        <v>3.0203133110456651E-2</v>
      </c>
      <c r="E48" s="28">
        <v>5.397849077074577E-2</v>
      </c>
      <c r="F48" s="29">
        <v>0.75862579609978065</v>
      </c>
      <c r="G48" s="28">
        <v>0</v>
      </c>
      <c r="H48" s="28">
        <v>6.9401991072179411E-2</v>
      </c>
      <c r="I48" s="124">
        <v>3434</v>
      </c>
      <c r="J48" s="122">
        <v>29</v>
      </c>
      <c r="K48" s="14" t="s">
        <v>120</v>
      </c>
      <c r="M48" s="15" t="s">
        <v>122</v>
      </c>
      <c r="N48">
        <f t="shared" si="10"/>
        <v>26</v>
      </c>
      <c r="O48" s="4" t="s">
        <v>164</v>
      </c>
      <c r="P48" s="124" t="str">
        <f t="shared" ref="P48:P81" si="11">O48&amp;"駅"</f>
        <v>箱崎九大前駅</v>
      </c>
      <c r="Q48" s="4">
        <v>2</v>
      </c>
      <c r="T48" t="s">
        <v>423</v>
      </c>
      <c r="U48" s="153">
        <v>2.8504271833282597E-2</v>
      </c>
      <c r="V48" s="153">
        <v>7.9899534685992174E-2</v>
      </c>
      <c r="W48" s="153">
        <v>0.69225202863888113</v>
      </c>
      <c r="X48" s="153">
        <v>4.4717358446829142E-2</v>
      </c>
      <c r="Y48" s="129">
        <v>3415.6666666666665</v>
      </c>
    </row>
    <row r="49" spans="1:25" x14ac:dyDescent="0.2">
      <c r="A49" s="224"/>
      <c r="B49" s="122">
        <v>27</v>
      </c>
      <c r="C49" s="15">
        <v>78.601049909042104</v>
      </c>
      <c r="D49" s="28">
        <v>4.3049969187168136E-2</v>
      </c>
      <c r="E49" s="28">
        <v>4.2407369409189627E-2</v>
      </c>
      <c r="F49" s="29">
        <v>0.75866028268734431</v>
      </c>
      <c r="G49" s="28">
        <v>7.2527510917683158E-4</v>
      </c>
      <c r="H49" s="28">
        <v>7.7450419800748826E-3</v>
      </c>
      <c r="I49" s="124">
        <v>4757</v>
      </c>
      <c r="J49" s="122">
        <v>27</v>
      </c>
      <c r="K49" s="14" t="s">
        <v>98</v>
      </c>
      <c r="M49" s="14" t="s">
        <v>120</v>
      </c>
      <c r="N49">
        <f t="shared" si="10"/>
        <v>29</v>
      </c>
      <c r="O49" s="4" t="s">
        <v>163</v>
      </c>
      <c r="P49" s="124" t="str">
        <f t="shared" si="11"/>
        <v>箱崎宮前駅</v>
      </c>
      <c r="Q49" s="4">
        <v>3</v>
      </c>
      <c r="T49" t="s">
        <v>424</v>
      </c>
      <c r="U49" s="153">
        <v>5.4320420398961511E-2</v>
      </c>
      <c r="V49" s="153">
        <v>4.0302558438692383E-2</v>
      </c>
      <c r="W49" s="153">
        <v>0.59664555486648918</v>
      </c>
      <c r="X49" s="153">
        <v>7.4697074419802112E-2</v>
      </c>
      <c r="Y49" s="129">
        <v>15633.444444444445</v>
      </c>
    </row>
    <row r="50" spans="1:25" x14ac:dyDescent="0.2">
      <c r="A50" s="224"/>
      <c r="B50" s="122">
        <v>28</v>
      </c>
      <c r="C50" s="15">
        <v>80.964105841948793</v>
      </c>
      <c r="D50" s="28">
        <v>3.5539461929442226E-2</v>
      </c>
      <c r="E50" s="28">
        <v>3.4235702505608631E-2</v>
      </c>
      <c r="F50" s="29">
        <v>0.73459236529869454</v>
      </c>
      <c r="G50" s="28">
        <v>3.421448714622773E-4</v>
      </c>
      <c r="H50" s="28">
        <v>6.244331733153307E-2</v>
      </c>
      <c r="I50" s="124">
        <v>3168</v>
      </c>
      <c r="J50" s="122">
        <v>28</v>
      </c>
      <c r="K50" s="14" t="s">
        <v>126</v>
      </c>
      <c r="M50" s="14" t="s">
        <v>98</v>
      </c>
      <c r="N50">
        <f t="shared" si="10"/>
        <v>27</v>
      </c>
      <c r="O50" s="4" t="s">
        <v>161</v>
      </c>
      <c r="P50" s="124" t="str">
        <f t="shared" si="11"/>
        <v>馬出九大病院前駅</v>
      </c>
      <c r="Q50" s="4">
        <v>4</v>
      </c>
      <c r="T50" t="s">
        <v>425</v>
      </c>
      <c r="U50" s="153">
        <v>6.0316297728848965E-2</v>
      </c>
      <c r="V50" s="153">
        <v>5.0841940326374596E-2</v>
      </c>
      <c r="W50" s="153">
        <v>0.40216925562960942</v>
      </c>
      <c r="X50" s="153">
        <v>0.20709454656376383</v>
      </c>
      <c r="Y50" s="129">
        <v>7390.833333333333</v>
      </c>
    </row>
    <row r="51" spans="1:25" x14ac:dyDescent="0.2">
      <c r="A51" s="224"/>
      <c r="B51" s="122">
        <v>3</v>
      </c>
      <c r="C51" s="15">
        <v>90.503771809424805</v>
      </c>
      <c r="D51" s="28">
        <v>4.0086004877710836E-2</v>
      </c>
      <c r="E51" s="28">
        <v>8.5771946634913804E-2</v>
      </c>
      <c r="F51" s="29">
        <v>0.59974969066894712</v>
      </c>
      <c r="G51" s="28">
        <v>3.0360830745526569E-2</v>
      </c>
      <c r="H51" s="28">
        <v>6.2545674824473221E-2</v>
      </c>
      <c r="I51" s="124">
        <v>5361</v>
      </c>
      <c r="J51" s="122">
        <v>3</v>
      </c>
      <c r="K51" s="14" t="s">
        <v>96</v>
      </c>
      <c r="M51" s="14" t="s">
        <v>126</v>
      </c>
      <c r="N51">
        <f t="shared" si="10"/>
        <v>28</v>
      </c>
      <c r="O51" s="4" t="s">
        <v>160</v>
      </c>
      <c r="P51" s="124" t="str">
        <f t="shared" si="11"/>
        <v>千代県庁口駅</v>
      </c>
      <c r="Q51" s="4">
        <v>5</v>
      </c>
      <c r="T51" t="s">
        <v>417</v>
      </c>
      <c r="U51" s="153">
        <v>0.38083715273764362</v>
      </c>
      <c r="V51" s="153">
        <v>0.25757206517749559</v>
      </c>
      <c r="W51" s="153">
        <v>0.1367833202995466</v>
      </c>
      <c r="X51" s="153">
        <v>1.236302855403389E-2</v>
      </c>
      <c r="Y51" s="129">
        <v>52300.2</v>
      </c>
    </row>
    <row r="52" spans="1:25" ht="15" thickBot="1" x14ac:dyDescent="0.25">
      <c r="A52" s="224"/>
      <c r="B52" s="122">
        <v>33</v>
      </c>
      <c r="C52" s="15">
        <v>100.67582802592524</v>
      </c>
      <c r="D52" s="28">
        <v>1.7425575005127814E-2</v>
      </c>
      <c r="E52" s="28">
        <v>2.0959023330548242E-2</v>
      </c>
      <c r="F52" s="29">
        <v>0.81711327817585677</v>
      </c>
      <c r="G52" s="28">
        <v>0</v>
      </c>
      <c r="H52" s="28">
        <v>7.835804909375077E-2</v>
      </c>
      <c r="I52" s="124">
        <v>2856</v>
      </c>
      <c r="J52" s="122">
        <v>33</v>
      </c>
      <c r="K52" s="14" t="s">
        <v>124</v>
      </c>
      <c r="M52" s="14" t="s">
        <v>96</v>
      </c>
      <c r="N52">
        <f t="shared" si="10"/>
        <v>3</v>
      </c>
      <c r="O52" s="4" t="s">
        <v>159</v>
      </c>
      <c r="P52" s="124" t="str">
        <f t="shared" si="11"/>
        <v>呉服町駅</v>
      </c>
      <c r="Q52" s="4">
        <v>6</v>
      </c>
      <c r="T52" s="182" t="s">
        <v>426</v>
      </c>
      <c r="U52" s="183">
        <v>0.27481836401964993</v>
      </c>
      <c r="V52" s="183">
        <v>0.14200596303359431</v>
      </c>
      <c r="W52" s="183">
        <v>0.27094896967443904</v>
      </c>
      <c r="X52" s="183">
        <v>3.0956173266151549E-2</v>
      </c>
      <c r="Y52" s="184">
        <v>11038.4</v>
      </c>
    </row>
    <row r="53" spans="1:25" x14ac:dyDescent="0.2">
      <c r="A53" s="224"/>
      <c r="B53" s="122">
        <v>24</v>
      </c>
      <c r="C53" s="15">
        <v>102.53769828004791</v>
      </c>
      <c r="D53" s="28">
        <v>2.1375211663637303E-2</v>
      </c>
      <c r="E53" s="28">
        <v>2.1669246205000464E-2</v>
      </c>
      <c r="F53" s="29">
        <v>0.66818091918088729</v>
      </c>
      <c r="G53" s="28">
        <v>1.0463926890127585E-3</v>
      </c>
      <c r="H53" s="28">
        <v>8.2968267233474779E-2</v>
      </c>
      <c r="I53" s="124">
        <v>2186</v>
      </c>
      <c r="J53" s="122">
        <v>24</v>
      </c>
      <c r="K53" s="14" t="s">
        <v>136</v>
      </c>
      <c r="M53" s="14" t="s">
        <v>124</v>
      </c>
      <c r="N53">
        <f t="shared" si="10"/>
        <v>33</v>
      </c>
      <c r="O53" s="4" t="s">
        <v>151</v>
      </c>
      <c r="P53" s="124" t="str">
        <f t="shared" si="11"/>
        <v>福岡空港駅</v>
      </c>
      <c r="Q53" s="4">
        <v>7</v>
      </c>
    </row>
    <row r="54" spans="1:25" ht="15" thickBot="1" x14ac:dyDescent="0.25">
      <c r="A54" s="224"/>
      <c r="B54" s="122">
        <v>34</v>
      </c>
      <c r="C54" s="15">
        <v>108.93230683993313</v>
      </c>
      <c r="D54" s="28">
        <v>2.3755724132814564E-2</v>
      </c>
      <c r="E54" s="28">
        <v>3.2798293594317733E-2</v>
      </c>
      <c r="F54" s="29">
        <v>0.8611547257032911</v>
      </c>
      <c r="G54" s="28">
        <v>7.5054277206817956E-5</v>
      </c>
      <c r="H54" s="28">
        <v>8.6462497733696894E-3</v>
      </c>
      <c r="I54" s="124">
        <v>3849</v>
      </c>
      <c r="J54" s="122">
        <v>34</v>
      </c>
      <c r="K54" s="14" t="s">
        <v>112</v>
      </c>
      <c r="M54" s="14" t="s">
        <v>136</v>
      </c>
      <c r="N54">
        <f t="shared" si="10"/>
        <v>24</v>
      </c>
      <c r="O54" s="4" t="s">
        <v>155</v>
      </c>
      <c r="P54" s="124" t="str">
        <f t="shared" si="11"/>
        <v>中洲川端駅</v>
      </c>
      <c r="Q54" s="4">
        <v>8</v>
      </c>
    </row>
    <row r="55" spans="1:25" ht="15" thickBot="1" x14ac:dyDescent="0.25">
      <c r="A55" s="225"/>
      <c r="B55" s="122"/>
      <c r="C55" s="25">
        <f t="shared" ref="C55:I55" si="12">AVERAGE(C46:C54)</f>
        <v>80.889412233500124</v>
      </c>
      <c r="D55" s="36">
        <f t="shared" si="12"/>
        <v>2.8504271833282597E-2</v>
      </c>
      <c r="E55" s="36">
        <f t="shared" si="12"/>
        <v>7.9899534685992174E-2</v>
      </c>
      <c r="F55" s="36">
        <f t="shared" si="12"/>
        <v>0.69225202863888113</v>
      </c>
      <c r="G55" s="36">
        <f t="shared" si="12"/>
        <v>3.633708869458005E-3</v>
      </c>
      <c r="H55" s="36">
        <f t="shared" si="12"/>
        <v>4.4717358446829142E-2</v>
      </c>
      <c r="I55" s="152">
        <f t="shared" si="12"/>
        <v>3415.6666666666665</v>
      </c>
      <c r="J55" s="122"/>
      <c r="M55" s="14" t="s">
        <v>112</v>
      </c>
      <c r="N55">
        <f t="shared" si="10"/>
        <v>34</v>
      </c>
      <c r="O55" s="4" t="s">
        <v>156</v>
      </c>
      <c r="P55" s="124" t="str">
        <f t="shared" si="11"/>
        <v>祇園駅</v>
      </c>
      <c r="Q55" s="4">
        <v>9</v>
      </c>
      <c r="T55" s="181"/>
      <c r="U55" s="13" t="s">
        <v>428</v>
      </c>
      <c r="V55" s="13" t="s">
        <v>429</v>
      </c>
      <c r="W55" s="13" t="s">
        <v>430</v>
      </c>
      <c r="X55" s="13" t="s">
        <v>431</v>
      </c>
    </row>
    <row r="56" spans="1:25" ht="15" customHeight="1" x14ac:dyDescent="0.2">
      <c r="A56" s="223" t="s">
        <v>413</v>
      </c>
      <c r="B56" s="122">
        <v>19</v>
      </c>
      <c r="C56" s="15">
        <v>121.03430351006301</v>
      </c>
      <c r="D56" s="33">
        <v>2.1694140586330776E-2</v>
      </c>
      <c r="E56" s="33">
        <v>3.1478640417784351E-2</v>
      </c>
      <c r="F56" s="34">
        <v>0.76625074989137842</v>
      </c>
      <c r="G56" s="33">
        <v>2.7650403300651393E-2</v>
      </c>
      <c r="H56" s="33">
        <v>1.2007978067634568E-3</v>
      </c>
      <c r="I56" s="124">
        <v>11698</v>
      </c>
      <c r="J56" s="122">
        <v>19</v>
      </c>
      <c r="K56" s="19" t="s">
        <v>94</v>
      </c>
      <c r="M56" s="19" t="s">
        <v>94</v>
      </c>
      <c r="N56">
        <f t="shared" si="10"/>
        <v>19</v>
      </c>
      <c r="O56" s="4" t="s">
        <v>146</v>
      </c>
      <c r="P56" s="124" t="str">
        <f t="shared" si="11"/>
        <v>天神駅</v>
      </c>
      <c r="Q56" s="4">
        <v>10</v>
      </c>
      <c r="T56" t="s">
        <v>432</v>
      </c>
      <c r="U56" s="185">
        <v>0</v>
      </c>
      <c r="V56" s="185">
        <v>0</v>
      </c>
      <c r="W56" s="185">
        <v>0</v>
      </c>
      <c r="X56" s="185">
        <v>9</v>
      </c>
    </row>
    <row r="57" spans="1:25" ht="14.25" customHeight="1" x14ac:dyDescent="0.2">
      <c r="A57" s="224"/>
      <c r="B57" s="122">
        <v>13</v>
      </c>
      <c r="C57" s="15">
        <v>124.68438904955053</v>
      </c>
      <c r="D57" s="28">
        <v>0.11105737853590539</v>
      </c>
      <c r="E57" s="28">
        <v>6.4839003623773594E-2</v>
      </c>
      <c r="F57" s="28">
        <v>0.46076013902554303</v>
      </c>
      <c r="G57" s="28">
        <v>1.2897355466171434E-2</v>
      </c>
      <c r="H57" s="28">
        <v>4.5099344676951196E-2</v>
      </c>
      <c r="I57" s="124">
        <v>12487</v>
      </c>
      <c r="J57" s="122">
        <v>13</v>
      </c>
      <c r="K57" s="14" t="s">
        <v>108</v>
      </c>
      <c r="M57" s="14" t="s">
        <v>108</v>
      </c>
      <c r="N57">
        <f t="shared" si="10"/>
        <v>13</v>
      </c>
      <c r="O57" s="4" t="s">
        <v>148</v>
      </c>
      <c r="P57" s="124" t="str">
        <f t="shared" si="11"/>
        <v>博多駅</v>
      </c>
      <c r="Q57" s="4">
        <v>11</v>
      </c>
      <c r="T57" t="s">
        <v>433</v>
      </c>
      <c r="U57" s="185">
        <v>0</v>
      </c>
      <c r="V57" s="185">
        <v>2</v>
      </c>
      <c r="W57" s="185">
        <v>4</v>
      </c>
      <c r="X57" s="185">
        <v>3</v>
      </c>
    </row>
    <row r="58" spans="1:25" x14ac:dyDescent="0.2">
      <c r="A58" s="224"/>
      <c r="B58" s="122">
        <v>16</v>
      </c>
      <c r="C58" s="15">
        <v>141.94092900847497</v>
      </c>
      <c r="D58" s="28">
        <v>4.5928015182810013E-2</v>
      </c>
      <c r="E58" s="28">
        <v>5.0267557984290209E-2</v>
      </c>
      <c r="F58" s="28">
        <v>0.72753091993503471</v>
      </c>
      <c r="G58" s="28">
        <v>1.4254362677575025E-2</v>
      </c>
      <c r="H58" s="28">
        <v>2.6814583821241977E-2</v>
      </c>
      <c r="I58" s="124">
        <v>36442</v>
      </c>
      <c r="J58" s="122">
        <v>16</v>
      </c>
      <c r="K58" s="14" t="s">
        <v>92</v>
      </c>
      <c r="M58" s="14" t="s">
        <v>92</v>
      </c>
      <c r="N58">
        <f t="shared" si="10"/>
        <v>16</v>
      </c>
      <c r="O58" s="4" t="s">
        <v>150</v>
      </c>
      <c r="P58" s="124" t="str">
        <f t="shared" si="11"/>
        <v>唐人町駅</v>
      </c>
      <c r="Q58" s="4">
        <v>12</v>
      </c>
      <c r="T58" t="s">
        <v>434</v>
      </c>
      <c r="U58" s="185">
        <v>0</v>
      </c>
      <c r="V58" s="185">
        <v>0</v>
      </c>
      <c r="W58" s="185">
        <v>1</v>
      </c>
      <c r="X58" s="185">
        <v>5</v>
      </c>
    </row>
    <row r="59" spans="1:25" x14ac:dyDescent="0.2">
      <c r="A59" s="224"/>
      <c r="B59" s="122">
        <v>18</v>
      </c>
      <c r="C59" s="15">
        <v>142.42565770632334</v>
      </c>
      <c r="D59" s="28">
        <v>2.2701426129951557E-2</v>
      </c>
      <c r="E59" s="28">
        <v>1.9550201796460366E-2</v>
      </c>
      <c r="F59" s="28">
        <v>0.64582276448800102</v>
      </c>
      <c r="G59" s="28">
        <v>4.8084223342563938E-2</v>
      </c>
      <c r="H59" s="28">
        <v>6.8042386242150879E-2</v>
      </c>
      <c r="I59" s="124">
        <v>16906</v>
      </c>
      <c r="J59" s="122">
        <v>18</v>
      </c>
      <c r="K59" s="14" t="s">
        <v>84</v>
      </c>
      <c r="M59" s="14" t="s">
        <v>84</v>
      </c>
      <c r="N59">
        <f t="shared" si="10"/>
        <v>18</v>
      </c>
      <c r="O59" s="4" t="s">
        <v>152</v>
      </c>
      <c r="P59" s="124" t="str">
        <f t="shared" si="11"/>
        <v>大濠公園駅</v>
      </c>
      <c r="Q59" s="4">
        <v>13</v>
      </c>
      <c r="T59" t="s">
        <v>435</v>
      </c>
      <c r="U59" s="185">
        <v>2</v>
      </c>
      <c r="V59" s="185">
        <v>1</v>
      </c>
      <c r="W59" s="185">
        <v>2</v>
      </c>
      <c r="X59" s="185">
        <v>0</v>
      </c>
    </row>
    <row r="60" spans="1:25" ht="15" thickBot="1" x14ac:dyDescent="0.25">
      <c r="A60" s="224"/>
      <c r="B60" s="122">
        <v>31</v>
      </c>
      <c r="C60" s="15">
        <v>143.28163727247284</v>
      </c>
      <c r="D60" s="28">
        <v>4.1354369521739279E-2</v>
      </c>
      <c r="E60" s="28">
        <v>2.2585354383434137E-2</v>
      </c>
      <c r="F60" s="28">
        <v>0.54171195267675332</v>
      </c>
      <c r="G60" s="28">
        <v>5.0840587642772819E-3</v>
      </c>
      <c r="H60" s="28">
        <v>0.18282212258514421</v>
      </c>
      <c r="I60" s="124">
        <v>6186</v>
      </c>
      <c r="J60" s="122">
        <v>31</v>
      </c>
      <c r="K60" s="14" t="s">
        <v>110</v>
      </c>
      <c r="M60" s="14" t="s">
        <v>110</v>
      </c>
      <c r="N60">
        <f t="shared" si="10"/>
        <v>31</v>
      </c>
      <c r="O60" s="4" t="s">
        <v>153</v>
      </c>
      <c r="P60" s="124" t="str">
        <f t="shared" si="11"/>
        <v>赤坂駅</v>
      </c>
      <c r="Q60" s="4">
        <v>14</v>
      </c>
      <c r="T60" s="182" t="s">
        <v>436</v>
      </c>
      <c r="U60" s="186">
        <v>0</v>
      </c>
      <c r="V60" s="186">
        <v>0</v>
      </c>
      <c r="W60" s="186">
        <v>3</v>
      </c>
      <c r="X60" s="186">
        <v>2</v>
      </c>
    </row>
    <row r="61" spans="1:25" x14ac:dyDescent="0.2">
      <c r="A61" s="224"/>
      <c r="B61" s="122">
        <v>17</v>
      </c>
      <c r="C61" s="15">
        <v>143.89511795702765</v>
      </c>
      <c r="D61" s="28">
        <v>6.0195056163145813E-2</v>
      </c>
      <c r="E61" s="28">
        <v>7.2813357089901748E-2</v>
      </c>
      <c r="F61" s="28">
        <v>0.55453981689355336</v>
      </c>
      <c r="G61" s="28">
        <v>7.3622334982971355E-3</v>
      </c>
      <c r="H61" s="28">
        <v>0.10602276185476658</v>
      </c>
      <c r="I61" s="124">
        <v>32813</v>
      </c>
      <c r="J61" s="122">
        <v>17</v>
      </c>
      <c r="K61" s="14" t="s">
        <v>74</v>
      </c>
      <c r="M61" s="14" t="s">
        <v>74</v>
      </c>
      <c r="N61">
        <f t="shared" si="10"/>
        <v>17</v>
      </c>
      <c r="O61" s="4" t="s">
        <v>157</v>
      </c>
      <c r="P61" s="124" t="str">
        <f t="shared" si="11"/>
        <v>東比恵駅</v>
      </c>
      <c r="Q61" s="4">
        <v>15</v>
      </c>
    </row>
    <row r="62" spans="1:25" x14ac:dyDescent="0.2">
      <c r="A62" s="224"/>
      <c r="B62" s="122">
        <v>12</v>
      </c>
      <c r="C62" s="15">
        <v>145.38856474596707</v>
      </c>
      <c r="D62" s="28">
        <v>4.1627372844543591E-2</v>
      </c>
      <c r="E62" s="28">
        <v>1.7708262195047654E-2</v>
      </c>
      <c r="F62" s="28">
        <v>0.66220706652297012</v>
      </c>
      <c r="G62" s="28">
        <v>1.8837436316051319E-3</v>
      </c>
      <c r="H62" s="28">
        <v>4.38914252213971E-2</v>
      </c>
      <c r="I62" s="124">
        <v>14393</v>
      </c>
      <c r="J62" s="122">
        <v>12</v>
      </c>
      <c r="K62" s="14" t="s">
        <v>116</v>
      </c>
      <c r="M62" s="14" t="s">
        <v>116</v>
      </c>
      <c r="N62">
        <f t="shared" si="10"/>
        <v>12</v>
      </c>
      <c r="O62" s="4" t="s">
        <v>144</v>
      </c>
      <c r="P62" s="124" t="str">
        <f t="shared" si="11"/>
        <v>姪浜駅</v>
      </c>
      <c r="Q62" s="4">
        <v>16</v>
      </c>
    </row>
    <row r="63" spans="1:25" x14ac:dyDescent="0.2">
      <c r="A63" s="224"/>
      <c r="B63" s="122">
        <v>32</v>
      </c>
      <c r="C63" s="15">
        <v>169.86258033075788</v>
      </c>
      <c r="D63" s="28">
        <v>1.1708614077271869E-2</v>
      </c>
      <c r="E63" s="28">
        <v>1.2813659593214609E-2</v>
      </c>
      <c r="F63" s="28">
        <v>0.73540548911208692</v>
      </c>
      <c r="G63" s="28">
        <v>7.320922201309003E-3</v>
      </c>
      <c r="H63" s="28">
        <v>9.9300135824263058E-2</v>
      </c>
      <c r="I63" s="124">
        <v>6151</v>
      </c>
      <c r="J63" s="122">
        <v>32</v>
      </c>
      <c r="K63" s="14" t="s">
        <v>140</v>
      </c>
      <c r="M63" s="14" t="s">
        <v>140</v>
      </c>
      <c r="N63">
        <f t="shared" si="10"/>
        <v>32</v>
      </c>
      <c r="O63" s="4" t="s">
        <v>149</v>
      </c>
      <c r="P63" s="124" t="str">
        <f t="shared" si="11"/>
        <v>西新駅</v>
      </c>
      <c r="Q63" s="4">
        <v>17</v>
      </c>
    </row>
    <row r="64" spans="1:25" ht="15" thickBot="1" x14ac:dyDescent="0.25">
      <c r="A64" s="224"/>
      <c r="B64" s="122">
        <v>23</v>
      </c>
      <c r="C64" s="15">
        <v>192.67162093663009</v>
      </c>
      <c r="D64" s="30">
        <v>9.9991130736324582E-2</v>
      </c>
      <c r="E64" s="30">
        <v>6.1843070843416739E-2</v>
      </c>
      <c r="F64" s="30">
        <v>0.44518629027797091</v>
      </c>
      <c r="G64" s="30">
        <v>3.5980485771449028E-4</v>
      </c>
      <c r="H64" s="30">
        <v>2.5583835132501991E-2</v>
      </c>
      <c r="I64" s="124">
        <v>3625</v>
      </c>
      <c r="J64" s="122">
        <v>23</v>
      </c>
      <c r="K64" s="16" t="s">
        <v>128</v>
      </c>
      <c r="M64" s="16" t="s">
        <v>128</v>
      </c>
      <c r="N64">
        <f t="shared" si="10"/>
        <v>23</v>
      </c>
      <c r="O64" s="4" t="s">
        <v>147</v>
      </c>
      <c r="P64" s="124" t="str">
        <f t="shared" si="11"/>
        <v>藤崎駅</v>
      </c>
      <c r="Q64" s="4">
        <v>18</v>
      </c>
    </row>
    <row r="65" spans="1:17" ht="15" thickBot="1" x14ac:dyDescent="0.25">
      <c r="A65" s="225"/>
      <c r="B65" s="122"/>
      <c r="C65" s="18">
        <f>AVERAGE(C57:C64)</f>
        <v>150.51881212590055</v>
      </c>
      <c r="D65" s="32">
        <f>AVERAGE(D57:D64)</f>
        <v>5.4320420398961511E-2</v>
      </c>
      <c r="E65" s="32">
        <f t="shared" ref="E65:H65" si="13">AVERAGE(E57:E64)</f>
        <v>4.0302558438692383E-2</v>
      </c>
      <c r="F65" s="32">
        <f t="shared" si="13"/>
        <v>0.59664555486648918</v>
      </c>
      <c r="G65" s="32">
        <f t="shared" si="13"/>
        <v>1.215583805493918E-2</v>
      </c>
      <c r="H65" s="32">
        <f t="shared" si="13"/>
        <v>7.4697074419802112E-2</v>
      </c>
      <c r="I65" s="125">
        <f>AVERAGE(I56:I64)</f>
        <v>15633.444444444445</v>
      </c>
      <c r="J65" s="122"/>
      <c r="M65" s="20" t="s">
        <v>138</v>
      </c>
      <c r="N65">
        <f t="shared" si="10"/>
        <v>25</v>
      </c>
      <c r="O65" s="4" t="s">
        <v>145</v>
      </c>
      <c r="P65" s="124" t="str">
        <f t="shared" si="11"/>
        <v>室見駅</v>
      </c>
      <c r="Q65" s="4">
        <v>19</v>
      </c>
    </row>
    <row r="66" spans="1:17" ht="14.25" customHeight="1" x14ac:dyDescent="0.2">
      <c r="A66" s="223" t="s">
        <v>376</v>
      </c>
      <c r="B66" s="122">
        <v>25</v>
      </c>
      <c r="C66" s="20">
        <v>35.134854648885629</v>
      </c>
      <c r="D66" s="33">
        <v>1.3805068797570602E-2</v>
      </c>
      <c r="E66" s="33">
        <v>2.3082214713637077E-2</v>
      </c>
      <c r="F66" s="33">
        <v>0.30044708016456506</v>
      </c>
      <c r="G66" s="33">
        <v>0</v>
      </c>
      <c r="H66" s="34">
        <v>0.39833644575873844</v>
      </c>
      <c r="I66" s="124">
        <v>8814</v>
      </c>
      <c r="J66" s="122">
        <v>25</v>
      </c>
      <c r="K66" s="20" t="s">
        <v>138</v>
      </c>
      <c r="M66" s="14" t="s">
        <v>76</v>
      </c>
      <c r="N66">
        <f t="shared" si="10"/>
        <v>1</v>
      </c>
      <c r="O66" s="4" t="s">
        <v>154</v>
      </c>
      <c r="P66" s="124" t="str">
        <f t="shared" si="11"/>
        <v>天神南駅</v>
      </c>
      <c r="Q66" s="4">
        <v>20</v>
      </c>
    </row>
    <row r="67" spans="1:17" x14ac:dyDescent="0.2">
      <c r="A67" s="224"/>
      <c r="B67" s="122">
        <v>1</v>
      </c>
      <c r="C67" s="15">
        <v>55.524777379861533</v>
      </c>
      <c r="D67" s="28">
        <v>8.6963314758987845E-2</v>
      </c>
      <c r="E67" s="28">
        <v>1.911274726675714E-2</v>
      </c>
      <c r="F67" s="28">
        <v>0.48013570927254251</v>
      </c>
      <c r="G67" s="28">
        <v>5.2852068758032812E-3</v>
      </c>
      <c r="H67" s="29">
        <v>0.17890359884811591</v>
      </c>
      <c r="I67" s="124">
        <v>12876</v>
      </c>
      <c r="J67" s="122">
        <v>1</v>
      </c>
      <c r="K67" s="14" t="s">
        <v>76</v>
      </c>
      <c r="M67" s="14" t="s">
        <v>132</v>
      </c>
      <c r="N67">
        <f t="shared" si="10"/>
        <v>35</v>
      </c>
      <c r="O67" s="4" t="s">
        <v>176</v>
      </c>
      <c r="P67" s="124" t="str">
        <f t="shared" si="11"/>
        <v>渡辺通駅</v>
      </c>
      <c r="Q67" s="4">
        <v>21</v>
      </c>
    </row>
    <row r="68" spans="1:17" x14ac:dyDescent="0.2">
      <c r="A68" s="224"/>
      <c r="B68" s="122">
        <v>35</v>
      </c>
      <c r="C68" s="15">
        <v>58.100607217654201</v>
      </c>
      <c r="D68" s="28">
        <v>5.6258423716127284E-2</v>
      </c>
      <c r="E68" s="28">
        <v>3.7786126244437293E-2</v>
      </c>
      <c r="F68" s="28">
        <v>0.55184120452513752</v>
      </c>
      <c r="G68" s="28">
        <v>7.1335019133450246E-4</v>
      </c>
      <c r="H68" s="29">
        <v>0.21369317374225796</v>
      </c>
      <c r="I68" s="124">
        <v>5079</v>
      </c>
      <c r="J68" s="122">
        <v>35</v>
      </c>
      <c r="K68" s="14" t="s">
        <v>132</v>
      </c>
      <c r="M68" s="14" t="s">
        <v>106</v>
      </c>
      <c r="N68">
        <f t="shared" si="10"/>
        <v>4</v>
      </c>
      <c r="O68" s="4" t="s">
        <v>162</v>
      </c>
      <c r="P68" s="124" t="str">
        <f t="shared" si="11"/>
        <v>薬院駅</v>
      </c>
      <c r="Q68" s="4">
        <v>22</v>
      </c>
    </row>
    <row r="69" spans="1:17" x14ac:dyDescent="0.2">
      <c r="A69" s="224"/>
      <c r="B69" s="122">
        <v>4</v>
      </c>
      <c r="C69" s="15">
        <v>66.53372463027209</v>
      </c>
      <c r="D69" s="28">
        <v>4.9299610711113821E-2</v>
      </c>
      <c r="E69" s="28">
        <v>3.4919870456689997E-2</v>
      </c>
      <c r="F69" s="28">
        <v>0.33515921604032745</v>
      </c>
      <c r="G69" s="28">
        <v>0.13550086431204925</v>
      </c>
      <c r="H69" s="29">
        <v>0.14626519678524877</v>
      </c>
      <c r="I69" s="124">
        <v>6765</v>
      </c>
      <c r="J69" s="122">
        <v>4</v>
      </c>
      <c r="K69" s="14" t="s">
        <v>106</v>
      </c>
      <c r="M69" s="14" t="s">
        <v>82</v>
      </c>
      <c r="N69">
        <f t="shared" si="10"/>
        <v>2</v>
      </c>
      <c r="O69" s="4" t="s">
        <v>177</v>
      </c>
      <c r="P69" s="124" t="str">
        <f t="shared" si="11"/>
        <v>薬院大通駅</v>
      </c>
      <c r="Q69" s="4">
        <v>23</v>
      </c>
    </row>
    <row r="70" spans="1:17" ht="15" thickBot="1" x14ac:dyDescent="0.25">
      <c r="A70" s="224"/>
      <c r="B70" s="122">
        <v>2</v>
      </c>
      <c r="C70" s="15">
        <v>76.908844773461283</v>
      </c>
      <c r="D70" s="28">
        <v>4.0320681300894272E-2</v>
      </c>
      <c r="E70" s="28">
        <v>0.11754975431371346</v>
      </c>
      <c r="F70" s="28">
        <v>0.44029815673388401</v>
      </c>
      <c r="G70" s="28">
        <v>8.064624231662253E-3</v>
      </c>
      <c r="H70" s="29">
        <v>0.2323932437734525</v>
      </c>
      <c r="I70" s="124">
        <v>5437</v>
      </c>
      <c r="J70" s="122">
        <v>2</v>
      </c>
      <c r="K70" s="14" t="s">
        <v>82</v>
      </c>
      <c r="M70" s="16" t="s">
        <v>90</v>
      </c>
      <c r="N70">
        <f t="shared" si="10"/>
        <v>5</v>
      </c>
      <c r="O70" s="4" t="s">
        <v>178</v>
      </c>
      <c r="P70" s="124" t="str">
        <f t="shared" si="11"/>
        <v>桜坂駅</v>
      </c>
      <c r="Q70" s="4">
        <v>24</v>
      </c>
    </row>
    <row r="71" spans="1:17" ht="15" thickBot="1" x14ac:dyDescent="0.25">
      <c r="A71" s="224"/>
      <c r="B71" s="122">
        <v>5</v>
      </c>
      <c r="C71" s="17">
        <v>89.204555143746461</v>
      </c>
      <c r="D71" s="30">
        <v>0.11525068708839992</v>
      </c>
      <c r="E71" s="30">
        <v>7.2600928963012609E-2</v>
      </c>
      <c r="F71" s="30">
        <v>0.30513416704119994</v>
      </c>
      <c r="G71" s="30">
        <v>8.9024702554086801E-2</v>
      </c>
      <c r="H71" s="31">
        <v>7.297562047476934E-2</v>
      </c>
      <c r="I71" s="124">
        <v>5374</v>
      </c>
      <c r="J71" s="122">
        <v>5</v>
      </c>
      <c r="K71" s="16" t="s">
        <v>90</v>
      </c>
      <c r="M71" s="19" t="s">
        <v>88</v>
      </c>
      <c r="N71">
        <f t="shared" si="10"/>
        <v>9</v>
      </c>
      <c r="O71" s="4" t="s">
        <v>165</v>
      </c>
      <c r="P71" s="124" t="str">
        <f t="shared" si="11"/>
        <v>福大前駅</v>
      </c>
      <c r="Q71" s="4">
        <v>25</v>
      </c>
    </row>
    <row r="72" spans="1:17" ht="15" thickBot="1" x14ac:dyDescent="0.25">
      <c r="A72" s="224"/>
      <c r="B72" s="122"/>
      <c r="C72" s="24">
        <f t="shared" ref="C72:I72" si="14">AVERAGE(C66:C71)</f>
        <v>63.567893965646867</v>
      </c>
      <c r="D72" s="35">
        <f t="shared" si="14"/>
        <v>6.0316297728848965E-2</v>
      </c>
      <c r="E72" s="35">
        <f t="shared" si="14"/>
        <v>5.0841940326374596E-2</v>
      </c>
      <c r="F72" s="35">
        <f t="shared" si="14"/>
        <v>0.40216925562960942</v>
      </c>
      <c r="G72" s="35">
        <f t="shared" si="14"/>
        <v>3.9764791360822678E-2</v>
      </c>
      <c r="H72" s="35">
        <f t="shared" si="14"/>
        <v>0.20709454656376383</v>
      </c>
      <c r="I72" s="125">
        <f t="shared" si="14"/>
        <v>7390.833333333333</v>
      </c>
      <c r="J72" s="122"/>
      <c r="M72" s="14" t="s">
        <v>100</v>
      </c>
      <c r="N72">
        <f t="shared" si="10"/>
        <v>20</v>
      </c>
      <c r="O72" s="4" t="s">
        <v>172</v>
      </c>
      <c r="P72" s="124" t="str">
        <f t="shared" si="11"/>
        <v>梅林駅</v>
      </c>
      <c r="Q72" s="4">
        <v>26</v>
      </c>
    </row>
    <row r="73" spans="1:17" ht="14.25" customHeight="1" x14ac:dyDescent="0.2">
      <c r="A73" s="223" t="s">
        <v>408</v>
      </c>
      <c r="B73" s="122">
        <v>9</v>
      </c>
      <c r="C73" s="20">
        <v>63.72883649307429</v>
      </c>
      <c r="D73" s="34">
        <v>0.44965663876031564</v>
      </c>
      <c r="E73" s="34">
        <v>0.20546559463330077</v>
      </c>
      <c r="F73" s="33">
        <v>0.10623137675297706</v>
      </c>
      <c r="G73" s="33">
        <v>2.167548227172553E-2</v>
      </c>
      <c r="H73" s="33">
        <v>7.003382289325036E-3</v>
      </c>
      <c r="I73" s="124">
        <v>10135</v>
      </c>
      <c r="J73" s="122">
        <v>9</v>
      </c>
      <c r="K73" s="19" t="s">
        <v>88</v>
      </c>
      <c r="M73" s="14" t="s">
        <v>411</v>
      </c>
      <c r="N73">
        <f t="shared" si="10"/>
        <v>8</v>
      </c>
      <c r="O73" s="4" t="s">
        <v>171</v>
      </c>
      <c r="P73" s="124" t="str">
        <f t="shared" si="11"/>
        <v>野芥駅</v>
      </c>
      <c r="Q73" s="4">
        <v>27</v>
      </c>
    </row>
    <row r="74" spans="1:17" x14ac:dyDescent="0.2">
      <c r="A74" s="224"/>
      <c r="B74" s="122">
        <v>20</v>
      </c>
      <c r="C74" s="15">
        <v>66.607840984027035</v>
      </c>
      <c r="D74" s="29">
        <v>0.34604020628535376</v>
      </c>
      <c r="E74" s="29">
        <v>0.36740761450971449</v>
      </c>
      <c r="F74" s="28">
        <v>0.11337817027290706</v>
      </c>
      <c r="G74" s="28">
        <v>3.0107267321449607E-2</v>
      </c>
      <c r="H74" s="28">
        <v>1.2570924276783579E-2</v>
      </c>
      <c r="I74" s="124">
        <v>30625</v>
      </c>
      <c r="J74" s="122">
        <v>20</v>
      </c>
      <c r="K74" s="14" t="s">
        <v>100</v>
      </c>
      <c r="M74" s="14" t="s">
        <v>114</v>
      </c>
      <c r="N74">
        <f t="shared" si="10"/>
        <v>11</v>
      </c>
      <c r="O74" s="4" t="s">
        <v>170</v>
      </c>
      <c r="P74" s="124" t="str">
        <f t="shared" si="11"/>
        <v>賀茂駅</v>
      </c>
      <c r="Q74" s="4">
        <v>28</v>
      </c>
    </row>
    <row r="75" spans="1:17" ht="15" thickBot="1" x14ac:dyDescent="0.25">
      <c r="A75" s="224"/>
      <c r="B75" s="122">
        <v>8</v>
      </c>
      <c r="C75" s="15">
        <v>66.792957482832293</v>
      </c>
      <c r="D75" s="29">
        <v>0.42965021339908299</v>
      </c>
      <c r="E75" s="29">
        <v>0.27855259911183755</v>
      </c>
      <c r="F75" s="28">
        <v>0.12231615899735002</v>
      </c>
      <c r="G75" s="28">
        <v>1.596408094568767E-3</v>
      </c>
      <c r="H75" s="28">
        <v>5.8980603295755735E-3</v>
      </c>
      <c r="I75" s="124">
        <v>22551</v>
      </c>
      <c r="J75" s="122">
        <v>8</v>
      </c>
      <c r="K75" s="14" t="s">
        <v>102</v>
      </c>
      <c r="M75" s="16" t="s">
        <v>80</v>
      </c>
      <c r="N75">
        <f t="shared" si="10"/>
        <v>10</v>
      </c>
      <c r="O75" s="4" t="s">
        <v>168</v>
      </c>
      <c r="P75" s="124" t="str">
        <f t="shared" si="11"/>
        <v>次郎丸駅</v>
      </c>
      <c r="Q75" s="4">
        <v>29</v>
      </c>
    </row>
    <row r="76" spans="1:17" x14ac:dyDescent="0.2">
      <c r="A76" s="224"/>
      <c r="B76" s="122">
        <v>11</v>
      </c>
      <c r="C76" s="15">
        <v>79.449977531557849</v>
      </c>
      <c r="D76" s="29">
        <v>0.37122594402990233</v>
      </c>
      <c r="E76" s="29">
        <v>0.1738265501292926</v>
      </c>
      <c r="F76" s="28">
        <v>0.18474472154243915</v>
      </c>
      <c r="G76" s="28">
        <v>2.5001220436785192E-2</v>
      </c>
      <c r="H76" s="28">
        <v>1.8942288669232841E-2</v>
      </c>
      <c r="I76" s="124">
        <v>89761</v>
      </c>
      <c r="J76" s="122">
        <v>11</v>
      </c>
      <c r="K76" s="14" t="s">
        <v>114</v>
      </c>
      <c r="M76" s="19" t="s">
        <v>104</v>
      </c>
      <c r="N76">
        <f t="shared" si="10"/>
        <v>15</v>
      </c>
      <c r="O76" s="4" t="s">
        <v>166</v>
      </c>
      <c r="P76" s="124" t="str">
        <f t="shared" si="11"/>
        <v>橋本駅</v>
      </c>
      <c r="Q76" s="4">
        <v>30</v>
      </c>
    </row>
    <row r="77" spans="1:17" ht="15" thickBot="1" x14ac:dyDescent="0.25">
      <c r="A77" s="224"/>
      <c r="B77" s="122">
        <v>10</v>
      </c>
      <c r="C77" s="17">
        <v>91.734511427595521</v>
      </c>
      <c r="D77" s="31">
        <v>0.30761276121356346</v>
      </c>
      <c r="E77" s="31">
        <v>0.26260796750333237</v>
      </c>
      <c r="F77" s="30">
        <v>0.15724617393205964</v>
      </c>
      <c r="G77" s="30">
        <v>2.5539287912033165E-2</v>
      </c>
      <c r="H77" s="30">
        <v>1.7400487205252418E-2</v>
      </c>
      <c r="I77" s="124">
        <v>108429</v>
      </c>
      <c r="J77" s="122">
        <v>10</v>
      </c>
      <c r="K77" s="16" t="s">
        <v>80</v>
      </c>
      <c r="M77" s="14" t="s">
        <v>86</v>
      </c>
      <c r="N77">
        <f t="shared" si="10"/>
        <v>6</v>
      </c>
      <c r="O77" s="4" t="s">
        <v>167</v>
      </c>
      <c r="P77" s="124" t="str">
        <f t="shared" si="11"/>
        <v>六本松駅</v>
      </c>
      <c r="Q77" s="4">
        <v>31</v>
      </c>
    </row>
    <row r="78" spans="1:17" ht="15" thickBot="1" x14ac:dyDescent="0.25">
      <c r="A78" s="225"/>
      <c r="B78" s="122"/>
      <c r="C78" s="18">
        <f>AVERAGE(C73:C77)</f>
        <v>73.662824783817399</v>
      </c>
      <c r="D78" s="32">
        <f>AVERAGE(D73:D77)</f>
        <v>0.38083715273764362</v>
      </c>
      <c r="E78" s="32">
        <f t="shared" ref="E78:H78" si="15">AVERAGE(E73:E77)</f>
        <v>0.25757206517749559</v>
      </c>
      <c r="F78" s="32">
        <f t="shared" si="15"/>
        <v>0.1367833202995466</v>
      </c>
      <c r="G78" s="32">
        <f t="shared" si="15"/>
        <v>2.0783933207312453E-2</v>
      </c>
      <c r="H78" s="32">
        <f t="shared" si="15"/>
        <v>1.236302855403389E-2</v>
      </c>
      <c r="I78" s="125">
        <f>AVERAGE(I73:I77)</f>
        <v>52300.2</v>
      </c>
      <c r="J78" s="122"/>
      <c r="M78" s="14" t="s">
        <v>72</v>
      </c>
      <c r="N78">
        <f t="shared" si="10"/>
        <v>14</v>
      </c>
      <c r="O78" s="4" t="s">
        <v>169</v>
      </c>
      <c r="P78" s="124" t="str">
        <f t="shared" si="11"/>
        <v>別府駅</v>
      </c>
      <c r="Q78" s="4">
        <v>32</v>
      </c>
    </row>
    <row r="79" spans="1:17" ht="14.25" customHeight="1" x14ac:dyDescent="0.2">
      <c r="A79" s="223" t="s">
        <v>409</v>
      </c>
      <c r="B79" s="122">
        <v>15</v>
      </c>
      <c r="C79" s="20">
        <v>64.212937896453838</v>
      </c>
      <c r="D79" s="34">
        <v>0.31631344159362013</v>
      </c>
      <c r="E79" s="33">
        <v>7.8002294624064439E-2</v>
      </c>
      <c r="F79" s="34">
        <v>0.25802497582011458</v>
      </c>
      <c r="G79" s="33">
        <v>4.3937228069639823E-2</v>
      </c>
      <c r="H79" s="33">
        <v>5.7313143989931287E-2</v>
      </c>
      <c r="I79" s="124">
        <v>13202</v>
      </c>
      <c r="J79" s="122">
        <v>15</v>
      </c>
      <c r="K79" s="19" t="s">
        <v>104</v>
      </c>
      <c r="M79" s="14" t="s">
        <v>134</v>
      </c>
      <c r="N79">
        <f t="shared" si="10"/>
        <v>21</v>
      </c>
      <c r="O79" s="4" t="s">
        <v>175</v>
      </c>
      <c r="P79" s="124" t="str">
        <f t="shared" si="11"/>
        <v>茶山駅</v>
      </c>
      <c r="Q79" s="4">
        <v>33</v>
      </c>
    </row>
    <row r="80" spans="1:17" ht="15" thickBot="1" x14ac:dyDescent="0.25">
      <c r="A80" s="224"/>
      <c r="B80" s="122">
        <v>6</v>
      </c>
      <c r="C80" s="15">
        <v>96.396986216317174</v>
      </c>
      <c r="D80" s="29">
        <v>0.34564699789237963</v>
      </c>
      <c r="E80" s="28">
        <v>0.17288895126100173</v>
      </c>
      <c r="F80" s="29">
        <v>0.21609116950803015</v>
      </c>
      <c r="G80" s="28">
        <v>1.0358364826374869E-3</v>
      </c>
      <c r="H80" s="28">
        <v>1.7468362699521206E-2</v>
      </c>
      <c r="I80" s="124">
        <v>4581</v>
      </c>
      <c r="J80" s="122">
        <v>6</v>
      </c>
      <c r="K80" s="14" t="s">
        <v>86</v>
      </c>
      <c r="M80" s="16" t="s">
        <v>118</v>
      </c>
      <c r="N80">
        <f t="shared" si="10"/>
        <v>22</v>
      </c>
      <c r="O80" s="4" t="s">
        <v>174</v>
      </c>
      <c r="P80" s="124" t="str">
        <f t="shared" si="11"/>
        <v>金山駅</v>
      </c>
      <c r="Q80" s="4">
        <v>34</v>
      </c>
    </row>
    <row r="81" spans="1:17" ht="15" thickBot="1" x14ac:dyDescent="0.25">
      <c r="A81" s="224"/>
      <c r="B81" s="122">
        <v>14</v>
      </c>
      <c r="C81" s="15">
        <v>105.08547993386512</v>
      </c>
      <c r="D81" s="29">
        <v>0.26968511600807948</v>
      </c>
      <c r="E81" s="28">
        <v>0.17271692206948466</v>
      </c>
      <c r="F81" s="29">
        <v>0.17610225527895268</v>
      </c>
      <c r="G81" s="28">
        <v>3.7352333978079043E-2</v>
      </c>
      <c r="H81" s="28">
        <v>2.8039753271200941E-2</v>
      </c>
      <c r="I81" s="124">
        <v>22447</v>
      </c>
      <c r="J81" s="122">
        <v>14</v>
      </c>
      <c r="K81" s="14" t="s">
        <v>72</v>
      </c>
      <c r="M81" s="26" t="s">
        <v>78</v>
      </c>
      <c r="N81">
        <f t="shared" si="10"/>
        <v>7</v>
      </c>
      <c r="O81" s="4" t="s">
        <v>173</v>
      </c>
      <c r="P81" s="124" t="str">
        <f t="shared" si="11"/>
        <v>七隈駅</v>
      </c>
      <c r="Q81" s="4">
        <v>35</v>
      </c>
    </row>
    <row r="82" spans="1:17" x14ac:dyDescent="0.2">
      <c r="A82" s="224"/>
      <c r="B82" s="122">
        <v>21</v>
      </c>
      <c r="C82" s="15">
        <v>135.77402321066509</v>
      </c>
      <c r="D82" s="29">
        <v>0.22861502895080649</v>
      </c>
      <c r="E82" s="28">
        <v>0.16116831656620939</v>
      </c>
      <c r="F82" s="29">
        <v>0.33661919403164775</v>
      </c>
      <c r="G82" s="28">
        <v>1.6460594418135949E-3</v>
      </c>
      <c r="H82" s="28">
        <v>2.6950325928200361E-2</v>
      </c>
      <c r="I82" s="124">
        <v>3936</v>
      </c>
      <c r="J82" s="122">
        <v>21</v>
      </c>
      <c r="K82" s="14" t="s">
        <v>134</v>
      </c>
    </row>
    <row r="83" spans="1:17" ht="15" thickBot="1" x14ac:dyDescent="0.25">
      <c r="A83" s="224"/>
      <c r="B83" s="122">
        <v>22</v>
      </c>
      <c r="C83" s="17">
        <v>167.11889071811174</v>
      </c>
      <c r="D83" s="31">
        <v>0.21383123565336407</v>
      </c>
      <c r="E83" s="30">
        <v>0.12525333064721145</v>
      </c>
      <c r="F83" s="31">
        <v>0.36790725373345023</v>
      </c>
      <c r="G83" s="30">
        <v>3.6390489922694802E-4</v>
      </c>
      <c r="H83" s="30">
        <v>2.500928044190396E-2</v>
      </c>
      <c r="I83" s="124">
        <v>11026</v>
      </c>
      <c r="J83" s="122">
        <v>22</v>
      </c>
      <c r="K83" s="16" t="s">
        <v>118</v>
      </c>
    </row>
    <row r="84" spans="1:17" ht="15" thickBot="1" x14ac:dyDescent="0.25">
      <c r="A84" s="225"/>
      <c r="C84" s="25">
        <f>AVERAGE(C79:C83)</f>
        <v>113.71766359508258</v>
      </c>
      <c r="D84" s="36">
        <f>AVERAGE(D79:D83)</f>
        <v>0.27481836401964993</v>
      </c>
      <c r="E84" s="36">
        <f t="shared" ref="E84:H84" si="16">AVERAGE(E79:E83)</f>
        <v>0.14200596303359431</v>
      </c>
      <c r="F84" s="36">
        <f t="shared" si="16"/>
        <v>0.27094896967443904</v>
      </c>
      <c r="G84" s="36">
        <f t="shared" si="16"/>
        <v>1.6867072574279378E-2</v>
      </c>
      <c r="H84" s="36">
        <f t="shared" si="16"/>
        <v>3.0956173266151549E-2</v>
      </c>
      <c r="I84" s="125">
        <f>AVERAGE(I79:I83)</f>
        <v>11038.4</v>
      </c>
      <c r="J84" s="122">
        <v>7</v>
      </c>
    </row>
    <row r="85" spans="1:17" ht="15" thickBot="1" x14ac:dyDescent="0.25">
      <c r="A85" s="13" t="s">
        <v>410</v>
      </c>
      <c r="B85" s="122">
        <v>7</v>
      </c>
      <c r="C85" s="27">
        <v>19.281967934488371</v>
      </c>
      <c r="D85" s="37">
        <v>3.5519048033361131E-2</v>
      </c>
      <c r="E85" s="37">
        <v>1.4469796467008139E-2</v>
      </c>
      <c r="F85" s="37">
        <v>0.33454229453767192</v>
      </c>
      <c r="G85" s="37">
        <v>2.5971446911073406E-4</v>
      </c>
      <c r="H85" s="37">
        <v>1.2532482310773883E-2</v>
      </c>
      <c r="I85" s="124">
        <v>36138</v>
      </c>
      <c r="K85" s="26" t="s">
        <v>78</v>
      </c>
    </row>
    <row r="87" spans="1:17" ht="15" thickBot="1" x14ac:dyDescent="0.25"/>
    <row r="88" spans="1:17" ht="15" thickBot="1" x14ac:dyDescent="0.25">
      <c r="C88" s="13" t="s">
        <v>420</v>
      </c>
      <c r="D88" s="13" t="s">
        <v>404</v>
      </c>
      <c r="E88" s="13" t="s">
        <v>405</v>
      </c>
      <c r="F88" s="13" t="s">
        <v>407</v>
      </c>
      <c r="G88" s="126" t="s">
        <v>418</v>
      </c>
    </row>
    <row r="89" spans="1:17" x14ac:dyDescent="0.2">
      <c r="B89" t="s">
        <v>414</v>
      </c>
      <c r="C89" s="153">
        <v>2.8504271833282597E-2</v>
      </c>
      <c r="D89" s="153">
        <v>7.9899534685992174E-2</v>
      </c>
      <c r="E89" s="153">
        <v>0.69225202863888113</v>
      </c>
      <c r="F89" s="153">
        <v>4.4717358446829142E-2</v>
      </c>
      <c r="G89" s="2">
        <f>1-SUM(C89:F89)</f>
        <v>0.15462680639501503</v>
      </c>
    </row>
    <row r="90" spans="1:17" x14ac:dyDescent="0.2">
      <c r="B90" t="s">
        <v>415</v>
      </c>
      <c r="C90" s="153">
        <v>5.4320420398961511E-2</v>
      </c>
      <c r="D90" s="153">
        <v>4.0302558438692383E-2</v>
      </c>
      <c r="E90" s="153">
        <v>0.59664555486648918</v>
      </c>
      <c r="F90" s="153">
        <v>7.4697074419802112E-2</v>
      </c>
      <c r="G90" s="2">
        <f>1-SUM(C90:F90)</f>
        <v>0.23403439187605479</v>
      </c>
      <c r="I90" s="153"/>
    </row>
    <row r="91" spans="1:17" x14ac:dyDescent="0.2">
      <c r="B91" t="s">
        <v>416</v>
      </c>
      <c r="C91" s="153">
        <v>6.0316297728848965E-2</v>
      </c>
      <c r="D91" s="153">
        <v>5.0841940326374596E-2</v>
      </c>
      <c r="E91" s="153">
        <v>0.40216925562960942</v>
      </c>
      <c r="F91" s="153">
        <v>0.20709454656376383</v>
      </c>
      <c r="G91" s="2">
        <f>1-SUM(C91:F91)</f>
        <v>0.2795779597514032</v>
      </c>
    </row>
    <row r="92" spans="1:17" x14ac:dyDescent="0.2">
      <c r="B92" t="s">
        <v>417</v>
      </c>
      <c r="C92" s="153">
        <v>0.38083715273764362</v>
      </c>
      <c r="D92" s="153">
        <v>0.25757206517749559</v>
      </c>
      <c r="E92" s="153">
        <v>0.1367833202995466</v>
      </c>
      <c r="F92" s="153">
        <v>1.236302855403389E-2</v>
      </c>
      <c r="G92" s="2">
        <f>1-SUM(C92:F92)</f>
        <v>0.21244443323128026</v>
      </c>
    </row>
    <row r="93" spans="1:17" x14ac:dyDescent="0.2">
      <c r="B93" t="s">
        <v>421</v>
      </c>
      <c r="C93" s="153">
        <v>0.27481836401964993</v>
      </c>
      <c r="D93" s="153">
        <v>0.14200596303359431</v>
      </c>
      <c r="E93" s="153">
        <v>0.27094896967443904</v>
      </c>
      <c r="F93" s="153">
        <v>3.0956173266151549E-2</v>
      </c>
      <c r="G93" s="2">
        <f>1-SUM(C93:F93)</f>
        <v>0.2812705300061652</v>
      </c>
    </row>
  </sheetData>
  <sortState ref="N47:O81">
    <sortCondition ref="N47:N81"/>
  </sortState>
  <mergeCells count="15">
    <mergeCell ref="A46:A55"/>
    <mergeCell ref="A66:A72"/>
    <mergeCell ref="A73:A78"/>
    <mergeCell ref="A79:A84"/>
    <mergeCell ref="A56:A65"/>
    <mergeCell ref="K12:K20"/>
    <mergeCell ref="K21:K28"/>
    <mergeCell ref="K29:K34"/>
    <mergeCell ref="K35:K40"/>
    <mergeCell ref="A2:A11"/>
    <mergeCell ref="A12:A20"/>
    <mergeCell ref="A21:A28"/>
    <mergeCell ref="A29:A34"/>
    <mergeCell ref="A35:A40"/>
    <mergeCell ref="K2:K11"/>
  </mergeCells>
  <phoneticPr fontId="2" type="noConversion"/>
  <conditionalFormatting sqref="D29:I41 D2:I27 C11 C20 C34 C4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{89C48EB9-C16B-4031-9AD3-7444F27FA300}</x14:id>
        </ext>
      </extLst>
    </cfRule>
  </conditionalFormatting>
  <conditionalFormatting sqref="D2:I41 C11 C20 C28 C34 C4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{8246E1A7-D10F-48BA-BDBB-567422EE1415}</x14:id>
        </ext>
      </extLst>
    </cfRule>
  </conditionalFormatting>
  <conditionalFormatting sqref="D2:D4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{5E49B260-9E1C-45ED-8C24-6DE2A3AFA49D}</x14:id>
        </ext>
      </extLst>
    </cfRule>
  </conditionalFormatting>
  <conditionalFormatting sqref="C2:C41">
    <cfRule type="dataBar" priority="8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{6E2AAE50-F4CF-4889-9289-DB6EE76553DF}</x14:id>
        </ext>
      </extLst>
    </cfRule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{7B88CAC4-3EF2-4E3B-A959-FD7A5D7C5FAF}</x14:id>
        </ext>
      </extLst>
    </cfRule>
  </conditionalFormatting>
  <conditionalFormatting sqref="E2:E4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{6C988C8D-26AD-49B6-AF12-541B090637AD}</x14:id>
        </ext>
      </extLst>
    </cfRule>
  </conditionalFormatting>
  <conditionalFormatting sqref="F2:F4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{99F0DF77-CC77-4541-83CE-0A66CDE50E06}</x14:id>
        </ext>
      </extLst>
    </cfRule>
  </conditionalFormatting>
  <conditionalFormatting sqref="H2:H4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{48DDA265-F86E-4DD3-A28A-25DE26DA2FB1}</x14:id>
        </ext>
      </extLst>
    </cfRule>
  </conditionalFormatting>
  <conditionalFormatting sqref="I2:I4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{5A23327F-C12C-4309-8EFC-97DC3334AE2B}</x14:id>
        </ext>
      </extLst>
    </cfRule>
  </conditionalFormatting>
  <conditionalFormatting sqref="G2:G4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{EB977948-6CFB-4324-85BA-D485260C6AD8}</x14:id>
        </ext>
      </extLst>
    </cfRule>
  </conditionalFormatting>
  <conditionalFormatting sqref="E2:E4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{382EA3B6-350E-4EFB-94FB-245F14CDE1AD}</x14:id>
        </ext>
      </extLst>
    </cfRule>
  </conditionalFormatting>
  <conditionalFormatting sqref="O2:O41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{AE62F3B3-7FB4-4612-9B23-BE9F0697348E}</x14:id>
        </ext>
      </extLst>
    </cfRule>
  </conditionalFormatting>
  <conditionalFormatting sqref="N2:N4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{03FE9281-4EBC-45CB-8204-1166C7CEA98D}</x14:id>
        </ext>
      </extLst>
    </cfRule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{2447D717-684D-41E3-88C8-B4DEC406DC5C}</x14:id>
        </ext>
      </extLst>
    </cfRule>
  </conditionalFormatting>
  <conditionalFormatting sqref="P2:P4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{3DAD8197-31AB-4EB0-AE88-E15D710B1103}</x14:id>
        </ext>
      </extLst>
    </cfRule>
  </conditionalFormatting>
  <conditionalFormatting sqref="Q2:Q4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{8A742E3C-8DB6-49C9-B947-276D4A1BD711}</x14:id>
        </ext>
      </extLst>
    </cfRule>
  </conditionalFormatting>
  <conditionalFormatting sqref="S2:S4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{0700AE53-F396-4C01-A709-6DAD230A2929}</x14:id>
        </ext>
      </extLst>
    </cfRule>
  </conditionalFormatting>
  <conditionalFormatting sqref="R2:R4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{0C7588A8-1BBF-46D6-B4AA-37BC9265A1FC}</x14:id>
        </ext>
      </extLst>
    </cfRule>
  </conditionalFormatting>
  <conditionalFormatting sqref="P2:P4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{9C09F548-1045-4144-AB36-CA7A3EF65DCE}</x14:id>
        </ext>
      </extLst>
    </cfRule>
  </conditionalFormatting>
  <conditionalFormatting sqref="N1:N41">
    <cfRule type="dataBar" priority="8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{26F7654C-3DA2-4D27-BCED-BA1A94F7BE2E}</x14:id>
        </ext>
      </extLst>
    </cfRule>
  </conditionalFormatting>
  <conditionalFormatting sqref="D2:I4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{84526F3D-F97E-40D1-8E99-AFAE6F66A7ED}</x14:id>
        </ext>
      </extLst>
    </cfRule>
  </conditionalFormatting>
  <conditionalFormatting sqref="T11:U11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{7B04640B-70FE-4087-B8DF-E78CA7118929}</x14:id>
        </ext>
      </extLst>
    </cfRule>
  </conditionalFormatting>
  <conditionalFormatting sqref="T11:U1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{865CA841-2E59-45E0-A24C-2539CF5F3C5C}</x14:id>
        </ext>
      </extLst>
    </cfRule>
  </conditionalFormatting>
  <conditionalFormatting sqref="T20:U2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{C899A5D0-8E2D-4FE7-85AA-9ED40798C78F}</x14:id>
        </ext>
      </extLst>
    </cfRule>
  </conditionalFormatting>
  <conditionalFormatting sqref="T20:U2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{87E168A8-94ED-446F-885D-FFDEF0D9ED21}</x14:id>
        </ext>
      </extLst>
    </cfRule>
  </conditionalFormatting>
  <conditionalFormatting sqref="T28:U28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{797EC45A-FD75-468B-880F-8CE294164CBC}</x14:id>
        </ext>
      </extLst>
    </cfRule>
  </conditionalFormatting>
  <conditionalFormatting sqref="T28:U28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{085B10EF-73D2-4F1D-BAA0-797F600DDE92}</x14:id>
        </ext>
      </extLst>
    </cfRule>
  </conditionalFormatting>
  <conditionalFormatting sqref="T34:U34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{AFEAA4E1-C3C6-428E-9BBE-FF85CA8C5E4E}</x14:id>
        </ext>
      </extLst>
    </cfRule>
  </conditionalFormatting>
  <conditionalFormatting sqref="T34:U3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{316CF5AB-4790-4BBA-AB15-1E2CA6FF454B}</x14:id>
        </ext>
      </extLst>
    </cfRule>
  </conditionalFormatting>
  <conditionalFormatting sqref="T40:U4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{541AADCD-FC04-4991-BE96-30E8291FA2F1}</x14:id>
        </ext>
      </extLst>
    </cfRule>
  </conditionalFormatting>
  <conditionalFormatting sqref="T40:U4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{156FDCA1-15B0-4E05-93E1-70FCB213D854}</x14:id>
        </ext>
      </extLst>
    </cfRule>
  </conditionalFormatting>
  <conditionalFormatting sqref="T2:U41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{3397F9C1-5E9A-4371-ACAE-3EC0AC6DDA73}</x14:id>
        </ext>
      </extLst>
    </cfRule>
  </conditionalFormatting>
  <conditionalFormatting sqref="T2:U4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{BB6D60C4-C8E8-42D7-BA1B-C4E75586499A}</x14:id>
        </ext>
      </extLst>
    </cfRule>
  </conditionalFormatting>
  <conditionalFormatting sqref="D73:H85 D46:H54 C55:H55 C65 C78 C84 D57:H7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{AE95B1F3-8F02-43ED-80ED-68161EA61E9F}</x14:id>
        </ext>
      </extLst>
    </cfRule>
  </conditionalFormatting>
  <conditionalFormatting sqref="D46:H55 C55 C65 C72 C78 C84 D57:H8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{24004B3B-6257-40D6-BF15-EE34965F67C9}</x14:id>
        </ext>
      </extLst>
    </cfRule>
  </conditionalFormatting>
  <conditionalFormatting sqref="D57:D85 D46:D5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{D9FFD10C-5FDF-46DC-A71C-666EF3D6614C}</x14:id>
        </ext>
      </extLst>
    </cfRule>
  </conditionalFormatting>
  <conditionalFormatting sqref="C65:C85 C46:C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{FB0618EE-A6CC-43BB-82A0-BF0BF7E659D7}</x14:id>
        </ext>
      </extLst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{E55538FC-4959-479F-B2EA-7405B1960CA1}</x14:id>
        </ext>
      </extLst>
    </cfRule>
  </conditionalFormatting>
  <conditionalFormatting sqref="E57:E85 E46:E5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{AAEAC244-A77B-4D0E-AE66-F23EFDEB5B29}</x14:id>
        </ext>
      </extLst>
    </cfRule>
  </conditionalFormatting>
  <conditionalFormatting sqref="F57:F85 F46:F5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{8A07036F-5F52-4A3D-A7AE-1FA0F5E6F7D1}</x14:id>
        </ext>
      </extLst>
    </cfRule>
  </conditionalFormatting>
  <conditionalFormatting sqref="H57:H85 H46:H5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{0C045F0A-2A53-4C76-BFD0-A3863EFD0764}</x14:id>
        </ext>
      </extLst>
    </cfRule>
  </conditionalFormatting>
  <conditionalFormatting sqref="G57:G85 G46:G5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{B6E30790-7781-4249-8B19-66853FD7BFBE}</x14:id>
        </ext>
      </extLst>
    </cfRule>
  </conditionalFormatting>
  <conditionalFormatting sqref="E57:E84 E46:E5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{313323FF-3C5F-4D12-AD38-513C54502FD1}</x14:id>
        </ext>
      </extLst>
    </cfRule>
  </conditionalFormatting>
  <conditionalFormatting sqref="D57:H85 D46:H5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{54C689DE-8B9A-49DD-84FF-C47BFF38ECC7}</x14:id>
        </ext>
      </extLst>
    </cfRule>
  </conditionalFormatting>
  <conditionalFormatting sqref="C65:C85 C46:C55">
    <cfRule type="dataBar" priority="3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{E99AA5B2-A171-4CFA-B465-83E7129790C5}</x14:id>
        </ext>
      </extLst>
    </cfRule>
  </conditionalFormatting>
  <conditionalFormatting sqref="D56:H5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{A134472A-227D-492E-9C15-D6A6B8F4CE8E}</x14:id>
        </ext>
      </extLst>
    </cfRule>
  </conditionalFormatting>
  <conditionalFormatting sqref="D56:H5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{11880C5F-5BBA-481C-B562-A990DF9FF457}</x14:id>
        </ext>
      </extLst>
    </cfRule>
  </conditionalFormatting>
  <conditionalFormatting sqref="D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{BDADCE9C-D866-4EA5-98BC-FC3824476BA2}</x14:id>
        </ext>
      </extLst>
    </cfRule>
  </conditionalFormatting>
  <conditionalFormatting sqref="E5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{039C3728-66EC-4B34-A980-B86687A5F957}</x14:id>
        </ext>
      </extLst>
    </cfRule>
  </conditionalFormatting>
  <conditionalFormatting sqref="F5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{FB77B475-AAE9-49D9-BE50-5DB696762B94}</x14:id>
        </ext>
      </extLst>
    </cfRule>
  </conditionalFormatting>
  <conditionalFormatting sqref="H5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{5A44FA82-25AA-4273-8BDF-A65C2918B140}</x14:id>
        </ext>
      </extLst>
    </cfRule>
  </conditionalFormatting>
  <conditionalFormatting sqref="G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{67ACB9A0-365D-4B9D-818D-DB177F111DFA}</x14:id>
        </ext>
      </extLst>
    </cfRule>
  </conditionalFormatting>
  <conditionalFormatting sqref="E5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{DC143B9F-D3C7-4DDF-AB8C-C14AC5814EA8}</x14:id>
        </ext>
      </extLst>
    </cfRule>
  </conditionalFormatting>
  <conditionalFormatting sqref="D56:H5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{B0F1BC25-DC7C-48D4-9D5E-FCD25F51E1C7}</x14:id>
        </ext>
      </extLst>
    </cfRule>
  </conditionalFormatting>
  <conditionalFormatting sqref="C56:C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{5FCD935B-5ADC-4667-8291-61107F05DFD4}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{FB2F6DE7-AB02-46E2-AABF-D6AAD3B563D6}</x14:id>
        </ext>
      </extLst>
    </cfRule>
  </conditionalFormatting>
  <conditionalFormatting sqref="C56:C64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{B4B736F8-1365-4048-889D-D165C625D64C}</x14:id>
        </ext>
      </extLst>
    </cfRule>
  </conditionalFormatting>
  <conditionalFormatting sqref="O29:S41 O2:S27 N11 N20 N34 N4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{0F42D58D-0E74-4405-AFF4-0B64A32F0EF1}</x14:id>
        </ext>
      </extLst>
    </cfRule>
  </conditionalFormatting>
  <conditionalFormatting sqref="O2:S41 N11 N20 N28 N34 N40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{87B9731B-71B9-433D-BDB8-2D4C166D2766}</x14:id>
        </ext>
      </extLst>
    </cfRule>
  </conditionalFormatting>
  <conditionalFormatting sqref="O2:S41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{DA0CBB78-C4EA-44CC-ABDD-9B7C24864404}</x14:id>
        </ext>
      </extLst>
    </cfRule>
  </conditionalFormatting>
  <conditionalFormatting sqref="C45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{8F569816-04B1-44A5-A6A1-0447DB2B5448}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C48EB9-C16B-4031-9AD3-7444F27FA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D29:I41 D2:I27 C11 C20 C34 C40</xm:sqref>
        </x14:conditionalFormatting>
        <x14:conditionalFormatting xmlns:xm="http://schemas.microsoft.com/office/excel/2006/main">
          <x14:cfRule type="dataBar" id="{8246E1A7-D10F-48BA-BDBB-567422EE1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D2:I41 C11 C20 C28 C34 C40</xm:sqref>
        </x14:conditionalFormatting>
        <x14:conditionalFormatting xmlns:xm="http://schemas.microsoft.com/office/excel/2006/main">
          <x14:cfRule type="dataBar" id="{5E49B260-9E1C-45ED-8C24-6DE2A3AFA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D2:D41</xm:sqref>
        </x14:conditionalFormatting>
        <x14:conditionalFormatting xmlns:xm="http://schemas.microsoft.com/office/excel/2006/main">
          <x14:cfRule type="dataBar" id="{6E2AAE50-F4CF-4889-9289-DB6EE76553D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88CAC4-3EF2-4E3B-A959-FD7A5D7C5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C2:C41</xm:sqref>
        </x14:conditionalFormatting>
        <x14:conditionalFormatting xmlns:xm="http://schemas.microsoft.com/office/excel/2006/main">
          <x14:cfRule type="dataBar" id="{6C988C8D-26AD-49B6-AF12-541B09063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E2:E41</xm:sqref>
        </x14:conditionalFormatting>
        <x14:conditionalFormatting xmlns:xm="http://schemas.microsoft.com/office/excel/2006/main">
          <x14:cfRule type="dataBar" id="{99F0DF77-CC77-4541-83CE-0A66CDE50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F2:F41</xm:sqref>
        </x14:conditionalFormatting>
        <x14:conditionalFormatting xmlns:xm="http://schemas.microsoft.com/office/excel/2006/main">
          <x14:cfRule type="dataBar" id="{48DDA265-F86E-4DD3-A28A-25DE26DA2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H2:H41</xm:sqref>
        </x14:conditionalFormatting>
        <x14:conditionalFormatting xmlns:xm="http://schemas.microsoft.com/office/excel/2006/main">
          <x14:cfRule type="dataBar" id="{5A23327F-C12C-4309-8EFC-97DC3334A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I2:I41</xm:sqref>
        </x14:conditionalFormatting>
        <x14:conditionalFormatting xmlns:xm="http://schemas.microsoft.com/office/excel/2006/main">
          <x14:cfRule type="dataBar" id="{EB977948-6CFB-4324-85BA-D485260C6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G2:G41</xm:sqref>
        </x14:conditionalFormatting>
        <x14:conditionalFormatting xmlns:xm="http://schemas.microsoft.com/office/excel/2006/main">
          <x14:cfRule type="dataBar" id="{382EA3B6-350E-4EFB-94FB-245F14CDE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E2:E40</xm:sqref>
        </x14:conditionalFormatting>
        <x14:conditionalFormatting xmlns:xm="http://schemas.microsoft.com/office/excel/2006/main">
          <x14:cfRule type="dataBar" id="{AE62F3B3-7FB4-4612-9B23-BE9F06973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O2:O41</xm:sqref>
        </x14:conditionalFormatting>
        <x14:conditionalFormatting xmlns:xm="http://schemas.microsoft.com/office/excel/2006/main">
          <x14:cfRule type="dataBar" id="{03FE9281-4EBC-45CB-8204-1166C7CEA98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47D717-684D-41E3-88C8-B4DEC406D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N2:N41</xm:sqref>
        </x14:conditionalFormatting>
        <x14:conditionalFormatting xmlns:xm="http://schemas.microsoft.com/office/excel/2006/main">
          <x14:cfRule type="dataBar" id="{3DAD8197-31AB-4EB0-AE88-E15D710B1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P2:P41</xm:sqref>
        </x14:conditionalFormatting>
        <x14:conditionalFormatting xmlns:xm="http://schemas.microsoft.com/office/excel/2006/main">
          <x14:cfRule type="dataBar" id="{8A742E3C-8DB6-49C9-B947-276D4A1BD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Q2:Q41</xm:sqref>
        </x14:conditionalFormatting>
        <x14:conditionalFormatting xmlns:xm="http://schemas.microsoft.com/office/excel/2006/main">
          <x14:cfRule type="dataBar" id="{0700AE53-F396-4C01-A709-6DAD230A2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S2:S41</xm:sqref>
        </x14:conditionalFormatting>
        <x14:conditionalFormatting xmlns:xm="http://schemas.microsoft.com/office/excel/2006/main">
          <x14:cfRule type="dataBar" id="{0C7588A8-1BBF-46D6-B4AA-37BC9265A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R2:R41</xm:sqref>
        </x14:conditionalFormatting>
        <x14:conditionalFormatting xmlns:xm="http://schemas.microsoft.com/office/excel/2006/main">
          <x14:cfRule type="dataBar" id="{9C09F548-1045-4144-AB36-CA7A3EF65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P2:P40</xm:sqref>
        </x14:conditionalFormatting>
        <x14:conditionalFormatting xmlns:xm="http://schemas.microsoft.com/office/excel/2006/main">
          <x14:cfRule type="dataBar" id="{26F7654C-3DA2-4D27-BCED-BA1A94F7BE2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N1:N41</xm:sqref>
        </x14:conditionalFormatting>
        <x14:conditionalFormatting xmlns:xm="http://schemas.microsoft.com/office/excel/2006/main">
          <x14:cfRule type="dataBar" id="{84526F3D-F97E-40D1-8E99-AFAE6F66A7E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D2:I41</xm:sqref>
        </x14:conditionalFormatting>
        <x14:conditionalFormatting xmlns:xm="http://schemas.microsoft.com/office/excel/2006/main">
          <x14:cfRule type="dataBar" id="{7B04640B-70FE-4087-B8DF-E78CA7118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T11:U11</xm:sqref>
        </x14:conditionalFormatting>
        <x14:conditionalFormatting xmlns:xm="http://schemas.microsoft.com/office/excel/2006/main">
          <x14:cfRule type="dataBar" id="{865CA841-2E59-45E0-A24C-2539CF5F3C5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T11:U11</xm:sqref>
        </x14:conditionalFormatting>
        <x14:conditionalFormatting xmlns:xm="http://schemas.microsoft.com/office/excel/2006/main">
          <x14:cfRule type="dataBar" id="{C899A5D0-8E2D-4FE7-85AA-9ED40798C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T20:U20</xm:sqref>
        </x14:conditionalFormatting>
        <x14:conditionalFormatting xmlns:xm="http://schemas.microsoft.com/office/excel/2006/main">
          <x14:cfRule type="dataBar" id="{87E168A8-94ED-446F-885D-FFDEF0D9ED2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T20:U20</xm:sqref>
        </x14:conditionalFormatting>
        <x14:conditionalFormatting xmlns:xm="http://schemas.microsoft.com/office/excel/2006/main">
          <x14:cfRule type="dataBar" id="{797EC45A-FD75-468B-880F-8CE294164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T28:U28</xm:sqref>
        </x14:conditionalFormatting>
        <x14:conditionalFormatting xmlns:xm="http://schemas.microsoft.com/office/excel/2006/main">
          <x14:cfRule type="dataBar" id="{085B10EF-73D2-4F1D-BAA0-797F600DDE9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T28:U28</xm:sqref>
        </x14:conditionalFormatting>
        <x14:conditionalFormatting xmlns:xm="http://schemas.microsoft.com/office/excel/2006/main">
          <x14:cfRule type="dataBar" id="{AFEAA4E1-C3C6-428E-9BBE-FF85CA8C5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T34:U34</xm:sqref>
        </x14:conditionalFormatting>
        <x14:conditionalFormatting xmlns:xm="http://schemas.microsoft.com/office/excel/2006/main">
          <x14:cfRule type="dataBar" id="{316CF5AB-4790-4BBA-AB15-1E2CA6FF454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T34:U34</xm:sqref>
        </x14:conditionalFormatting>
        <x14:conditionalFormatting xmlns:xm="http://schemas.microsoft.com/office/excel/2006/main">
          <x14:cfRule type="dataBar" id="{541AADCD-FC04-4991-BE96-30E8291FA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T40:U40</xm:sqref>
        </x14:conditionalFormatting>
        <x14:conditionalFormatting xmlns:xm="http://schemas.microsoft.com/office/excel/2006/main">
          <x14:cfRule type="dataBar" id="{156FDCA1-15B0-4E05-93E1-70FCB213D85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T40:U40</xm:sqref>
        </x14:conditionalFormatting>
        <x14:conditionalFormatting xmlns:xm="http://schemas.microsoft.com/office/excel/2006/main">
          <x14:cfRule type="dataBar" id="{3397F9C1-5E9A-4371-ACAE-3EC0AC6DD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T2:U41</xm:sqref>
        </x14:conditionalFormatting>
        <x14:conditionalFormatting xmlns:xm="http://schemas.microsoft.com/office/excel/2006/main">
          <x14:cfRule type="dataBar" id="{BB6D60C4-C8E8-42D7-BA1B-C4E755864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T2:U41</xm:sqref>
        </x14:conditionalFormatting>
        <x14:conditionalFormatting xmlns:xm="http://schemas.microsoft.com/office/excel/2006/main">
          <x14:cfRule type="dataBar" id="{AE95B1F3-8F02-43ED-80ED-68161EA61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D73:H85 D46:H54 C55:H55 C65 C78 C84 D57:H71</xm:sqref>
        </x14:conditionalFormatting>
        <x14:conditionalFormatting xmlns:xm="http://schemas.microsoft.com/office/excel/2006/main">
          <x14:cfRule type="dataBar" id="{24004B3B-6257-40D6-BF15-EE34965F6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D46:H55 C55 C65 C72 C78 C84 D57:H85</xm:sqref>
        </x14:conditionalFormatting>
        <x14:conditionalFormatting xmlns:xm="http://schemas.microsoft.com/office/excel/2006/main">
          <x14:cfRule type="dataBar" id="{D9FFD10C-5FDF-46DC-A71C-666EF3D66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D57:D85 D46:D55</xm:sqref>
        </x14:conditionalFormatting>
        <x14:conditionalFormatting xmlns:xm="http://schemas.microsoft.com/office/excel/2006/main">
          <x14:cfRule type="dataBar" id="{FB0618EE-A6CC-43BB-82A0-BF0BF7E659D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5538FC-4959-479F-B2EA-7405B1960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C65:C85 C46:C55</xm:sqref>
        </x14:conditionalFormatting>
        <x14:conditionalFormatting xmlns:xm="http://schemas.microsoft.com/office/excel/2006/main">
          <x14:cfRule type="dataBar" id="{AAEAC244-A77B-4D0E-AE66-F23EFDEB5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E57:E85 E46:E55</xm:sqref>
        </x14:conditionalFormatting>
        <x14:conditionalFormatting xmlns:xm="http://schemas.microsoft.com/office/excel/2006/main">
          <x14:cfRule type="dataBar" id="{8A07036F-5F52-4A3D-A7AE-1FA0F5E6F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F57:F85 F46:F55</xm:sqref>
        </x14:conditionalFormatting>
        <x14:conditionalFormatting xmlns:xm="http://schemas.microsoft.com/office/excel/2006/main">
          <x14:cfRule type="dataBar" id="{0C045F0A-2A53-4C76-BFD0-A3863EFD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H57:H85 H46:H55</xm:sqref>
        </x14:conditionalFormatting>
        <x14:conditionalFormatting xmlns:xm="http://schemas.microsoft.com/office/excel/2006/main">
          <x14:cfRule type="dataBar" id="{B6E30790-7781-4249-8B19-66853FD7B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G57:G85 G46:G55</xm:sqref>
        </x14:conditionalFormatting>
        <x14:conditionalFormatting xmlns:xm="http://schemas.microsoft.com/office/excel/2006/main">
          <x14:cfRule type="dataBar" id="{313323FF-3C5F-4D12-AD38-513C54502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E57:E84 E46:E55</xm:sqref>
        </x14:conditionalFormatting>
        <x14:conditionalFormatting xmlns:xm="http://schemas.microsoft.com/office/excel/2006/main">
          <x14:cfRule type="dataBar" id="{54C689DE-8B9A-49DD-84FF-C47BFF38ECC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D57:H85 D46:H55</xm:sqref>
        </x14:conditionalFormatting>
        <x14:conditionalFormatting xmlns:xm="http://schemas.microsoft.com/office/excel/2006/main">
          <x14:cfRule type="dataBar" id="{E99AA5B2-A171-4CFA-B465-83E7129790C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C65:C85 C46:C55</xm:sqref>
        </x14:conditionalFormatting>
        <x14:conditionalFormatting xmlns:xm="http://schemas.microsoft.com/office/excel/2006/main">
          <x14:cfRule type="dataBar" id="{A134472A-227D-492E-9C15-D6A6B8F4C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11880C5F-5BBA-481C-B562-A990DF9FF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BDADCE9C-D866-4EA5-98BC-FC3824476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039C3728-66EC-4B34-A980-B86687A5F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FB77B475-AAE9-49D9-BE50-5DB696762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5A44FA82-25AA-4273-8BDF-A65C2918B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</xm:sqref>
        </x14:conditionalFormatting>
        <x14:conditionalFormatting xmlns:xm="http://schemas.microsoft.com/office/excel/2006/main">
          <x14:cfRule type="dataBar" id="{67ACB9A0-365D-4B9D-818D-DB177F111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DC143B9F-D3C7-4DDF-AB8C-C14AC5814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B0F1BC25-DC7C-48D4-9D5E-FCD25F51E1C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5FCD935B-5ADC-4667-8291-61107F05DFD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2F6DE7-AB02-46E2-AABF-D6AAD3B56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C56:C64</xm:sqref>
        </x14:conditionalFormatting>
        <x14:conditionalFormatting xmlns:xm="http://schemas.microsoft.com/office/excel/2006/main">
          <x14:cfRule type="dataBar" id="{B4B736F8-1365-4048-889D-D165C625D64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C56:C64</xm:sqref>
        </x14:conditionalFormatting>
        <x14:conditionalFormatting xmlns:xm="http://schemas.microsoft.com/office/excel/2006/main">
          <x14:cfRule type="dataBar" id="{0F42D58D-0E74-4405-AFF4-0B64A32F0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O29:S41 O2:S27 N11 N20 N34 N40</xm:sqref>
        </x14:conditionalFormatting>
        <x14:conditionalFormatting xmlns:xm="http://schemas.microsoft.com/office/excel/2006/main">
          <x14:cfRule type="dataBar" id="{87B9731B-71B9-433D-BDB8-2D4C166D2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O2:S41 N11 N20 N28 N34 N40</xm:sqref>
        </x14:conditionalFormatting>
        <x14:conditionalFormatting xmlns:xm="http://schemas.microsoft.com/office/excel/2006/main">
          <x14:cfRule type="dataBar" id="{DA0CBB78-C4EA-44CC-ABDD-9B7C2486440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O2:S41</xm:sqref>
        </x14:conditionalFormatting>
        <x14:conditionalFormatting xmlns:xm="http://schemas.microsoft.com/office/excel/2006/main">
          <x14:cfRule type="dataBar" id="{8F569816-04B1-44A5-A6A1-0447DB2B5448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opLeftCell="A49" workbookViewId="0">
      <selection activeCell="J72" sqref="J72:M72"/>
    </sheetView>
  </sheetViews>
  <sheetFormatPr defaultRowHeight="14.25" x14ac:dyDescent="0.2"/>
  <cols>
    <col min="4" max="4" width="9" customWidth="1"/>
    <col min="11" max="11" width="9.75" bestFit="1" customWidth="1"/>
    <col min="12" max="12" width="9.125" bestFit="1" customWidth="1"/>
    <col min="13" max="14" width="9.75" bestFit="1" customWidth="1"/>
    <col min="22" max="22" width="17" customWidth="1"/>
  </cols>
  <sheetData>
    <row r="1" spans="1:19" ht="15" thickBot="1" x14ac:dyDescent="0.25">
      <c r="A1" s="239" t="s">
        <v>227</v>
      </c>
      <c r="B1" s="239"/>
      <c r="C1" s="239"/>
      <c r="J1" t="s">
        <v>363</v>
      </c>
      <c r="K1" t="s">
        <v>365</v>
      </c>
      <c r="L1" t="s">
        <v>367</v>
      </c>
      <c r="M1" t="s">
        <v>369</v>
      </c>
      <c r="N1" t="s">
        <v>371</v>
      </c>
      <c r="O1" t="s">
        <v>372</v>
      </c>
      <c r="P1" t="s">
        <v>379</v>
      </c>
      <c r="Q1" t="s">
        <v>374</v>
      </c>
      <c r="R1" t="s">
        <v>376</v>
      </c>
      <c r="S1" t="s">
        <v>378</v>
      </c>
    </row>
    <row r="2" spans="1:19" ht="15.75" thickTop="1" thickBot="1" x14ac:dyDescent="0.25">
      <c r="A2" s="240" t="s">
        <v>228</v>
      </c>
      <c r="B2" s="52" t="s">
        <v>248</v>
      </c>
      <c r="C2" s="53" t="s">
        <v>249</v>
      </c>
      <c r="J2" s="132">
        <v>66455</v>
      </c>
      <c r="K2" s="132">
        <v>12832</v>
      </c>
      <c r="L2" s="132">
        <v>4962</v>
      </c>
      <c r="M2" s="132">
        <v>178</v>
      </c>
      <c r="N2" s="132">
        <v>42848</v>
      </c>
      <c r="O2" s="132">
        <v>419062</v>
      </c>
      <c r="P2" s="132">
        <v>64316</v>
      </c>
      <c r="Q2" s="132">
        <v>6007</v>
      </c>
      <c r="R2" s="132">
        <v>184633</v>
      </c>
      <c r="S2" s="132">
        <v>29837</v>
      </c>
    </row>
    <row r="3" spans="1:19" ht="15" thickTop="1" x14ac:dyDescent="0.2">
      <c r="A3" s="54" t="s">
        <v>229</v>
      </c>
      <c r="B3" s="55">
        <v>1</v>
      </c>
      <c r="C3" s="56">
        <v>0.95583069375659946</v>
      </c>
      <c r="D3" t="s">
        <v>363</v>
      </c>
      <c r="J3" s="132">
        <v>32981</v>
      </c>
      <c r="K3" s="132">
        <v>23849</v>
      </c>
      <c r="L3" s="132">
        <v>12242</v>
      </c>
      <c r="M3" s="132">
        <v>4123</v>
      </c>
      <c r="N3" s="132">
        <v>107786</v>
      </c>
      <c r="O3" s="132">
        <v>238440</v>
      </c>
      <c r="P3" s="132">
        <v>78702</v>
      </c>
      <c r="Q3" s="132">
        <v>7303</v>
      </c>
      <c r="R3" s="132">
        <v>210981</v>
      </c>
      <c r="S3" s="132">
        <v>24247</v>
      </c>
    </row>
    <row r="4" spans="1:19" x14ac:dyDescent="0.2">
      <c r="A4" s="57" t="s">
        <v>184</v>
      </c>
      <c r="B4" s="58">
        <v>1</v>
      </c>
      <c r="C4" s="59">
        <v>0.73698116853193318</v>
      </c>
      <c r="D4" t="s">
        <v>365</v>
      </c>
      <c r="J4" s="132">
        <v>32036</v>
      </c>
      <c r="K4" s="132">
        <v>44649</v>
      </c>
      <c r="L4" s="132">
        <v>12650</v>
      </c>
      <c r="M4" s="132">
        <v>2711</v>
      </c>
      <c r="N4" s="132">
        <v>153940</v>
      </c>
      <c r="O4" s="132">
        <v>342272</v>
      </c>
      <c r="P4" s="132">
        <v>95129</v>
      </c>
      <c r="Q4" s="132">
        <v>29160</v>
      </c>
      <c r="R4" s="132">
        <v>47973</v>
      </c>
      <c r="S4" s="132">
        <v>50399</v>
      </c>
    </row>
    <row r="5" spans="1:19" x14ac:dyDescent="0.2">
      <c r="A5" s="57" t="s">
        <v>230</v>
      </c>
      <c r="B5" s="58">
        <v>1</v>
      </c>
      <c r="C5" s="59">
        <v>0.89449451317197171</v>
      </c>
      <c r="D5" t="s">
        <v>367</v>
      </c>
      <c r="J5" s="132">
        <v>51386</v>
      </c>
      <c r="K5" s="132">
        <v>15543</v>
      </c>
      <c r="L5" s="132">
        <v>11372</v>
      </c>
      <c r="M5" s="132">
        <v>174</v>
      </c>
      <c r="N5" s="132">
        <v>69036</v>
      </c>
      <c r="O5" s="132">
        <v>296195</v>
      </c>
      <c r="P5" s="132">
        <v>60626</v>
      </c>
      <c r="Q5" s="132">
        <v>166796</v>
      </c>
      <c r="R5" s="132">
        <v>335467</v>
      </c>
      <c r="S5" s="132">
        <v>48731</v>
      </c>
    </row>
    <row r="6" spans="1:19" x14ac:dyDescent="0.2">
      <c r="A6" s="57" t="s">
        <v>231</v>
      </c>
      <c r="B6" s="58">
        <v>1</v>
      </c>
      <c r="C6" s="59">
        <v>0.58627103827342375</v>
      </c>
      <c r="D6" t="s">
        <v>369</v>
      </c>
      <c r="J6" s="132">
        <v>147564</v>
      </c>
      <c r="K6" s="132">
        <v>52660</v>
      </c>
      <c r="L6" s="132">
        <v>12992</v>
      </c>
      <c r="M6" s="132">
        <v>542</v>
      </c>
      <c r="N6" s="132">
        <v>76376</v>
      </c>
      <c r="O6" s="132">
        <v>226226</v>
      </c>
      <c r="P6" s="132">
        <v>213914</v>
      </c>
      <c r="Q6" s="132">
        <v>101497</v>
      </c>
      <c r="R6" s="132">
        <v>81409</v>
      </c>
      <c r="S6" s="132">
        <v>117204</v>
      </c>
    </row>
    <row r="7" spans="1:19" x14ac:dyDescent="0.2">
      <c r="A7" s="57" t="s">
        <v>232</v>
      </c>
      <c r="B7" s="58">
        <v>1</v>
      </c>
      <c r="C7" s="59">
        <v>0.63837421641779291</v>
      </c>
      <c r="D7" t="s">
        <v>371</v>
      </c>
      <c r="J7" s="132">
        <v>515125</v>
      </c>
      <c r="K7" s="132">
        <v>152431</v>
      </c>
      <c r="L7" s="132">
        <v>55108</v>
      </c>
      <c r="M7" s="132">
        <v>94323</v>
      </c>
      <c r="N7" s="132">
        <v>58299</v>
      </c>
      <c r="O7" s="132">
        <v>278335</v>
      </c>
      <c r="P7" s="132">
        <v>266653</v>
      </c>
      <c r="Q7" s="132">
        <v>2435</v>
      </c>
      <c r="R7" s="132">
        <v>11561</v>
      </c>
      <c r="S7" s="132">
        <v>109418</v>
      </c>
    </row>
    <row r="8" spans="1:19" x14ac:dyDescent="0.2">
      <c r="A8" s="57" t="s">
        <v>233</v>
      </c>
      <c r="B8" s="58">
        <v>1</v>
      </c>
      <c r="C8" s="59">
        <v>0.83143707650059073</v>
      </c>
      <c r="D8" t="s">
        <v>381</v>
      </c>
      <c r="J8" s="132">
        <v>13038</v>
      </c>
      <c r="K8" s="132">
        <v>6637</v>
      </c>
      <c r="L8" s="132">
        <v>0</v>
      </c>
      <c r="M8" s="132">
        <v>0</v>
      </c>
      <c r="N8" s="132">
        <v>67981</v>
      </c>
      <c r="O8" s="132">
        <v>66874</v>
      </c>
      <c r="P8" s="132">
        <v>33866</v>
      </c>
      <c r="Q8" s="132">
        <v>110</v>
      </c>
      <c r="R8" s="132">
        <v>238</v>
      </c>
      <c r="S8" s="132">
        <v>8854</v>
      </c>
    </row>
    <row r="9" spans="1:19" ht="22.5" x14ac:dyDescent="0.2">
      <c r="A9" s="57" t="s">
        <v>234</v>
      </c>
      <c r="B9" s="58">
        <v>1</v>
      </c>
      <c r="C9" s="59">
        <v>0.8437759528460842</v>
      </c>
      <c r="D9" t="s">
        <v>383</v>
      </c>
      <c r="J9" s="132">
        <v>854377</v>
      </c>
      <c r="K9" s="132">
        <v>337674</v>
      </c>
      <c r="L9" s="132">
        <v>144887</v>
      </c>
      <c r="M9" s="132">
        <v>146734</v>
      </c>
      <c r="N9" s="132">
        <v>20999</v>
      </c>
      <c r="O9" s="132">
        <v>218315</v>
      </c>
      <c r="P9" s="132">
        <v>245966</v>
      </c>
      <c r="Q9" s="132">
        <v>4142</v>
      </c>
      <c r="R9" s="132">
        <v>8440</v>
      </c>
      <c r="S9" s="132">
        <v>61349</v>
      </c>
    </row>
    <row r="10" spans="1:19" x14ac:dyDescent="0.2">
      <c r="A10" s="57" t="s">
        <v>235</v>
      </c>
      <c r="B10" s="58">
        <v>1</v>
      </c>
      <c r="C10" s="59">
        <v>0.65988695644919915</v>
      </c>
      <c r="D10" t="s">
        <v>374</v>
      </c>
      <c r="J10" s="132">
        <v>859005</v>
      </c>
      <c r="K10" s="132">
        <v>169793</v>
      </c>
      <c r="L10" s="132">
        <v>137246</v>
      </c>
      <c r="M10" s="132">
        <v>54376</v>
      </c>
      <c r="N10" s="132">
        <v>32154</v>
      </c>
      <c r="O10" s="132">
        <v>180885</v>
      </c>
      <c r="P10" s="132">
        <v>299209</v>
      </c>
      <c r="Q10" s="132">
        <v>19391</v>
      </c>
      <c r="R10" s="132">
        <v>11801</v>
      </c>
      <c r="S10" s="132">
        <v>90034</v>
      </c>
    </row>
    <row r="11" spans="1:19" x14ac:dyDescent="0.2">
      <c r="A11" s="57" t="s">
        <v>236</v>
      </c>
      <c r="B11" s="58">
        <v>1</v>
      </c>
      <c r="C11" s="59">
        <v>0.70416228440375039</v>
      </c>
      <c r="D11" t="s">
        <v>376</v>
      </c>
      <c r="J11" s="132">
        <v>2100025</v>
      </c>
      <c r="K11" s="132">
        <v>1174621</v>
      </c>
      <c r="L11" s="132">
        <v>367244</v>
      </c>
      <c r="M11" s="132">
        <v>167419</v>
      </c>
      <c r="N11" s="132">
        <v>104498</v>
      </c>
      <c r="O11" s="132">
        <v>891074</v>
      </c>
      <c r="P11" s="132">
        <v>1138747</v>
      </c>
      <c r="Q11" s="132">
        <v>197787</v>
      </c>
      <c r="R11" s="132">
        <v>159329</v>
      </c>
      <c r="S11" s="132">
        <v>174442</v>
      </c>
    </row>
    <row r="12" spans="1:19" ht="15" thickBot="1" x14ac:dyDescent="0.25">
      <c r="A12" s="60" t="s">
        <v>237</v>
      </c>
      <c r="B12" s="61">
        <v>1</v>
      </c>
      <c r="C12" s="62">
        <v>0.51404465609786443</v>
      </c>
      <c r="D12" t="s">
        <v>378</v>
      </c>
      <c r="J12" s="132">
        <v>2069633</v>
      </c>
      <c r="K12" s="132">
        <v>314992</v>
      </c>
      <c r="L12" s="132">
        <v>406567</v>
      </c>
      <c r="M12" s="132">
        <v>60752</v>
      </c>
      <c r="N12" s="132">
        <v>115247</v>
      </c>
      <c r="O12" s="132">
        <v>813681</v>
      </c>
      <c r="P12" s="132">
        <v>915922</v>
      </c>
      <c r="Q12" s="132">
        <v>112620</v>
      </c>
      <c r="R12" s="132">
        <v>66110</v>
      </c>
      <c r="S12" s="132">
        <v>165331</v>
      </c>
    </row>
    <row r="13" spans="1:19" ht="15" customHeight="1" thickTop="1" x14ac:dyDescent="0.2">
      <c r="A13" s="229" t="s">
        <v>250</v>
      </c>
      <c r="B13" s="229"/>
      <c r="C13" s="229"/>
      <c r="J13" s="132">
        <v>29374</v>
      </c>
      <c r="K13" s="132">
        <v>18514</v>
      </c>
      <c r="L13" s="132">
        <v>4825</v>
      </c>
      <c r="M13" s="132">
        <v>142</v>
      </c>
      <c r="N13" s="132">
        <v>159228</v>
      </c>
      <c r="O13" s="132">
        <v>601723</v>
      </c>
      <c r="P13" s="132">
        <v>186187</v>
      </c>
      <c r="Q13" s="132">
        <v>3048</v>
      </c>
      <c r="R13" s="132">
        <v>48307</v>
      </c>
      <c r="S13" s="132">
        <v>78443</v>
      </c>
    </row>
    <row r="14" spans="1:19" x14ac:dyDescent="0.2">
      <c r="J14" s="132">
        <v>113605</v>
      </c>
      <c r="K14" s="132">
        <v>40605</v>
      </c>
      <c r="L14" s="132">
        <v>19769</v>
      </c>
      <c r="M14" s="132">
        <v>26497</v>
      </c>
      <c r="N14" s="132">
        <v>50365</v>
      </c>
      <c r="O14" s="132">
        <v>486461</v>
      </c>
      <c r="P14" s="132">
        <v>318461</v>
      </c>
      <c r="Q14" s="132">
        <v>36091</v>
      </c>
      <c r="R14" s="132">
        <v>31762</v>
      </c>
      <c r="S14" s="132">
        <v>64240</v>
      </c>
    </row>
    <row r="15" spans="1:19" ht="15" thickBot="1" x14ac:dyDescent="0.25">
      <c r="A15" s="239" t="s">
        <v>251</v>
      </c>
      <c r="B15" s="239"/>
      <c r="C15" s="239"/>
      <c r="D15" s="239"/>
      <c r="E15" s="239"/>
      <c r="F15" s="239"/>
      <c r="G15" s="239"/>
      <c r="H15" s="63"/>
      <c r="J15" s="132">
        <v>1033218</v>
      </c>
      <c r="K15" s="132">
        <v>405027</v>
      </c>
      <c r="L15" s="132">
        <v>133040</v>
      </c>
      <c r="M15" s="132">
        <v>70617</v>
      </c>
      <c r="N15" s="132">
        <v>64202</v>
      </c>
      <c r="O15" s="132">
        <v>534254</v>
      </c>
      <c r="P15" s="132">
        <v>934770</v>
      </c>
      <c r="Q15" s="132">
        <v>146857</v>
      </c>
      <c r="R15" s="132">
        <v>141685</v>
      </c>
      <c r="S15" s="132">
        <v>106709</v>
      </c>
    </row>
    <row r="16" spans="1:19" ht="15" customHeight="1" thickTop="1" x14ac:dyDescent="0.2">
      <c r="A16" s="235" t="s">
        <v>252</v>
      </c>
      <c r="B16" s="241" t="s">
        <v>253</v>
      </c>
      <c r="C16" s="237"/>
      <c r="D16" s="237"/>
      <c r="E16" s="237" t="s">
        <v>254</v>
      </c>
      <c r="F16" s="237"/>
      <c r="G16" s="237"/>
      <c r="H16" s="63"/>
      <c r="J16" s="132">
        <v>368530</v>
      </c>
      <c r="K16" s="132">
        <v>32436</v>
      </c>
      <c r="L16" s="132">
        <v>33466</v>
      </c>
      <c r="M16" s="132">
        <v>400</v>
      </c>
      <c r="N16" s="132">
        <v>41007</v>
      </c>
      <c r="O16" s="132">
        <v>243048</v>
      </c>
      <c r="P16" s="132">
        <v>208809</v>
      </c>
      <c r="Q16" s="132">
        <v>37070</v>
      </c>
      <c r="R16" s="132">
        <v>9655</v>
      </c>
      <c r="S16" s="132">
        <v>62815</v>
      </c>
    </row>
    <row r="17" spans="1:19" ht="24" thickBot="1" x14ac:dyDescent="0.25">
      <c r="A17" s="236"/>
      <c r="B17" s="64" t="s">
        <v>255</v>
      </c>
      <c r="C17" s="65" t="s">
        <v>256</v>
      </c>
      <c r="D17" s="65" t="s">
        <v>257</v>
      </c>
      <c r="E17" s="64" t="s">
        <v>255</v>
      </c>
      <c r="F17" s="65" t="s">
        <v>256</v>
      </c>
      <c r="G17" s="65" t="s">
        <v>257</v>
      </c>
      <c r="H17" s="63"/>
      <c r="J17" s="132">
        <v>64622</v>
      </c>
      <c r="K17" s="132">
        <v>57729</v>
      </c>
      <c r="L17" s="132">
        <v>792</v>
      </c>
      <c r="M17" s="132">
        <v>14188</v>
      </c>
      <c r="N17" s="132">
        <v>294057</v>
      </c>
      <c r="O17" s="132">
        <v>878898</v>
      </c>
      <c r="P17" s="132">
        <v>120239</v>
      </c>
      <c r="Q17" s="132">
        <v>25600</v>
      </c>
      <c r="R17" s="132">
        <v>36851</v>
      </c>
      <c r="S17" s="132">
        <v>75541</v>
      </c>
    </row>
    <row r="18" spans="1:19" ht="15" thickTop="1" x14ac:dyDescent="0.2">
      <c r="A18" s="66" t="s">
        <v>238</v>
      </c>
      <c r="B18" s="55">
        <v>4.414910742166974</v>
      </c>
      <c r="C18" s="67">
        <v>44.14910742166974</v>
      </c>
      <c r="D18" s="67">
        <v>44.14910742166974</v>
      </c>
      <c r="E18" s="67">
        <v>4.4149107421669731</v>
      </c>
      <c r="F18" s="67">
        <v>44.149107421669733</v>
      </c>
      <c r="G18" s="67">
        <v>44.149107421669733</v>
      </c>
      <c r="H18" s="63"/>
      <c r="J18" s="132">
        <v>73683</v>
      </c>
      <c r="K18" s="132">
        <v>121219</v>
      </c>
      <c r="L18" s="132">
        <v>0</v>
      </c>
      <c r="M18" s="132">
        <v>22479</v>
      </c>
      <c r="N18" s="132">
        <v>262911</v>
      </c>
      <c r="O18" s="132">
        <v>839699</v>
      </c>
      <c r="P18" s="132">
        <v>323187</v>
      </c>
      <c r="Q18" s="132">
        <v>27036</v>
      </c>
      <c r="R18" s="132">
        <v>137903</v>
      </c>
      <c r="S18" s="132">
        <v>142934</v>
      </c>
    </row>
    <row r="19" spans="1:19" x14ac:dyDescent="0.2">
      <c r="A19" s="68" t="s">
        <v>239</v>
      </c>
      <c r="B19" s="58">
        <v>1.6319105900242123</v>
      </c>
      <c r="C19" s="69">
        <v>16.319105900242121</v>
      </c>
      <c r="D19" s="69">
        <v>60.468213321911861</v>
      </c>
      <c r="E19" s="69">
        <v>1.631910590024213</v>
      </c>
      <c r="F19" s="69">
        <v>16.319105900242132</v>
      </c>
      <c r="G19" s="69">
        <v>60.468213321911861</v>
      </c>
      <c r="H19" s="63"/>
      <c r="J19" s="132">
        <v>25779</v>
      </c>
      <c r="K19" s="132">
        <v>27213</v>
      </c>
      <c r="L19" s="132">
        <v>107</v>
      </c>
      <c r="M19" s="132">
        <v>17376</v>
      </c>
      <c r="N19" s="132">
        <v>308406</v>
      </c>
      <c r="O19" s="132">
        <v>843109</v>
      </c>
      <c r="P19" s="132">
        <v>300028</v>
      </c>
      <c r="Q19" s="132">
        <v>114006</v>
      </c>
      <c r="R19" s="132">
        <v>95484</v>
      </c>
      <c r="S19" s="132">
        <v>96538</v>
      </c>
    </row>
    <row r="20" spans="1:19" x14ac:dyDescent="0.2">
      <c r="A20" s="68" t="s">
        <v>240</v>
      </c>
      <c r="B20" s="58">
        <v>1.3184372242580245</v>
      </c>
      <c r="C20" s="69">
        <v>13.184372242580245</v>
      </c>
      <c r="D20" s="69">
        <v>73.652585564492114</v>
      </c>
      <c r="E20" s="69">
        <v>1.3184372242580242</v>
      </c>
      <c r="F20" s="69">
        <v>13.184372242580242</v>
      </c>
      <c r="G20" s="69">
        <v>73.652585564492099</v>
      </c>
      <c r="H20" s="63"/>
      <c r="J20" s="132">
        <v>11156</v>
      </c>
      <c r="K20" s="132">
        <v>10135</v>
      </c>
      <c r="L20" s="132">
        <v>205</v>
      </c>
      <c r="M20" s="132">
        <v>15575</v>
      </c>
      <c r="N20" s="132">
        <v>186227</v>
      </c>
      <c r="O20" s="132">
        <v>421594</v>
      </c>
      <c r="P20" s="132">
        <v>95477</v>
      </c>
      <c r="Q20" s="132">
        <v>22567</v>
      </c>
      <c r="R20" s="132">
        <v>1803</v>
      </c>
      <c r="S20" s="132">
        <v>15016</v>
      </c>
    </row>
    <row r="21" spans="1:19" x14ac:dyDescent="0.2">
      <c r="A21" s="68" t="s">
        <v>241</v>
      </c>
      <c r="B21" s="70">
        <v>0.72898866942870066</v>
      </c>
      <c r="C21" s="69">
        <v>7.2898866942870066</v>
      </c>
      <c r="D21" s="69">
        <v>80.942472258779119</v>
      </c>
      <c r="E21" s="71"/>
      <c r="F21" s="71"/>
      <c r="G21" s="71"/>
      <c r="H21" s="63"/>
      <c r="J21" s="132">
        <v>1009775</v>
      </c>
      <c r="K21" s="132">
        <v>727213</v>
      </c>
      <c r="L21" s="132">
        <v>200301</v>
      </c>
      <c r="M21" s="132">
        <v>23079</v>
      </c>
      <c r="N21" s="132">
        <v>48272</v>
      </c>
      <c r="O21" s="132">
        <v>270685</v>
      </c>
      <c r="P21" s="132">
        <v>262546</v>
      </c>
      <c r="Q21" s="132">
        <v>101898</v>
      </c>
      <c r="R21" s="132">
        <v>35341</v>
      </c>
      <c r="S21" s="132">
        <v>49757</v>
      </c>
    </row>
    <row r="22" spans="1:19" x14ac:dyDescent="0.2">
      <c r="A22" s="68" t="s">
        <v>242</v>
      </c>
      <c r="B22" s="70">
        <v>0.71969443944535316</v>
      </c>
      <c r="C22" s="69">
        <v>7.1969443944535323</v>
      </c>
      <c r="D22" s="69">
        <v>88.139416653232658</v>
      </c>
      <c r="E22" s="71"/>
      <c r="F22" s="71"/>
      <c r="G22" s="71"/>
      <c r="H22" s="63"/>
      <c r="J22" s="132">
        <v>455892</v>
      </c>
      <c r="K22" s="132">
        <v>181175</v>
      </c>
      <c r="L22" s="132">
        <v>108656</v>
      </c>
      <c r="M22" s="132">
        <v>10063</v>
      </c>
      <c r="N22" s="132">
        <v>78836</v>
      </c>
      <c r="O22" s="132">
        <v>547622</v>
      </c>
      <c r="P22" s="132">
        <v>398452</v>
      </c>
      <c r="Q22" s="132">
        <v>3676</v>
      </c>
      <c r="R22" s="132">
        <v>20818</v>
      </c>
      <c r="S22" s="132">
        <v>68713</v>
      </c>
    </row>
    <row r="23" spans="1:19" x14ac:dyDescent="0.2">
      <c r="A23" s="68" t="s">
        <v>243</v>
      </c>
      <c r="B23" s="70">
        <v>0.47481785853640263</v>
      </c>
      <c r="C23" s="69">
        <v>4.7481785853640259</v>
      </c>
      <c r="D23" s="69">
        <v>92.887595238596688</v>
      </c>
      <c r="E23" s="71"/>
      <c r="F23" s="71"/>
      <c r="G23" s="71"/>
      <c r="H23" s="63"/>
      <c r="J23" s="132">
        <v>444178</v>
      </c>
      <c r="K23" s="132">
        <v>138392</v>
      </c>
      <c r="L23" s="132">
        <v>93530</v>
      </c>
      <c r="M23" s="132">
        <v>11261</v>
      </c>
      <c r="N23" s="132">
        <v>77491</v>
      </c>
      <c r="O23" s="132">
        <v>620435</v>
      </c>
      <c r="P23" s="132">
        <v>472688</v>
      </c>
      <c r="Q23" s="132">
        <v>1090</v>
      </c>
      <c r="R23" s="132">
        <v>7891</v>
      </c>
      <c r="S23" s="132">
        <v>80318</v>
      </c>
    </row>
    <row r="24" spans="1:19" x14ac:dyDescent="0.2">
      <c r="A24" s="68" t="s">
        <v>244</v>
      </c>
      <c r="B24" s="70">
        <v>0.35966835348811188</v>
      </c>
      <c r="C24" s="69">
        <v>3.596683534881119</v>
      </c>
      <c r="D24" s="69">
        <v>96.484278773477811</v>
      </c>
      <c r="E24" s="71"/>
      <c r="F24" s="71"/>
      <c r="G24" s="71"/>
      <c r="H24" s="63"/>
      <c r="J24" s="132">
        <v>181962</v>
      </c>
      <c r="K24" s="132">
        <v>57789</v>
      </c>
      <c r="L24" s="132">
        <v>30437</v>
      </c>
      <c r="M24" s="132">
        <v>6881</v>
      </c>
      <c r="N24" s="132">
        <v>93031</v>
      </c>
      <c r="O24" s="132">
        <v>648563</v>
      </c>
      <c r="P24" s="132">
        <v>565864</v>
      </c>
      <c r="Q24" s="132">
        <v>2275</v>
      </c>
      <c r="R24" s="132">
        <v>28821</v>
      </c>
      <c r="S24" s="132">
        <v>106661</v>
      </c>
    </row>
    <row r="25" spans="1:19" x14ac:dyDescent="0.2">
      <c r="A25" s="68" t="s">
        <v>245</v>
      </c>
      <c r="B25" s="70">
        <v>0.18517079305276868</v>
      </c>
      <c r="C25" s="69">
        <v>1.8517079305276869</v>
      </c>
      <c r="D25" s="69">
        <v>98.335986704005492</v>
      </c>
      <c r="E25" s="71"/>
      <c r="F25" s="71"/>
      <c r="G25" s="71"/>
      <c r="H25" s="63"/>
      <c r="J25" s="132">
        <v>12170</v>
      </c>
      <c r="K25" s="132">
        <v>18430</v>
      </c>
      <c r="L25" s="132">
        <v>2651</v>
      </c>
      <c r="M25" s="132">
        <v>1910</v>
      </c>
      <c r="N25" s="132">
        <v>172676</v>
      </c>
      <c r="O25" s="132">
        <v>340208</v>
      </c>
      <c r="P25" s="132">
        <v>143934</v>
      </c>
      <c r="Q25" s="132">
        <v>880</v>
      </c>
      <c r="R25" s="132">
        <v>9057</v>
      </c>
      <c r="S25" s="132">
        <v>65719</v>
      </c>
    </row>
    <row r="26" spans="1:19" x14ac:dyDescent="0.2">
      <c r="A26" s="68" t="s">
        <v>246</v>
      </c>
      <c r="B26" s="70">
        <v>0.15025494497051356</v>
      </c>
      <c r="C26" s="69">
        <v>1.5025494497051355</v>
      </c>
      <c r="D26" s="69">
        <v>99.838536153710635</v>
      </c>
      <c r="E26" s="71"/>
      <c r="F26" s="71"/>
      <c r="G26" s="71"/>
      <c r="H26" s="63"/>
      <c r="J26" s="132">
        <v>9269</v>
      </c>
      <c r="K26" s="132">
        <v>9012</v>
      </c>
      <c r="L26" s="132">
        <v>31</v>
      </c>
      <c r="M26" s="132">
        <v>0</v>
      </c>
      <c r="N26" s="132">
        <v>74232</v>
      </c>
      <c r="O26" s="132">
        <v>190291</v>
      </c>
      <c r="P26" s="132">
        <v>5908</v>
      </c>
      <c r="Q26" s="132">
        <v>0</v>
      </c>
      <c r="R26" s="132">
        <v>332936</v>
      </c>
      <c r="S26" s="132">
        <v>13207</v>
      </c>
    </row>
    <row r="27" spans="1:19" ht="15" thickBot="1" x14ac:dyDescent="0.25">
      <c r="A27" s="72" t="s">
        <v>247</v>
      </c>
      <c r="B27" s="73">
        <v>1.6146384628940698E-2</v>
      </c>
      <c r="C27" s="74">
        <v>0.16146384628940696</v>
      </c>
      <c r="D27" s="75">
        <v>100</v>
      </c>
      <c r="E27" s="76"/>
      <c r="F27" s="76"/>
      <c r="G27" s="76"/>
      <c r="H27" s="63"/>
      <c r="J27" s="132">
        <v>5103</v>
      </c>
      <c r="K27" s="132">
        <v>6148</v>
      </c>
      <c r="L27" s="132">
        <v>0</v>
      </c>
      <c r="M27" s="132">
        <v>374</v>
      </c>
      <c r="N27" s="132">
        <v>148559</v>
      </c>
      <c r="O27" s="132">
        <v>89783</v>
      </c>
      <c r="P27" s="132">
        <v>5720</v>
      </c>
      <c r="Q27" s="132">
        <v>10</v>
      </c>
      <c r="R27" s="132">
        <v>124330</v>
      </c>
      <c r="S27" s="132">
        <v>16119</v>
      </c>
    </row>
    <row r="28" spans="1:19" ht="15" thickTop="1" x14ac:dyDescent="0.2">
      <c r="A28" s="229" t="s">
        <v>258</v>
      </c>
      <c r="B28" s="229"/>
      <c r="C28" s="229"/>
      <c r="D28" s="229"/>
      <c r="E28" s="229"/>
      <c r="F28" s="229"/>
      <c r="G28" s="229"/>
      <c r="H28" s="63"/>
      <c r="J28" s="132">
        <v>10212</v>
      </c>
      <c r="K28" s="132">
        <v>14651</v>
      </c>
      <c r="L28" s="132">
        <v>0</v>
      </c>
      <c r="M28" s="132">
        <v>1567</v>
      </c>
      <c r="N28" s="132">
        <v>232055</v>
      </c>
      <c r="O28" s="132">
        <v>102575</v>
      </c>
      <c r="P28" s="132">
        <v>18710</v>
      </c>
      <c r="Q28" s="132">
        <v>4927</v>
      </c>
      <c r="R28" s="132">
        <v>14953</v>
      </c>
      <c r="S28" s="132">
        <v>15726</v>
      </c>
    </row>
    <row r="29" spans="1:19" x14ac:dyDescent="0.2">
      <c r="J29" s="132">
        <v>13469</v>
      </c>
      <c r="K29" s="132">
        <v>17838</v>
      </c>
      <c r="L29" s="132">
        <v>40</v>
      </c>
      <c r="M29" s="132">
        <v>1403</v>
      </c>
      <c r="N29" s="132">
        <v>222843</v>
      </c>
      <c r="O29" s="132">
        <v>89229</v>
      </c>
      <c r="P29" s="132">
        <v>11738</v>
      </c>
      <c r="Q29" s="132">
        <v>203</v>
      </c>
      <c r="R29" s="132">
        <v>520</v>
      </c>
      <c r="S29" s="132">
        <v>37021</v>
      </c>
    </row>
    <row r="30" spans="1:19" ht="15" thickBot="1" x14ac:dyDescent="0.25">
      <c r="A30" s="239" t="s">
        <v>262</v>
      </c>
      <c r="B30" s="239"/>
      <c r="C30" s="239"/>
      <c r="D30" s="239"/>
      <c r="E30" s="63"/>
      <c r="J30" s="132">
        <v>10145</v>
      </c>
      <c r="K30" s="132">
        <v>18540</v>
      </c>
      <c r="L30" s="132">
        <v>0</v>
      </c>
      <c r="M30" s="132">
        <v>1330</v>
      </c>
      <c r="N30" s="132">
        <v>196581</v>
      </c>
      <c r="O30" s="132">
        <v>115895</v>
      </c>
      <c r="P30" s="132">
        <v>11147</v>
      </c>
      <c r="Q30" s="132">
        <v>506</v>
      </c>
      <c r="R30" s="132">
        <v>9829</v>
      </c>
      <c r="S30" s="132">
        <v>28923</v>
      </c>
    </row>
    <row r="31" spans="1:19" ht="15" thickTop="1" x14ac:dyDescent="0.2">
      <c r="A31" s="235" t="s">
        <v>228</v>
      </c>
      <c r="B31" s="241" t="s">
        <v>252</v>
      </c>
      <c r="C31" s="237"/>
      <c r="D31" s="238"/>
      <c r="E31" s="63"/>
      <c r="J31" s="132">
        <v>3416</v>
      </c>
      <c r="K31" s="132">
        <v>22541</v>
      </c>
      <c r="L31" s="132">
        <v>0</v>
      </c>
      <c r="M31" s="132">
        <v>1680</v>
      </c>
      <c r="N31" s="132">
        <v>145072</v>
      </c>
      <c r="O31" s="132">
        <v>40721</v>
      </c>
      <c r="P31" s="132">
        <v>1738</v>
      </c>
      <c r="Q31" s="132">
        <v>161</v>
      </c>
      <c r="R31" s="132">
        <v>5125</v>
      </c>
      <c r="S31" s="132">
        <v>5921</v>
      </c>
    </row>
    <row r="32" spans="1:19" ht="15" thickBot="1" x14ac:dyDescent="0.25">
      <c r="A32" s="236"/>
      <c r="B32" s="77" t="s">
        <v>238</v>
      </c>
      <c r="C32" s="78" t="s">
        <v>239</v>
      </c>
      <c r="D32" s="79" t="s">
        <v>240</v>
      </c>
      <c r="E32" s="63"/>
      <c r="J32" s="132">
        <v>61277</v>
      </c>
      <c r="K32" s="132">
        <v>33051</v>
      </c>
      <c r="L32" s="132">
        <v>778</v>
      </c>
      <c r="M32" s="132">
        <v>4180</v>
      </c>
      <c r="N32" s="132">
        <v>138407</v>
      </c>
      <c r="O32" s="132">
        <v>502829</v>
      </c>
      <c r="P32" s="132">
        <v>242498</v>
      </c>
      <c r="Q32" s="132">
        <v>7250</v>
      </c>
      <c r="R32" s="132">
        <v>65189</v>
      </c>
      <c r="S32" s="132">
        <v>76380</v>
      </c>
    </row>
    <row r="33" spans="1:21" ht="15" thickTop="1" x14ac:dyDescent="0.2">
      <c r="A33" s="54" t="s">
        <v>229</v>
      </c>
      <c r="B33" s="80">
        <v>0.9710483715006506</v>
      </c>
      <c r="C33" s="81">
        <v>0.10657776785173945</v>
      </c>
      <c r="D33" s="56">
        <v>3.9203741687172798E-2</v>
      </c>
      <c r="E33" s="63"/>
      <c r="J33" s="132">
        <v>19816</v>
      </c>
      <c r="K33" s="132">
        <v>19971</v>
      </c>
      <c r="L33" s="132">
        <v>0</v>
      </c>
      <c r="M33" s="132">
        <v>376</v>
      </c>
      <c r="N33" s="132">
        <v>174371</v>
      </c>
      <c r="O33" s="132">
        <v>625443</v>
      </c>
      <c r="P33" s="132">
        <v>124965</v>
      </c>
      <c r="Q33" s="132">
        <v>10070</v>
      </c>
      <c r="R33" s="132">
        <v>55710</v>
      </c>
      <c r="S33" s="132">
        <v>79135</v>
      </c>
    </row>
    <row r="34" spans="1:21" x14ac:dyDescent="0.2">
      <c r="A34" s="57" t="s">
        <v>230</v>
      </c>
      <c r="B34" s="70">
        <v>0.93936377925107706</v>
      </c>
      <c r="C34" s="82">
        <v>0.10280724667358371</v>
      </c>
      <c r="D34" s="59">
        <v>3.8998377331659312E-2</v>
      </c>
      <c r="E34" s="63"/>
      <c r="J34" s="132">
        <v>6851</v>
      </c>
      <c r="K34" s="132">
        <v>13101</v>
      </c>
      <c r="L34" s="132">
        <v>0</v>
      </c>
      <c r="M34" s="132">
        <v>1697</v>
      </c>
      <c r="N34" s="132">
        <v>288782</v>
      </c>
      <c r="O34" s="132">
        <v>224814</v>
      </c>
      <c r="P34" s="132">
        <v>16098</v>
      </c>
      <c r="Q34" s="132">
        <v>109</v>
      </c>
      <c r="R34" s="132">
        <v>13264</v>
      </c>
      <c r="S34" s="132">
        <v>74441</v>
      </c>
    </row>
    <row r="35" spans="1:21" x14ac:dyDescent="0.2">
      <c r="A35" s="57" t="s">
        <v>184</v>
      </c>
      <c r="B35" s="70">
        <v>0.85261095225526762</v>
      </c>
      <c r="C35" s="82">
        <v>3.2777931260021827E-2</v>
      </c>
      <c r="D35" s="59">
        <v>9.4664353632252882E-2</v>
      </c>
      <c r="E35" s="63"/>
      <c r="J35" s="132">
        <v>9411</v>
      </c>
      <c r="K35" s="132">
        <v>17892</v>
      </c>
      <c r="L35" s="132">
        <v>0</v>
      </c>
      <c r="M35" s="132">
        <v>3369</v>
      </c>
      <c r="N35" s="132">
        <v>268783</v>
      </c>
      <c r="O35" s="132">
        <v>240326</v>
      </c>
      <c r="P35" s="132">
        <v>27909</v>
      </c>
      <c r="Q35" s="132">
        <v>156</v>
      </c>
      <c r="R35" s="132">
        <v>556</v>
      </c>
      <c r="S35" s="132">
        <v>14565</v>
      </c>
    </row>
    <row r="36" spans="1:21" x14ac:dyDescent="0.2">
      <c r="A36" s="57" t="s">
        <v>231</v>
      </c>
      <c r="B36" s="70">
        <v>0.75508351769589144</v>
      </c>
      <c r="C36" s="82">
        <v>-1.7998732975336985E-2</v>
      </c>
      <c r="D36" s="59">
        <v>-0.12568200025741394</v>
      </c>
      <c r="E36" s="63"/>
      <c r="J36" s="132">
        <v>12682</v>
      </c>
      <c r="K36" s="132">
        <v>12547</v>
      </c>
      <c r="L36" s="132">
        <v>166</v>
      </c>
      <c r="M36" s="132">
        <v>3241</v>
      </c>
      <c r="N36" s="132">
        <v>162823</v>
      </c>
      <c r="O36" s="132">
        <v>227006</v>
      </c>
      <c r="P36" s="132">
        <v>39795</v>
      </c>
      <c r="Q36" s="132">
        <v>692</v>
      </c>
      <c r="R36" s="132">
        <v>169251</v>
      </c>
      <c r="S36" s="132">
        <v>18633</v>
      </c>
    </row>
    <row r="37" spans="1:21" x14ac:dyDescent="0.2">
      <c r="A37" s="57" t="s">
        <v>232</v>
      </c>
      <c r="B37" s="70">
        <v>-0.65676245607020423</v>
      </c>
      <c r="C37" s="82">
        <v>-0.15407672302579828</v>
      </c>
      <c r="D37" s="59">
        <v>-0.42813275527113964</v>
      </c>
      <c r="E37" s="63"/>
    </row>
    <row r="38" spans="1:21" x14ac:dyDescent="0.2">
      <c r="A38" s="57" t="s">
        <v>233</v>
      </c>
      <c r="B38" s="70">
        <v>-0.13444998502235569</v>
      </c>
      <c r="C38" s="82">
        <v>0.89894721467802796</v>
      </c>
      <c r="D38" s="59">
        <v>-7.248574515513044E-2</v>
      </c>
      <c r="E38" s="63"/>
    </row>
    <row r="39" spans="1:21" ht="22.5" x14ac:dyDescent="0.2">
      <c r="A39" s="57" t="s">
        <v>234</v>
      </c>
      <c r="B39" s="70">
        <v>0.60422743237226262</v>
      </c>
      <c r="C39" s="82">
        <v>0.69153640712540398</v>
      </c>
      <c r="D39" s="59">
        <v>-2.1507218206801754E-2</v>
      </c>
      <c r="E39" s="63"/>
    </row>
    <row r="40" spans="1:21" x14ac:dyDescent="0.2">
      <c r="A40" s="57" t="s">
        <v>237</v>
      </c>
      <c r="B40" s="70">
        <v>0.15125903581487926</v>
      </c>
      <c r="C40" s="82">
        <v>0.5848885709670929</v>
      </c>
      <c r="D40" s="59">
        <v>0.38609677508921181</v>
      </c>
      <c r="E40" s="63"/>
    </row>
    <row r="41" spans="1:21" ht="15" thickBot="1" x14ac:dyDescent="0.25">
      <c r="A41" s="57" t="s">
        <v>236</v>
      </c>
      <c r="B41" s="70">
        <v>-0.31053906797483671</v>
      </c>
      <c r="C41" s="82">
        <v>-2.5502742762269454E-2</v>
      </c>
      <c r="D41" s="59">
        <v>0.77915170652233812</v>
      </c>
      <c r="E41" s="63"/>
      <c r="J41" s="239" t="s">
        <v>384</v>
      </c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</row>
    <row r="42" spans="1:21" ht="24.75" thickTop="1" thickBot="1" x14ac:dyDescent="0.25">
      <c r="A42" s="60" t="s">
        <v>235</v>
      </c>
      <c r="B42" s="73">
        <v>0.29944043917852792</v>
      </c>
      <c r="C42" s="74">
        <v>8.4625462723033992E-2</v>
      </c>
      <c r="D42" s="62">
        <v>0.75037384742052526</v>
      </c>
      <c r="E42" s="63"/>
      <c r="J42" s="260" t="s">
        <v>228</v>
      </c>
      <c r="K42" s="261"/>
      <c r="L42" s="52" t="s">
        <v>362</v>
      </c>
      <c r="M42" s="133" t="s">
        <v>364</v>
      </c>
      <c r="N42" s="133" t="s">
        <v>366</v>
      </c>
      <c r="O42" s="133" t="s">
        <v>368</v>
      </c>
      <c r="P42" s="133" t="s">
        <v>370</v>
      </c>
      <c r="Q42" s="133" t="s">
        <v>380</v>
      </c>
      <c r="R42" s="133" t="s">
        <v>382</v>
      </c>
      <c r="S42" s="133" t="s">
        <v>373</v>
      </c>
      <c r="T42" s="133" t="s">
        <v>375</v>
      </c>
      <c r="U42" s="53" t="s">
        <v>377</v>
      </c>
    </row>
    <row r="43" spans="1:21" ht="15" thickTop="1" x14ac:dyDescent="0.2">
      <c r="A43" s="229" t="s">
        <v>263</v>
      </c>
      <c r="B43" s="229"/>
      <c r="C43" s="229"/>
      <c r="D43" s="229"/>
      <c r="E43" s="63"/>
      <c r="J43" s="242" t="s">
        <v>385</v>
      </c>
      <c r="K43" s="134" t="s">
        <v>362</v>
      </c>
      <c r="L43" s="55">
        <v>1</v>
      </c>
      <c r="M43" s="138">
        <v>0.84755645804503776</v>
      </c>
      <c r="N43" s="138">
        <v>0.98723823119147114</v>
      </c>
      <c r="O43" s="138">
        <v>0.77534933508420123</v>
      </c>
      <c r="P43" s="81">
        <v>-0.38498696542446259</v>
      </c>
      <c r="Q43" s="81">
        <v>0.37827889461950936</v>
      </c>
      <c r="R43" s="138">
        <v>0.84800997041022508</v>
      </c>
      <c r="S43" s="81">
        <v>0.61524476390302507</v>
      </c>
      <c r="T43" s="81">
        <v>5.7186492039788123E-3</v>
      </c>
      <c r="U43" s="56">
        <v>0.65618282611959056</v>
      </c>
    </row>
    <row r="44" spans="1:21" x14ac:dyDescent="0.2">
      <c r="A44" s="229" t="s">
        <v>264</v>
      </c>
      <c r="B44" s="229"/>
      <c r="C44" s="229"/>
      <c r="D44" s="229"/>
      <c r="E44" s="63"/>
      <c r="J44" s="233"/>
      <c r="K44" s="135" t="s">
        <v>364</v>
      </c>
      <c r="L44" s="141">
        <v>0.84755645804503776</v>
      </c>
      <c r="M44" s="69">
        <v>1</v>
      </c>
      <c r="N44" s="82">
        <v>0.8275809156171634</v>
      </c>
      <c r="O44" s="139">
        <v>0.76490666466515989</v>
      </c>
      <c r="P44" s="82">
        <v>-0.29298031663298058</v>
      </c>
      <c r="Q44" s="82">
        <v>0.34472640134822408</v>
      </c>
      <c r="R44" s="139">
        <v>0.73359959582254897</v>
      </c>
      <c r="S44" s="82">
        <v>0.64473908965549764</v>
      </c>
      <c r="T44" s="82">
        <v>6.5103991182992385E-2</v>
      </c>
      <c r="U44" s="59">
        <v>0.53004240994571727</v>
      </c>
    </row>
    <row r="45" spans="1:21" x14ac:dyDescent="0.2">
      <c r="J45" s="233"/>
      <c r="K45" s="135" t="s">
        <v>366</v>
      </c>
      <c r="L45" s="141">
        <v>0.98723823119147114</v>
      </c>
      <c r="M45" s="139">
        <v>0.8275809156171634</v>
      </c>
      <c r="N45" s="69">
        <v>1</v>
      </c>
      <c r="O45" s="139">
        <v>0.71564318603905108</v>
      </c>
      <c r="P45" s="82">
        <v>-0.36102772773863245</v>
      </c>
      <c r="Q45" s="82">
        <v>0.38165613990102759</v>
      </c>
      <c r="R45" s="139">
        <v>0.81543098274065462</v>
      </c>
      <c r="S45" s="82">
        <v>0.58523278698890802</v>
      </c>
      <c r="T45" s="82">
        <v>2.5548150195219753E-4</v>
      </c>
      <c r="U45" s="59">
        <v>0.61894396984063371</v>
      </c>
    </row>
    <row r="46" spans="1:21" ht="23.25" thickBot="1" x14ac:dyDescent="0.25">
      <c r="A46" s="239" t="s">
        <v>260</v>
      </c>
      <c r="B46" s="239"/>
      <c r="C46" s="239"/>
      <c r="D46" s="239"/>
      <c r="E46" s="63"/>
      <c r="J46" s="233"/>
      <c r="K46" s="135" t="s">
        <v>368</v>
      </c>
      <c r="L46" s="141">
        <v>0.77534933508420123</v>
      </c>
      <c r="M46" s="139">
        <v>0.76490666466515989</v>
      </c>
      <c r="N46" s="139">
        <v>0.71564318603905108</v>
      </c>
      <c r="O46" s="69">
        <v>1</v>
      </c>
      <c r="P46" s="82">
        <v>-0.3215208113833441</v>
      </c>
      <c r="Q46" s="82">
        <v>0.28068645756653893</v>
      </c>
      <c r="R46" s="82">
        <v>0.66287184959812762</v>
      </c>
      <c r="S46" s="82">
        <v>0.43867339004682782</v>
      </c>
      <c r="T46" s="82">
        <v>-1.75587639977536E-2</v>
      </c>
      <c r="U46" s="59">
        <v>0.55150552874433811</v>
      </c>
    </row>
    <row r="47" spans="1:21" ht="15" thickTop="1" x14ac:dyDescent="0.2">
      <c r="A47" s="235" t="s">
        <v>228</v>
      </c>
      <c r="B47" s="241" t="s">
        <v>261</v>
      </c>
      <c r="C47" s="237"/>
      <c r="D47" s="238"/>
      <c r="E47" s="63"/>
      <c r="J47" s="233"/>
      <c r="K47" s="135" t="s">
        <v>370</v>
      </c>
      <c r="L47" s="70">
        <v>-0.38498696542446259</v>
      </c>
      <c r="M47" s="82">
        <v>-0.29298031663298058</v>
      </c>
      <c r="N47" s="82">
        <v>-0.36102772773863245</v>
      </c>
      <c r="O47" s="82">
        <v>-0.3215208113833441</v>
      </c>
      <c r="P47" s="69">
        <v>1</v>
      </c>
      <c r="Q47" s="82">
        <v>0.20529637365936884</v>
      </c>
      <c r="R47" s="82">
        <v>-0.28749118537603396</v>
      </c>
      <c r="S47" s="82">
        <v>-0.16361925561134108</v>
      </c>
      <c r="T47" s="82">
        <v>-0.17539707301921836</v>
      </c>
      <c r="U47" s="59">
        <v>-6.3466859098269934E-2</v>
      </c>
    </row>
    <row r="48" spans="1:21" ht="23.25" thickBot="1" x14ac:dyDescent="0.25">
      <c r="A48" s="236"/>
      <c r="B48" s="77" t="s">
        <v>238</v>
      </c>
      <c r="C48" s="78" t="s">
        <v>239</v>
      </c>
      <c r="D48" s="79" t="s">
        <v>240</v>
      </c>
      <c r="E48" s="63"/>
      <c r="J48" s="233"/>
      <c r="K48" s="135" t="s">
        <v>380</v>
      </c>
      <c r="L48" s="70">
        <v>0.37827889461950936</v>
      </c>
      <c r="M48" s="82">
        <v>0.34472640134822408</v>
      </c>
      <c r="N48" s="82">
        <v>0.38165613990102759</v>
      </c>
      <c r="O48" s="82">
        <v>0.28068645756653893</v>
      </c>
      <c r="P48" s="82">
        <v>0.20529637365936884</v>
      </c>
      <c r="Q48" s="69">
        <v>1</v>
      </c>
      <c r="R48" s="82">
        <v>0.64945648600511896</v>
      </c>
      <c r="S48" s="82">
        <v>0.40796234256208908</v>
      </c>
      <c r="T48" s="82">
        <v>8.6519562362134789E-2</v>
      </c>
      <c r="U48" s="140">
        <v>0.72916819683894829</v>
      </c>
    </row>
    <row r="49" spans="1:25" ht="23.25" thickTop="1" x14ac:dyDescent="0.2">
      <c r="A49" s="54" t="s">
        <v>229</v>
      </c>
      <c r="B49" s="80">
        <v>0.24359232014153448</v>
      </c>
      <c r="C49" s="81">
        <v>-3.8487152336213616E-2</v>
      </c>
      <c r="D49" s="56">
        <v>-2.7934709837800015E-2</v>
      </c>
      <c r="E49" s="63"/>
      <c r="J49" s="233"/>
      <c r="K49" s="135" t="s">
        <v>382</v>
      </c>
      <c r="L49" s="141">
        <v>0.84800997041022508</v>
      </c>
      <c r="M49" s="139">
        <v>0.73359959582254897</v>
      </c>
      <c r="N49" s="139">
        <v>0.81543098274065462</v>
      </c>
      <c r="O49" s="82">
        <v>0.66287184959812762</v>
      </c>
      <c r="P49" s="82">
        <v>-0.28749118537603396</v>
      </c>
      <c r="Q49" s="82">
        <v>0.64945648600511896</v>
      </c>
      <c r="R49" s="69">
        <v>1</v>
      </c>
      <c r="S49" s="82">
        <v>0.64071056207289312</v>
      </c>
      <c r="T49" s="82">
        <v>3.7916172072113057E-2</v>
      </c>
      <c r="U49" s="140">
        <v>0.80845823639930325</v>
      </c>
    </row>
    <row r="50" spans="1:25" x14ac:dyDescent="0.2">
      <c r="A50" s="57" t="s">
        <v>184</v>
      </c>
      <c r="B50" s="70">
        <v>0.21764828819959398</v>
      </c>
      <c r="C50" s="82">
        <v>-7.8936037371517664E-2</v>
      </c>
      <c r="D50" s="59">
        <v>2.1664779100642829E-2</v>
      </c>
      <c r="E50" s="63"/>
      <c r="J50" s="233"/>
      <c r="K50" s="135" t="s">
        <v>373</v>
      </c>
      <c r="L50" s="70">
        <v>0.61524476390302507</v>
      </c>
      <c r="M50" s="82">
        <v>0.64473908965549764</v>
      </c>
      <c r="N50" s="82">
        <v>0.58523278698890802</v>
      </c>
      <c r="O50" s="82">
        <v>0.43867339004682782</v>
      </c>
      <c r="P50" s="82">
        <v>-0.16361925561134108</v>
      </c>
      <c r="Q50" s="82">
        <v>0.40796234256208908</v>
      </c>
      <c r="R50" s="82">
        <v>0.64071056207289312</v>
      </c>
      <c r="S50" s="69">
        <v>1</v>
      </c>
      <c r="T50" s="82">
        <v>0.39534719661508422</v>
      </c>
      <c r="U50" s="59">
        <v>0.54862805049417651</v>
      </c>
    </row>
    <row r="51" spans="1:25" x14ac:dyDescent="0.2">
      <c r="A51" s="57" t="s">
        <v>230</v>
      </c>
      <c r="B51" s="70">
        <v>0.23562581645956127</v>
      </c>
      <c r="C51" s="82">
        <v>-3.7517847146882562E-2</v>
      </c>
      <c r="D51" s="59">
        <v>-2.6269457529749383E-2</v>
      </c>
      <c r="E51" s="63"/>
      <c r="J51" s="233"/>
      <c r="K51" s="135" t="s">
        <v>375</v>
      </c>
      <c r="L51" s="70">
        <v>5.7186492039788123E-3</v>
      </c>
      <c r="M51" s="82">
        <v>6.5103991182992385E-2</v>
      </c>
      <c r="N51" s="82">
        <v>2.5548150195219753E-4</v>
      </c>
      <c r="O51" s="82">
        <v>-1.75587639977536E-2</v>
      </c>
      <c r="P51" s="82">
        <v>-0.17539707301921836</v>
      </c>
      <c r="Q51" s="82">
        <v>8.6519562362134789E-2</v>
      </c>
      <c r="R51" s="82">
        <v>3.7916172072113057E-2</v>
      </c>
      <c r="S51" s="82">
        <v>0.39534719661508422</v>
      </c>
      <c r="T51" s="69">
        <v>1</v>
      </c>
      <c r="U51" s="59">
        <v>-1.1713303866902482E-2</v>
      </c>
    </row>
    <row r="52" spans="1:25" ht="15" thickBot="1" x14ac:dyDescent="0.25">
      <c r="A52" s="57" t="s">
        <v>231</v>
      </c>
      <c r="B52" s="70">
        <v>0.20756830428889064</v>
      </c>
      <c r="C52" s="82">
        <v>-8.2276170370053456E-2</v>
      </c>
      <c r="D52" s="59">
        <v>-0.11871053389509453</v>
      </c>
      <c r="E52" s="63"/>
      <c r="J52" s="234"/>
      <c r="K52" s="136" t="s">
        <v>377</v>
      </c>
      <c r="L52" s="73">
        <v>0.65618282611959056</v>
      </c>
      <c r="M52" s="74">
        <v>0.53004240994571727</v>
      </c>
      <c r="N52" s="74">
        <v>0.61894396984063371</v>
      </c>
      <c r="O52" s="74">
        <v>0.55150552874433811</v>
      </c>
      <c r="P52" s="74">
        <v>-6.3466859098269934E-2</v>
      </c>
      <c r="Q52" s="142">
        <v>0.72916819683894829</v>
      </c>
      <c r="R52" s="142">
        <v>0.80845823639930325</v>
      </c>
      <c r="S52" s="74">
        <v>0.54862805049417651</v>
      </c>
      <c r="T52" s="74">
        <v>-1.1713303866902482E-2</v>
      </c>
      <c r="U52" s="137">
        <v>1</v>
      </c>
    </row>
    <row r="53" spans="1:25" ht="15" thickTop="1" x14ac:dyDescent="0.2">
      <c r="A53" s="57" t="s">
        <v>232</v>
      </c>
      <c r="B53" s="70">
        <v>-0.13723200347104428</v>
      </c>
      <c r="C53" s="82">
        <v>7.6613510254804965E-3</v>
      </c>
      <c r="D53" s="59">
        <v>-0.24615426085032807</v>
      </c>
      <c r="E53" s="63"/>
    </row>
    <row r="54" spans="1:25" ht="15" customHeight="1" x14ac:dyDescent="0.2">
      <c r="A54" s="57" t="s">
        <v>233</v>
      </c>
      <c r="B54" s="70">
        <v>-0.12928867491541443</v>
      </c>
      <c r="C54" s="82">
        <v>0.60993594707009346</v>
      </c>
      <c r="D54" s="59">
        <v>-0.122031425193669</v>
      </c>
      <c r="E54" s="63"/>
    </row>
    <row r="55" spans="1:25" ht="23.25" customHeight="1" thickBot="1" x14ac:dyDescent="0.25">
      <c r="A55" s="57" t="s">
        <v>234</v>
      </c>
      <c r="B55" s="70">
        <v>8.6184617680871337E-2</v>
      </c>
      <c r="C55" s="82">
        <v>0.38976694835348719</v>
      </c>
      <c r="D55" s="59">
        <v>-0.10354192770762417</v>
      </c>
      <c r="E55" s="63"/>
      <c r="J55" s="173" t="s">
        <v>227</v>
      </c>
      <c r="K55" s="173"/>
      <c r="L55" s="173"/>
      <c r="R55" s="230" t="s">
        <v>394</v>
      </c>
      <c r="S55" s="230"/>
      <c r="T55" s="230"/>
      <c r="U55" s="230"/>
      <c r="V55" s="151"/>
      <c r="W55" s="151"/>
      <c r="X55" s="151"/>
      <c r="Y55" s="63"/>
    </row>
    <row r="56" spans="1:25" ht="15.75" customHeight="1" thickTop="1" thickBot="1" x14ac:dyDescent="0.25">
      <c r="A56" s="57" t="s">
        <v>235</v>
      </c>
      <c r="B56" s="70">
        <v>3.521462395684534E-2</v>
      </c>
      <c r="C56" s="82">
        <v>-4.2948308028655249E-2</v>
      </c>
      <c r="D56" s="59">
        <v>0.48732986406344242</v>
      </c>
      <c r="E56" s="63"/>
      <c r="J56" s="180" t="s">
        <v>228</v>
      </c>
      <c r="K56" s="175" t="s">
        <v>386</v>
      </c>
      <c r="L56" s="176" t="s">
        <v>387</v>
      </c>
      <c r="N56" s="230" t="s">
        <v>388</v>
      </c>
      <c r="O56" s="230"/>
      <c r="P56" s="230"/>
      <c r="R56" s="235" t="s">
        <v>395</v>
      </c>
      <c r="S56" s="237" t="s">
        <v>396</v>
      </c>
      <c r="T56" s="237"/>
      <c r="U56" s="238"/>
      <c r="Y56" s="63"/>
    </row>
    <row r="57" spans="1:25" ht="15" customHeight="1" thickTop="1" thickBot="1" x14ac:dyDescent="0.25">
      <c r="A57" s="57" t="s">
        <v>236</v>
      </c>
      <c r="B57" s="70">
        <v>-0.11562042350384741</v>
      </c>
      <c r="C57" s="82">
        <v>-5.1766961726380095E-2</v>
      </c>
      <c r="D57" s="59">
        <v>0.54488294502905221</v>
      </c>
      <c r="E57" s="63"/>
      <c r="J57" s="161" t="s">
        <v>362</v>
      </c>
      <c r="K57" s="177">
        <v>1</v>
      </c>
      <c r="L57" s="164">
        <v>0.94336990469912863</v>
      </c>
      <c r="N57" s="231" t="s">
        <v>389</v>
      </c>
      <c r="O57" s="232"/>
      <c r="P57" s="143">
        <v>0.75626582815288179</v>
      </c>
      <c r="R57" s="236"/>
      <c r="S57" s="65" t="s">
        <v>335</v>
      </c>
      <c r="T57" s="65" t="s">
        <v>397</v>
      </c>
      <c r="U57" s="147" t="s">
        <v>398</v>
      </c>
      <c r="Y57" s="63"/>
    </row>
    <row r="58" spans="1:25" ht="23.25" customHeight="1" thickTop="1" thickBot="1" x14ac:dyDescent="0.25">
      <c r="A58" s="60" t="s">
        <v>237</v>
      </c>
      <c r="B58" s="73">
        <v>-4.1089394342650368E-2</v>
      </c>
      <c r="C58" s="74">
        <v>0.3329214916573916</v>
      </c>
      <c r="D58" s="62">
        <v>0.2032230147776638</v>
      </c>
      <c r="E58" s="63"/>
      <c r="J58" s="165" t="s">
        <v>364</v>
      </c>
      <c r="K58" s="178">
        <v>1</v>
      </c>
      <c r="L58" s="168">
        <v>0.79911853862509408</v>
      </c>
      <c r="N58" s="233" t="s">
        <v>390</v>
      </c>
      <c r="O58" s="135" t="s">
        <v>391</v>
      </c>
      <c r="P58" s="144">
        <v>346.08618586845614</v>
      </c>
      <c r="R58" s="66" t="s">
        <v>238</v>
      </c>
      <c r="S58" s="154">
        <v>5.0676369372834014</v>
      </c>
      <c r="T58" s="154">
        <v>50.67636937283401</v>
      </c>
      <c r="U58" s="155">
        <v>50.67636937283401</v>
      </c>
      <c r="Y58" s="63"/>
    </row>
    <row r="59" spans="1:25" ht="15" thickTop="1" x14ac:dyDescent="0.2">
      <c r="A59" s="229" t="s">
        <v>259</v>
      </c>
      <c r="B59" s="229"/>
      <c r="C59" s="229"/>
      <c r="D59" s="229"/>
      <c r="E59" s="63"/>
      <c r="J59" s="165" t="s">
        <v>366</v>
      </c>
      <c r="K59" s="178">
        <v>1</v>
      </c>
      <c r="L59" s="168">
        <v>0.88971222035056763</v>
      </c>
      <c r="N59" s="233"/>
      <c r="O59" s="135" t="s">
        <v>392</v>
      </c>
      <c r="P59" s="145">
        <v>45</v>
      </c>
      <c r="R59" s="68" t="s">
        <v>239</v>
      </c>
      <c r="S59" s="156">
        <v>1.8510353668532256</v>
      </c>
      <c r="T59" s="156">
        <v>18.510353668532254</v>
      </c>
      <c r="U59" s="157">
        <v>69.186723041366264</v>
      </c>
      <c r="Y59" s="63"/>
    </row>
    <row r="60" spans="1:25" ht="24.75" thickBot="1" x14ac:dyDescent="0.25">
      <c r="J60" s="165" t="s">
        <v>368</v>
      </c>
      <c r="K60" s="178">
        <v>1</v>
      </c>
      <c r="L60" s="168">
        <v>0.72456193164480165</v>
      </c>
      <c r="N60" s="234"/>
      <c r="O60" s="136" t="s">
        <v>393</v>
      </c>
      <c r="P60" s="146">
        <v>4.4543692252842443E-48</v>
      </c>
      <c r="R60" s="68" t="s">
        <v>240</v>
      </c>
      <c r="S60" s="156">
        <v>1.3715652902219282</v>
      </c>
      <c r="T60" s="156">
        <v>13.715652902219283</v>
      </c>
      <c r="U60" s="157">
        <v>82.90237594358554</v>
      </c>
      <c r="Y60" s="63"/>
    </row>
    <row r="61" spans="1:25" ht="15" thickTop="1" x14ac:dyDescent="0.2">
      <c r="J61" s="165" t="s">
        <v>370</v>
      </c>
      <c r="K61" s="178">
        <v>1</v>
      </c>
      <c r="L61" s="168">
        <v>0.70972233126709083</v>
      </c>
      <c r="R61" s="68"/>
      <c r="S61" s="69"/>
      <c r="T61" s="69"/>
      <c r="U61" s="148"/>
      <c r="Y61" s="63"/>
    </row>
    <row r="62" spans="1:25" ht="24" x14ac:dyDescent="0.2">
      <c r="J62" s="165" t="s">
        <v>380</v>
      </c>
      <c r="K62" s="178">
        <v>1</v>
      </c>
      <c r="L62" s="168">
        <v>0.84850977955601226</v>
      </c>
      <c r="R62" s="68"/>
      <c r="S62" s="71"/>
      <c r="T62" s="71"/>
      <c r="U62" s="149"/>
      <c r="Y62" s="63"/>
    </row>
    <row r="63" spans="1:25" ht="24" x14ac:dyDescent="0.2">
      <c r="J63" s="165" t="s">
        <v>382</v>
      </c>
      <c r="K63" s="178">
        <v>1</v>
      </c>
      <c r="L63" s="168">
        <v>0.88487124300008468</v>
      </c>
      <c r="R63" s="68"/>
      <c r="S63" s="71"/>
      <c r="T63" s="71"/>
      <c r="U63" s="149"/>
      <c r="Y63" s="63"/>
    </row>
    <row r="64" spans="1:25" x14ac:dyDescent="0.2">
      <c r="J64" s="165" t="s">
        <v>373</v>
      </c>
      <c r="K64" s="178">
        <v>1</v>
      </c>
      <c r="L64" s="168">
        <v>0.75648798735098766</v>
      </c>
      <c r="R64" s="68"/>
      <c r="S64" s="71"/>
      <c r="T64" s="71"/>
      <c r="U64" s="149"/>
      <c r="Y64" s="63"/>
    </row>
    <row r="65" spans="10:25" x14ac:dyDescent="0.2">
      <c r="J65" s="165" t="s">
        <v>375</v>
      </c>
      <c r="K65" s="178">
        <v>1</v>
      </c>
      <c r="L65" s="168">
        <v>0.92277732589857731</v>
      </c>
      <c r="R65" s="68"/>
      <c r="S65" s="71"/>
      <c r="T65" s="71"/>
      <c r="U65" s="149"/>
      <c r="Y65" s="63"/>
    </row>
    <row r="66" spans="10:25" ht="15" thickBot="1" x14ac:dyDescent="0.25">
      <c r="J66" s="169" t="s">
        <v>377</v>
      </c>
      <c r="K66" s="179">
        <v>1</v>
      </c>
      <c r="L66" s="172">
        <v>0.81110633196621063</v>
      </c>
      <c r="R66" s="68"/>
      <c r="S66" s="71"/>
      <c r="T66" s="71"/>
      <c r="U66" s="149"/>
      <c r="Y66" s="63"/>
    </row>
    <row r="67" spans="10:25" ht="15.75" customHeight="1" thickTop="1" thickBot="1" x14ac:dyDescent="0.25">
      <c r="J67" s="174" t="s">
        <v>250</v>
      </c>
      <c r="K67" s="174"/>
      <c r="L67" s="174"/>
      <c r="R67" s="72"/>
      <c r="S67" s="76"/>
      <c r="T67" s="76"/>
      <c r="U67" s="150"/>
      <c r="Y67" s="63"/>
    </row>
    <row r="68" spans="10:25" ht="15" thickTop="1" x14ac:dyDescent="0.2">
      <c r="R68" s="229" t="s">
        <v>250</v>
      </c>
      <c r="S68" s="229"/>
      <c r="T68" s="229"/>
      <c r="U68" s="229"/>
      <c r="V68" s="229"/>
      <c r="W68" s="229"/>
      <c r="X68" s="229"/>
      <c r="Y68" s="63"/>
    </row>
    <row r="72" spans="10:25" ht="15" customHeight="1" thickBot="1" x14ac:dyDescent="0.25">
      <c r="J72" s="243" t="s">
        <v>480</v>
      </c>
      <c r="K72" s="243"/>
      <c r="L72" s="243"/>
      <c r="M72" s="243"/>
      <c r="N72" s="63"/>
    </row>
    <row r="73" spans="10:25" ht="15" thickTop="1" x14ac:dyDescent="0.2">
      <c r="J73" s="244" t="s">
        <v>228</v>
      </c>
      <c r="K73" s="246" t="s">
        <v>395</v>
      </c>
      <c r="L73" s="247"/>
      <c r="M73" s="248"/>
      <c r="N73" s="63"/>
    </row>
    <row r="74" spans="10:25" ht="15" thickBot="1" x14ac:dyDescent="0.25">
      <c r="J74" s="245"/>
      <c r="K74" s="158" t="s">
        <v>238</v>
      </c>
      <c r="L74" s="159" t="s">
        <v>239</v>
      </c>
      <c r="M74" s="160" t="s">
        <v>240</v>
      </c>
      <c r="N74" s="63"/>
    </row>
    <row r="75" spans="10:25" ht="15" thickTop="1" x14ac:dyDescent="0.2">
      <c r="J75" s="161" t="s">
        <v>362</v>
      </c>
      <c r="K75" s="162">
        <v>0.96174300563723625</v>
      </c>
      <c r="L75" s="163">
        <v>0.12160133288147712</v>
      </c>
      <c r="M75" s="164">
        <v>6.0277787355141131E-2</v>
      </c>
      <c r="N75" s="63"/>
    </row>
    <row r="76" spans="10:25" x14ac:dyDescent="0.2">
      <c r="J76" s="165" t="s">
        <v>366</v>
      </c>
      <c r="K76" s="166">
        <v>0.93381777596651694</v>
      </c>
      <c r="L76" s="167">
        <v>0.12325610299674714</v>
      </c>
      <c r="M76" s="168">
        <v>5.0045126771452862E-2</v>
      </c>
      <c r="N76" s="63"/>
    </row>
    <row r="77" spans="10:25" x14ac:dyDescent="0.2">
      <c r="J77" s="165" t="s">
        <v>364</v>
      </c>
      <c r="K77" s="166">
        <v>0.87793636332336866</v>
      </c>
      <c r="L77" s="167">
        <v>0.10533274200309613</v>
      </c>
      <c r="M77" s="168">
        <v>0.13134418160596786</v>
      </c>
      <c r="N77" s="63"/>
    </row>
    <row r="78" spans="10:25" ht="24" x14ac:dyDescent="0.2">
      <c r="J78" s="165" t="s">
        <v>368</v>
      </c>
      <c r="K78" s="166">
        <v>0.84957174081432529</v>
      </c>
      <c r="L78" s="167">
        <v>4.368582652541271E-2</v>
      </c>
      <c r="M78" s="168">
        <v>-2.968732752051207E-2</v>
      </c>
      <c r="N78" s="63"/>
    </row>
    <row r="79" spans="10:25" ht="24" x14ac:dyDescent="0.2">
      <c r="J79" s="165" t="s">
        <v>382</v>
      </c>
      <c r="K79" s="166">
        <v>0.83366196012611593</v>
      </c>
      <c r="L79" s="167">
        <v>0.41744927102968754</v>
      </c>
      <c r="M79" s="168">
        <v>0.1249603351289902</v>
      </c>
      <c r="N79" s="63"/>
    </row>
    <row r="80" spans="10:25" ht="24" x14ac:dyDescent="0.2">
      <c r="J80" s="165" t="s">
        <v>380</v>
      </c>
      <c r="K80" s="166">
        <v>0.3005098964617649</v>
      </c>
      <c r="L80" s="167">
        <v>0.86035085984801563</v>
      </c>
      <c r="M80" s="168">
        <v>0.13416400278514212</v>
      </c>
      <c r="N80" s="63"/>
    </row>
    <row r="81" spans="10:14" x14ac:dyDescent="0.2">
      <c r="J81" s="165" t="s">
        <v>377</v>
      </c>
      <c r="K81" s="166">
        <v>0.62674195116217579</v>
      </c>
      <c r="L81" s="167">
        <v>0.64427252516603195</v>
      </c>
      <c r="M81" s="168">
        <v>5.6690139670176859E-2</v>
      </c>
      <c r="N81" s="63"/>
    </row>
    <row r="82" spans="10:14" x14ac:dyDescent="0.2">
      <c r="J82" s="165" t="s">
        <v>370</v>
      </c>
      <c r="K82" s="166">
        <v>-0.52062184871152972</v>
      </c>
      <c r="L82" s="167">
        <v>0.61963036281599648</v>
      </c>
      <c r="M82" s="168">
        <v>-0.2339517800483609</v>
      </c>
      <c r="N82" s="63"/>
    </row>
    <row r="83" spans="10:14" x14ac:dyDescent="0.2">
      <c r="J83" s="165" t="s">
        <v>375</v>
      </c>
      <c r="K83" s="166">
        <v>-6.6314722236175544E-2</v>
      </c>
      <c r="L83" s="167">
        <v>-3.895104733792111E-2</v>
      </c>
      <c r="M83" s="168">
        <v>0.9575293726171511</v>
      </c>
      <c r="N83" s="63"/>
    </row>
    <row r="84" spans="10:14" ht="15" thickBot="1" x14ac:dyDescent="0.25">
      <c r="J84" s="169" t="s">
        <v>373</v>
      </c>
      <c r="K84" s="170">
        <v>0.56971800228186342</v>
      </c>
      <c r="L84" s="171">
        <v>0.30502364592138204</v>
      </c>
      <c r="M84" s="172">
        <v>0.58212538224662325</v>
      </c>
      <c r="N84" s="63"/>
    </row>
    <row r="85" spans="10:14" ht="15" customHeight="1" thickTop="1" x14ac:dyDescent="0.2">
      <c r="J85" s="249" t="s">
        <v>399</v>
      </c>
      <c r="K85" s="249"/>
      <c r="L85" s="249"/>
      <c r="M85" s="249"/>
      <c r="N85" s="63"/>
    </row>
    <row r="86" spans="10:14" ht="14.25" customHeight="1" x14ac:dyDescent="0.2">
      <c r="J86" s="249" t="s">
        <v>419</v>
      </c>
      <c r="K86" s="249"/>
      <c r="L86" s="249"/>
      <c r="M86" s="249"/>
      <c r="N86" s="63"/>
    </row>
  </sheetData>
  <mergeCells count="31">
    <mergeCell ref="J72:M72"/>
    <mergeCell ref="J73:J74"/>
    <mergeCell ref="K73:M73"/>
    <mergeCell ref="J85:M85"/>
    <mergeCell ref="J86:M86"/>
    <mergeCell ref="A59:D59"/>
    <mergeCell ref="A13:C13"/>
    <mergeCell ref="A43:D43"/>
    <mergeCell ref="A44:D44"/>
    <mergeCell ref="J41:U41"/>
    <mergeCell ref="J43:J52"/>
    <mergeCell ref="A28:G28"/>
    <mergeCell ref="A30:D30"/>
    <mergeCell ref="A31:A32"/>
    <mergeCell ref="B31:D31"/>
    <mergeCell ref="A46:D46"/>
    <mergeCell ref="A47:A48"/>
    <mergeCell ref="B47:D47"/>
    <mergeCell ref="A1:C1"/>
    <mergeCell ref="A2"/>
    <mergeCell ref="A15:G15"/>
    <mergeCell ref="A16:A17"/>
    <mergeCell ref="B16:D16"/>
    <mergeCell ref="E16:G16"/>
    <mergeCell ref="R68:X68"/>
    <mergeCell ref="R55:U55"/>
    <mergeCell ref="N56:P56"/>
    <mergeCell ref="N57:O57"/>
    <mergeCell ref="N58:N60"/>
    <mergeCell ref="R56:R57"/>
    <mergeCell ref="S56:U56"/>
  </mergeCells>
  <phoneticPr fontId="2" type="noConversion"/>
  <conditionalFormatting sqref="L43:U52">
    <cfRule type="top10" priority="1" rank="10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12" sqref="M12"/>
    </sheetView>
  </sheetViews>
  <sheetFormatPr defaultRowHeight="14.25" x14ac:dyDescent="0.2"/>
  <sheetData>
    <row r="1" spans="1:11" ht="15.75" thickTop="1" thickBot="1" x14ac:dyDescent="0.25">
      <c r="A1" s="250" t="s">
        <v>301</v>
      </c>
      <c r="B1" s="251"/>
      <c r="C1" s="83" t="s">
        <v>267</v>
      </c>
      <c r="D1" s="108" t="s">
        <v>266</v>
      </c>
      <c r="E1" s="83" t="s">
        <v>265</v>
      </c>
      <c r="G1" s="250" t="s">
        <v>301</v>
      </c>
      <c r="H1" s="251"/>
      <c r="I1" s="83" t="s">
        <v>267</v>
      </c>
      <c r="J1" s="108" t="s">
        <v>266</v>
      </c>
      <c r="K1" s="83" t="s">
        <v>265</v>
      </c>
    </row>
    <row r="2" spans="1:11" ht="15" thickTop="1" x14ac:dyDescent="0.2">
      <c r="A2" s="84" t="s">
        <v>268</v>
      </c>
      <c r="B2" s="107" t="s">
        <v>300</v>
      </c>
      <c r="C2" s="85">
        <v>3</v>
      </c>
      <c r="D2" s="85">
        <v>1.55E-2</v>
      </c>
      <c r="E2" s="85">
        <v>2.6499999999999999E-2</v>
      </c>
      <c r="G2" s="84" t="s">
        <v>268</v>
      </c>
      <c r="H2" s="107" t="s">
        <v>299</v>
      </c>
      <c r="I2" s="85">
        <v>3</v>
      </c>
      <c r="J2" s="101">
        <v>4644.1431771797033</v>
      </c>
      <c r="K2" s="85">
        <v>13004.16976021652</v>
      </c>
    </row>
    <row r="3" spans="1:11" x14ac:dyDescent="0.2">
      <c r="A3" s="86" t="s">
        <v>269</v>
      </c>
      <c r="B3" s="87" t="s">
        <v>281</v>
      </c>
      <c r="C3" s="88">
        <v>13</v>
      </c>
      <c r="D3" s="88">
        <v>2E-3</v>
      </c>
      <c r="E3" s="89">
        <v>0.28439999999999999</v>
      </c>
      <c r="G3" s="86" t="s">
        <v>269</v>
      </c>
      <c r="H3" s="87" t="s">
        <v>281</v>
      </c>
      <c r="I3" s="88">
        <v>13</v>
      </c>
      <c r="J3" s="102">
        <v>2282.960808405549</v>
      </c>
      <c r="K3" s="89">
        <v>0.13840416210530535</v>
      </c>
    </row>
    <row r="4" spans="1:11" x14ac:dyDescent="0.2">
      <c r="A4" s="86"/>
      <c r="B4" s="87" t="s">
        <v>282</v>
      </c>
      <c r="C4" s="88">
        <v>8</v>
      </c>
      <c r="D4" s="88">
        <v>-1E-4</v>
      </c>
      <c r="E4" s="88"/>
      <c r="G4" s="86"/>
      <c r="H4" s="87" t="s">
        <v>282</v>
      </c>
      <c r="I4" s="88">
        <v>8</v>
      </c>
      <c r="J4" s="102">
        <v>164.16706666392565</v>
      </c>
      <c r="K4" s="88"/>
    </row>
    <row r="5" spans="1:11" x14ac:dyDescent="0.2">
      <c r="A5" s="86"/>
      <c r="B5" s="87" t="s">
        <v>283</v>
      </c>
      <c r="C5" s="88">
        <v>8</v>
      </c>
      <c r="D5" s="88">
        <v>-1.0999999999999999E-2</v>
      </c>
      <c r="E5" s="88"/>
      <c r="G5" s="86"/>
      <c r="H5" s="87" t="s">
        <v>283</v>
      </c>
      <c r="I5" s="88">
        <v>8</v>
      </c>
      <c r="J5" s="102">
        <v>-2480.5221031265228</v>
      </c>
      <c r="K5" s="88"/>
    </row>
    <row r="6" spans="1:11" x14ac:dyDescent="0.2">
      <c r="A6" s="90"/>
      <c r="B6" s="91" t="s">
        <v>284</v>
      </c>
      <c r="C6" s="92">
        <v>3</v>
      </c>
      <c r="D6" s="92">
        <v>5.5999999999999999E-3</v>
      </c>
      <c r="E6" s="92"/>
      <c r="G6" s="90"/>
      <c r="H6" s="91" t="s">
        <v>284</v>
      </c>
      <c r="I6" s="92">
        <v>3</v>
      </c>
      <c r="J6" s="103">
        <v>-8360.0265830368171</v>
      </c>
      <c r="K6" s="92"/>
    </row>
    <row r="7" spans="1:11" x14ac:dyDescent="0.2">
      <c r="A7" s="93" t="s">
        <v>275</v>
      </c>
      <c r="B7" s="94" t="s">
        <v>285</v>
      </c>
      <c r="C7" s="95">
        <v>16</v>
      </c>
      <c r="D7" s="95">
        <v>-1.6000000000000001E-3</v>
      </c>
      <c r="E7" s="95">
        <v>9.7000000000000003E-3</v>
      </c>
      <c r="G7" s="93" t="s">
        <v>275</v>
      </c>
      <c r="H7" s="94" t="s">
        <v>285</v>
      </c>
      <c r="I7" s="95">
        <v>16</v>
      </c>
      <c r="J7" s="104">
        <v>-6248.9644496829133</v>
      </c>
      <c r="K7" s="95">
        <v>43287.7969676461</v>
      </c>
    </row>
    <row r="8" spans="1:11" x14ac:dyDescent="0.2">
      <c r="A8" s="86" t="s">
        <v>276</v>
      </c>
      <c r="B8" s="87" t="s">
        <v>286</v>
      </c>
      <c r="C8" s="88">
        <v>9</v>
      </c>
      <c r="D8" s="88">
        <v>5.9999999999999995E-4</v>
      </c>
      <c r="E8" s="89">
        <v>0.10440000000000001</v>
      </c>
      <c r="G8" s="86" t="s">
        <v>276</v>
      </c>
      <c r="H8" s="87" t="s">
        <v>286</v>
      </c>
      <c r="I8" s="88">
        <v>9</v>
      </c>
      <c r="J8" s="102">
        <v>-6616.5034052238843</v>
      </c>
      <c r="K8" s="89">
        <v>0.46071463070410446</v>
      </c>
    </row>
    <row r="9" spans="1:11" x14ac:dyDescent="0.2">
      <c r="A9" s="86"/>
      <c r="B9" s="87" t="s">
        <v>287</v>
      </c>
      <c r="C9" s="88">
        <v>5</v>
      </c>
      <c r="D9" s="88">
        <v>6.8999999999999999E-3</v>
      </c>
      <c r="E9" s="88"/>
      <c r="G9" s="86"/>
      <c r="H9" s="87" t="s">
        <v>287</v>
      </c>
      <c r="I9" s="88">
        <v>5</v>
      </c>
      <c r="J9" s="102">
        <v>-4764.9011940338605</v>
      </c>
      <c r="K9" s="88"/>
    </row>
    <row r="10" spans="1:11" x14ac:dyDescent="0.2">
      <c r="A10" s="90"/>
      <c r="B10" s="91" t="s">
        <v>288</v>
      </c>
      <c r="C10" s="92">
        <v>5</v>
      </c>
      <c r="D10" s="92">
        <v>-2.8E-3</v>
      </c>
      <c r="E10" s="92"/>
      <c r="G10" s="90"/>
      <c r="H10" s="91" t="s">
        <v>288</v>
      </c>
      <c r="I10" s="92">
        <v>5</v>
      </c>
      <c r="J10" s="103">
        <v>36671.293562422215</v>
      </c>
      <c r="K10" s="92"/>
    </row>
    <row r="11" spans="1:11" x14ac:dyDescent="0.2">
      <c r="A11" s="93" t="s">
        <v>278</v>
      </c>
      <c r="B11" s="94" t="s">
        <v>289</v>
      </c>
      <c r="C11" s="95">
        <v>4</v>
      </c>
      <c r="D11" s="95">
        <v>-1.83E-2</v>
      </c>
      <c r="E11" s="95">
        <v>2.2599999999999999E-2</v>
      </c>
      <c r="G11" s="93" t="s">
        <v>278</v>
      </c>
      <c r="H11" s="94" t="s">
        <v>289</v>
      </c>
      <c r="I11" s="95">
        <v>4</v>
      </c>
      <c r="J11" s="104">
        <v>-1449.7506375227658</v>
      </c>
      <c r="K11" s="95">
        <v>16239.531950657289</v>
      </c>
    </row>
    <row r="12" spans="1:11" x14ac:dyDescent="0.2">
      <c r="A12" s="86" t="s">
        <v>277</v>
      </c>
      <c r="B12" s="87" t="s">
        <v>290</v>
      </c>
      <c r="C12" s="88">
        <v>20</v>
      </c>
      <c r="D12" s="88">
        <v>4.3E-3</v>
      </c>
      <c r="E12" s="89">
        <v>0.24310000000000001</v>
      </c>
      <c r="G12" s="86" t="s">
        <v>277</v>
      </c>
      <c r="H12" s="87" t="s">
        <v>290</v>
      </c>
      <c r="I12" s="88">
        <v>20</v>
      </c>
      <c r="J12" s="102">
        <v>-5575.3499647464232</v>
      </c>
      <c r="K12" s="89">
        <v>0.17283831679044723</v>
      </c>
    </row>
    <row r="13" spans="1:11" x14ac:dyDescent="0.2">
      <c r="A13" s="90"/>
      <c r="B13" s="91" t="s">
        <v>291</v>
      </c>
      <c r="C13" s="92">
        <v>11</v>
      </c>
      <c r="D13" s="92">
        <v>-1.1999999999999999E-3</v>
      </c>
      <c r="E13" s="92"/>
      <c r="G13" s="90"/>
      <c r="H13" s="91" t="s">
        <v>291</v>
      </c>
      <c r="I13" s="92">
        <v>11</v>
      </c>
      <c r="J13" s="103">
        <v>10664.181985910865</v>
      </c>
      <c r="K13" s="92"/>
    </row>
    <row r="14" spans="1:11" x14ac:dyDescent="0.2">
      <c r="A14" s="93" t="s">
        <v>279</v>
      </c>
      <c r="B14" s="94" t="s">
        <v>292</v>
      </c>
      <c r="C14" s="95">
        <v>13</v>
      </c>
      <c r="D14" s="95">
        <v>1.11E-2</v>
      </c>
      <c r="E14" s="95">
        <v>2.2800000000000001E-2</v>
      </c>
      <c r="G14" s="93" t="s">
        <v>279</v>
      </c>
      <c r="H14" s="94" t="s">
        <v>292</v>
      </c>
      <c r="I14" s="95">
        <v>13</v>
      </c>
      <c r="J14" s="104">
        <v>-2957.4226738660327</v>
      </c>
      <c r="K14" s="95">
        <v>12267.155510281696</v>
      </c>
    </row>
    <row r="15" spans="1:11" x14ac:dyDescent="0.2">
      <c r="A15" s="86" t="s">
        <v>277</v>
      </c>
      <c r="B15" s="87" t="s">
        <v>293</v>
      </c>
      <c r="C15" s="88">
        <v>9</v>
      </c>
      <c r="D15" s="88">
        <v>8.0000000000000004E-4</v>
      </c>
      <c r="E15" s="89">
        <v>0.24540000000000001</v>
      </c>
      <c r="G15" s="86" t="s">
        <v>277</v>
      </c>
      <c r="H15" s="87" t="s">
        <v>293</v>
      </c>
      <c r="I15" s="88">
        <v>9</v>
      </c>
      <c r="J15" s="102">
        <v>-5501.2057669728929</v>
      </c>
      <c r="K15" s="89">
        <v>0.13056007504686318</v>
      </c>
    </row>
    <row r="16" spans="1:11" x14ac:dyDescent="0.2">
      <c r="A16" s="90"/>
      <c r="B16" s="91" t="s">
        <v>294</v>
      </c>
      <c r="C16" s="92">
        <v>13</v>
      </c>
      <c r="D16" s="92">
        <v>-1.17E-2</v>
      </c>
      <c r="E16" s="92"/>
      <c r="G16" s="90"/>
      <c r="H16" s="91" t="s">
        <v>294</v>
      </c>
      <c r="I16" s="92">
        <v>13</v>
      </c>
      <c r="J16" s="103">
        <v>6765.9497433088036</v>
      </c>
      <c r="K16" s="92"/>
    </row>
    <row r="17" spans="1:11" x14ac:dyDescent="0.2">
      <c r="A17" s="86" t="s">
        <v>280</v>
      </c>
      <c r="B17" s="87" t="s">
        <v>295</v>
      </c>
      <c r="C17" s="96">
        <v>5</v>
      </c>
      <c r="D17" s="96">
        <v>-7.7999999999999996E-3</v>
      </c>
      <c r="E17" s="96">
        <v>1.14E-2</v>
      </c>
      <c r="G17" s="86" t="s">
        <v>280</v>
      </c>
      <c r="H17" s="87" t="s">
        <v>295</v>
      </c>
      <c r="I17" s="96">
        <v>5</v>
      </c>
      <c r="J17" s="105">
        <v>4842.4665255329492</v>
      </c>
      <c r="K17" s="96">
        <v>9159.284376096799</v>
      </c>
    </row>
    <row r="18" spans="1:11" x14ac:dyDescent="0.2">
      <c r="A18" s="86" t="s">
        <v>277</v>
      </c>
      <c r="B18" s="87" t="s">
        <v>296</v>
      </c>
      <c r="C18" s="96">
        <v>11</v>
      </c>
      <c r="D18" s="96">
        <v>-2.5000000000000001E-3</v>
      </c>
      <c r="E18" s="97">
        <v>0.1227</v>
      </c>
      <c r="G18" s="86" t="s">
        <v>277</v>
      </c>
      <c r="H18" s="87" t="s">
        <v>296</v>
      </c>
      <c r="I18" s="96">
        <v>11</v>
      </c>
      <c r="J18" s="105">
        <v>992.69123838050439</v>
      </c>
      <c r="K18" s="97">
        <v>9.7482815353279809E-2</v>
      </c>
    </row>
    <row r="19" spans="1:11" x14ac:dyDescent="0.2">
      <c r="A19" s="86"/>
      <c r="B19" s="87" t="s">
        <v>297</v>
      </c>
      <c r="C19" s="88">
        <v>11</v>
      </c>
      <c r="D19" s="88">
        <v>3.3999999999999998E-3</v>
      </c>
      <c r="E19" s="88"/>
      <c r="G19" s="86"/>
      <c r="H19" s="87" t="s">
        <v>297</v>
      </c>
      <c r="I19" s="88">
        <v>11</v>
      </c>
      <c r="J19" s="102">
        <v>-4316.8178505638498</v>
      </c>
      <c r="K19" s="88"/>
    </row>
    <row r="20" spans="1:11" ht="15" thickBot="1" x14ac:dyDescent="0.25">
      <c r="A20" s="98"/>
      <c r="B20" s="99" t="s">
        <v>298</v>
      </c>
      <c r="C20" s="100">
        <v>8</v>
      </c>
      <c r="D20" s="100">
        <v>3.5999999999999999E-3</v>
      </c>
      <c r="E20" s="100"/>
      <c r="G20" s="98"/>
      <c r="H20" s="99" t="s">
        <v>298</v>
      </c>
      <c r="I20" s="100">
        <v>8</v>
      </c>
      <c r="J20" s="106">
        <v>1544.132513294006</v>
      </c>
      <c r="K20" s="100"/>
    </row>
    <row r="21" spans="1:11" ht="15" thickTop="1" x14ac:dyDescent="0.2">
      <c r="A21" s="253" t="s">
        <v>272</v>
      </c>
      <c r="B21" s="258"/>
      <c r="C21" s="252" t="s">
        <v>270</v>
      </c>
      <c r="D21" s="253"/>
      <c r="E21" s="96">
        <v>35</v>
      </c>
      <c r="G21" s="253" t="s">
        <v>272</v>
      </c>
      <c r="H21" s="258"/>
      <c r="I21" s="252" t="s">
        <v>270</v>
      </c>
      <c r="J21" s="253"/>
      <c r="K21" s="96">
        <v>35</v>
      </c>
    </row>
    <row r="22" spans="1:11" ht="15" thickBot="1" x14ac:dyDescent="0.25">
      <c r="A22" s="257" t="s">
        <v>273</v>
      </c>
      <c r="B22" s="259"/>
      <c r="C22" s="256" t="s">
        <v>271</v>
      </c>
      <c r="D22" s="257"/>
      <c r="E22" s="100">
        <v>0.53739999999999999</v>
      </c>
      <c r="G22" s="257" t="s">
        <v>274</v>
      </c>
      <c r="H22" s="259"/>
      <c r="I22" s="254" t="s">
        <v>271</v>
      </c>
      <c r="J22" s="255"/>
      <c r="K22" s="100">
        <v>0.51342197344825824</v>
      </c>
    </row>
    <row r="23" spans="1:11" ht="15" thickTop="1" x14ac:dyDescent="0.2"/>
  </sheetData>
  <mergeCells count="10">
    <mergeCell ref="A1:B1"/>
    <mergeCell ref="G1:H1"/>
    <mergeCell ref="I21:J21"/>
    <mergeCell ref="I22:J22"/>
    <mergeCell ref="C21:D21"/>
    <mergeCell ref="C22:D22"/>
    <mergeCell ref="A21:B21"/>
    <mergeCell ref="A22:B22"/>
    <mergeCell ref="G21:H21"/>
    <mergeCell ref="G22:H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figures</vt:lpstr>
      <vt:lpstr>chapter3</vt:lpstr>
      <vt:lpstr>Sheet2</vt:lpstr>
      <vt:lpstr>transit ridership</vt:lpstr>
      <vt:lpstr>classification on ridership</vt:lpstr>
      <vt:lpstr>classification on land use</vt:lpstr>
      <vt:lpstr>factor analysis</vt:lpstr>
      <vt:lpstr>quantification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2018-05-31T10:21:10Z</dcterms:modified>
</cp:coreProperties>
</file>