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php\basf\"/>
    </mc:Choice>
  </mc:AlternateContent>
  <bookViews>
    <workbookView minimized="1" xWindow="0" yWindow="0" windowWidth="28770" windowHeight="12360" tabRatio="722" activeTab="2"/>
  </bookViews>
  <sheets>
    <sheet name="Hoja1" sheetId="62" r:id="rId1"/>
    <sheet name="Productos" sheetId="26" r:id="rId2"/>
    <sheet name="Cliente-Producto" sheetId="58" r:id="rId3"/>
    <sheet name="T_Colores" sheetId="32" r:id="rId4"/>
    <sheet name="T_Modelos" sheetId="35" r:id="rId5"/>
    <sheet name="T_Períodos" sheetId="38" r:id="rId6"/>
    <sheet name="Fórmula_Pintura" sheetId="59" r:id="rId7"/>
    <sheet name="Fórmula_Prueba" sheetId="60" r:id="rId8"/>
    <sheet name="ListaDistribuidor2019 L55 y 90" sheetId="61" r:id="rId9"/>
  </sheets>
  <definedNames>
    <definedName name="_xlnm._FilterDatabase" localSheetId="2" hidden="1">'Cliente-Producto'!#REF!</definedName>
    <definedName name="_xlnm._FilterDatabase" localSheetId="8" hidden="1">'ListaDistribuidor2019 L55 y 90'!$A$8:$H$238</definedName>
    <definedName name="_xlnm._FilterDatabase" localSheetId="1" hidden="1">Productos!#REF!</definedName>
    <definedName name="Consumos">#REF!</definedName>
    <definedName name="Modelos" localSheetId="2">Tabla37[]</definedName>
    <definedName name="Modelos">Tabla37[]</definedName>
    <definedName name="Órdenes">#REF!</definedName>
    <definedName name="Períodos" localSheetId="2">Tabla3[]</definedName>
    <definedName name="Períodos">Tabla3[]</definedName>
    <definedName name="Precios" localSheetId="2">Tabla22[]</definedName>
    <definedName name="Precios">Tabla2[]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58" l="1"/>
  <c r="J5" i="58"/>
  <c r="J6" i="58"/>
  <c r="J7" i="58"/>
  <c r="J8" i="58"/>
  <c r="J9" i="58"/>
  <c r="J10" i="58"/>
  <c r="J11" i="58"/>
  <c r="J12" i="58"/>
  <c r="J13" i="58"/>
  <c r="J14" i="58"/>
  <c r="J15" i="58"/>
  <c r="J16" i="58"/>
  <c r="J17" i="58"/>
  <c r="J18" i="58"/>
  <c r="J19" i="58"/>
  <c r="J20" i="58"/>
  <c r="J21" i="58"/>
  <c r="J22" i="58"/>
  <c r="J23" i="58"/>
  <c r="J24" i="58"/>
  <c r="J25" i="58"/>
  <c r="J26" i="58"/>
  <c r="J27" i="58"/>
  <c r="J28" i="58"/>
  <c r="J29" i="58"/>
  <c r="J30" i="58"/>
  <c r="J31" i="58"/>
  <c r="J32" i="58"/>
  <c r="J33" i="58"/>
  <c r="J34" i="58"/>
  <c r="J35" i="58"/>
  <c r="J36" i="58"/>
  <c r="J37" i="58"/>
  <c r="J38" i="58"/>
  <c r="J39" i="58"/>
  <c r="J40" i="58"/>
  <c r="J41" i="58"/>
  <c r="J42" i="58"/>
  <c r="J43" i="58"/>
  <c r="J44" i="58"/>
  <c r="J45" i="58"/>
  <c r="J46" i="58"/>
  <c r="J47" i="58"/>
  <c r="J48" i="58"/>
  <c r="J49" i="58"/>
  <c r="J50" i="58"/>
  <c r="J51" i="58"/>
  <c r="J52" i="58"/>
  <c r="J53" i="58"/>
  <c r="J54" i="58"/>
  <c r="J55" i="58"/>
  <c r="J56" i="58"/>
  <c r="J57" i="58"/>
  <c r="J58" i="58"/>
  <c r="J59" i="58"/>
  <c r="J60" i="58"/>
  <c r="J61" i="58"/>
  <c r="J62" i="58"/>
  <c r="J63" i="58"/>
  <c r="J64" i="58"/>
  <c r="J65" i="58"/>
  <c r="J66" i="58"/>
  <c r="J67" i="58"/>
  <c r="J68" i="58"/>
  <c r="J69" i="58"/>
  <c r="J70" i="58"/>
  <c r="J71" i="58"/>
  <c r="J72" i="58"/>
  <c r="J73" i="58"/>
  <c r="J74" i="58"/>
  <c r="J75" i="58"/>
  <c r="J76" i="58"/>
  <c r="J77" i="58"/>
  <c r="J78" i="58"/>
  <c r="J79" i="58"/>
  <c r="J80" i="58"/>
  <c r="J81" i="58"/>
  <c r="J82" i="58"/>
  <c r="J83" i="58"/>
  <c r="J84" i="58"/>
  <c r="J85" i="58"/>
  <c r="J86" i="58"/>
  <c r="J87" i="58"/>
  <c r="J88" i="58"/>
  <c r="J89" i="58"/>
  <c r="J90" i="58"/>
  <c r="J91" i="58"/>
  <c r="J92" i="58"/>
  <c r="J93" i="58"/>
  <c r="J94" i="58"/>
  <c r="J95" i="58"/>
  <c r="J96" i="58"/>
  <c r="J97" i="58"/>
  <c r="J98" i="58"/>
  <c r="J99" i="58"/>
  <c r="J100" i="58"/>
  <c r="J101" i="58"/>
  <c r="J102" i="58"/>
  <c r="J103" i="58"/>
  <c r="J104" i="58"/>
  <c r="J105" i="58"/>
  <c r="J106" i="58"/>
  <c r="J107" i="58"/>
  <c r="J108" i="58"/>
  <c r="J109" i="58"/>
  <c r="J110" i="58"/>
  <c r="J111" i="58"/>
  <c r="J112" i="58"/>
  <c r="J113" i="58"/>
  <c r="J114" i="58"/>
  <c r="J115" i="58"/>
  <c r="J116" i="58"/>
  <c r="J117" i="58"/>
  <c r="J118" i="58"/>
  <c r="J119" i="58"/>
  <c r="J120" i="58"/>
  <c r="J121" i="58"/>
  <c r="J122" i="58"/>
  <c r="J123" i="58"/>
  <c r="J124" i="58"/>
  <c r="J125" i="58"/>
  <c r="J126" i="58"/>
  <c r="J127" i="58"/>
  <c r="J128" i="58"/>
  <c r="J129" i="58"/>
  <c r="J130" i="58"/>
  <c r="J131" i="58"/>
  <c r="J132" i="58"/>
  <c r="J133" i="58"/>
  <c r="J134" i="58"/>
  <c r="J135" i="58"/>
  <c r="J136" i="58"/>
  <c r="J137" i="58"/>
  <c r="J138" i="58"/>
  <c r="J139" i="58"/>
  <c r="J140" i="58"/>
  <c r="J141" i="58"/>
  <c r="J142" i="58"/>
  <c r="J143" i="58"/>
  <c r="J144" i="58"/>
  <c r="J145" i="58"/>
  <c r="J146" i="58"/>
  <c r="J147" i="58"/>
  <c r="J148" i="58"/>
  <c r="J149" i="58"/>
  <c r="J150" i="58"/>
  <c r="J151" i="58"/>
  <c r="J152" i="58"/>
  <c r="J153" i="58"/>
  <c r="J154" i="58"/>
  <c r="J155" i="58"/>
  <c r="J156" i="58"/>
  <c r="J157" i="58"/>
  <c r="J158" i="58"/>
  <c r="J159" i="58"/>
  <c r="J160" i="58"/>
  <c r="J161" i="58"/>
  <c r="J162" i="58"/>
  <c r="J163" i="58"/>
  <c r="J164" i="58"/>
  <c r="J165" i="58"/>
  <c r="J166" i="58"/>
  <c r="J167" i="58"/>
  <c r="J168" i="58"/>
  <c r="J169" i="58"/>
  <c r="J170" i="58"/>
  <c r="J171" i="58"/>
  <c r="J172" i="58"/>
  <c r="J173" i="58"/>
  <c r="J174" i="58"/>
  <c r="J175" i="58"/>
  <c r="J176" i="58"/>
  <c r="J177" i="58"/>
  <c r="J178" i="58"/>
  <c r="J179" i="58"/>
  <c r="J180" i="58"/>
  <c r="J181" i="58"/>
  <c r="J182" i="58"/>
  <c r="J183" i="58"/>
  <c r="J184" i="58"/>
  <c r="J185" i="58"/>
  <c r="J186" i="58"/>
  <c r="J187" i="58"/>
  <c r="J188" i="58"/>
  <c r="J189" i="58"/>
  <c r="J190" i="58"/>
  <c r="J191" i="58"/>
  <c r="J192" i="58"/>
  <c r="J193" i="58"/>
  <c r="J194" i="58"/>
  <c r="J195" i="58"/>
  <c r="J196" i="58"/>
  <c r="J197" i="58"/>
  <c r="J198" i="58"/>
  <c r="J199" i="58"/>
  <c r="J200" i="58"/>
  <c r="J201" i="58"/>
  <c r="J202" i="58"/>
  <c r="J203" i="58"/>
  <c r="J204" i="58"/>
  <c r="J205" i="58"/>
  <c r="J206" i="58"/>
  <c r="J207" i="58"/>
  <c r="J208" i="58"/>
  <c r="J209" i="58"/>
  <c r="J210" i="58"/>
  <c r="J211" i="58"/>
  <c r="J212" i="58"/>
  <c r="J213" i="58"/>
  <c r="J214" i="58"/>
  <c r="J215" i="58"/>
  <c r="J216" i="58"/>
  <c r="J217" i="58"/>
  <c r="J218" i="58"/>
  <c r="J219" i="58"/>
  <c r="J220" i="58"/>
  <c r="J221" i="58"/>
  <c r="J222" i="58"/>
  <c r="J223" i="58"/>
  <c r="J224" i="58"/>
  <c r="J225" i="58"/>
  <c r="J226" i="58"/>
  <c r="J227" i="58"/>
  <c r="J228" i="58"/>
  <c r="J229" i="58"/>
  <c r="J230" i="58"/>
  <c r="J231" i="58"/>
  <c r="J232" i="58"/>
  <c r="J233" i="58"/>
  <c r="J234" i="58"/>
  <c r="J235" i="58"/>
  <c r="J236" i="58"/>
  <c r="J237" i="58"/>
  <c r="J238" i="58"/>
  <c r="J239" i="58"/>
  <c r="J240" i="58"/>
  <c r="J241" i="58"/>
  <c r="J242" i="58"/>
  <c r="J243" i="58"/>
  <c r="J244" i="58"/>
  <c r="J245" i="58"/>
  <c r="J246" i="58"/>
  <c r="J247" i="58"/>
  <c r="J248" i="58"/>
  <c r="J249" i="58"/>
  <c r="J250" i="58"/>
  <c r="J251" i="58"/>
  <c r="J252" i="58"/>
  <c r="J253" i="58"/>
  <c r="J254" i="58"/>
  <c r="J255" i="58"/>
  <c r="J256" i="58"/>
  <c r="J257" i="58"/>
  <c r="J258" i="58"/>
  <c r="J259" i="58"/>
  <c r="J260" i="58"/>
  <c r="J261" i="58"/>
  <c r="J262" i="58"/>
  <c r="J263" i="58"/>
  <c r="J264" i="58"/>
  <c r="J265" i="58"/>
  <c r="J266" i="58"/>
  <c r="J267" i="58"/>
  <c r="J268" i="58"/>
  <c r="J269" i="58"/>
  <c r="J270" i="58"/>
  <c r="J271" i="58"/>
  <c r="J272" i="58"/>
  <c r="J273" i="58"/>
  <c r="J274" i="58"/>
  <c r="J275" i="58"/>
  <c r="S4" i="26" l="1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162" i="26"/>
  <c r="S163" i="26"/>
  <c r="S164" i="26"/>
  <c r="S165" i="26"/>
  <c r="S166" i="26"/>
  <c r="S167" i="26"/>
  <c r="S168" i="26"/>
  <c r="S169" i="26"/>
  <c r="S170" i="26"/>
  <c r="S171" i="26"/>
  <c r="S172" i="26"/>
  <c r="S173" i="26"/>
  <c r="S174" i="26"/>
  <c r="S175" i="26"/>
  <c r="S176" i="26"/>
  <c r="S177" i="26"/>
  <c r="S178" i="26"/>
  <c r="S179" i="26"/>
  <c r="S180" i="26"/>
  <c r="S181" i="26"/>
  <c r="S182" i="26"/>
  <c r="S183" i="26"/>
  <c r="S184" i="26"/>
  <c r="S185" i="26"/>
  <c r="S186" i="26"/>
  <c r="S187" i="26"/>
  <c r="S188" i="26"/>
  <c r="S189" i="26"/>
  <c r="S190" i="26"/>
  <c r="S191" i="26"/>
  <c r="S192" i="26"/>
  <c r="S193" i="26"/>
  <c r="S194" i="26"/>
  <c r="S195" i="26"/>
  <c r="S196" i="26"/>
  <c r="S197" i="26"/>
  <c r="S198" i="26"/>
  <c r="S199" i="26"/>
  <c r="S200" i="26"/>
  <c r="S201" i="26"/>
  <c r="S202" i="26"/>
  <c r="S203" i="26"/>
  <c r="S204" i="26"/>
  <c r="S205" i="26"/>
  <c r="S206" i="26"/>
  <c r="S207" i="26"/>
  <c r="S208" i="26"/>
  <c r="S209" i="26"/>
  <c r="S210" i="26"/>
  <c r="S211" i="26"/>
  <c r="S212" i="26"/>
  <c r="S213" i="26"/>
  <c r="S214" i="26"/>
  <c r="S215" i="26"/>
  <c r="S216" i="26"/>
  <c r="S217" i="26"/>
  <c r="S218" i="26"/>
  <c r="S219" i="26"/>
  <c r="S220" i="26"/>
  <c r="S221" i="26"/>
  <c r="S222" i="26"/>
  <c r="S223" i="26"/>
  <c r="S224" i="26"/>
  <c r="S225" i="26"/>
  <c r="S226" i="26"/>
  <c r="S227" i="26"/>
  <c r="S228" i="26"/>
  <c r="S229" i="26"/>
  <c r="S230" i="26"/>
  <c r="S231" i="26"/>
  <c r="S232" i="26"/>
  <c r="S233" i="26"/>
  <c r="S234" i="26"/>
  <c r="S235" i="26"/>
  <c r="S236" i="26"/>
  <c r="S237" i="26"/>
  <c r="S238" i="26"/>
  <c r="S239" i="26"/>
  <c r="S240" i="26"/>
  <c r="S241" i="26"/>
  <c r="S242" i="26"/>
  <c r="S243" i="26"/>
  <c r="S244" i="26"/>
  <c r="S245" i="26"/>
  <c r="S246" i="26"/>
  <c r="S247" i="26"/>
  <c r="S248" i="26"/>
  <c r="S249" i="26"/>
  <c r="S250" i="26"/>
  <c r="S251" i="26"/>
  <c r="S252" i="26"/>
  <c r="S253" i="26"/>
  <c r="S254" i="26"/>
  <c r="S255" i="26"/>
  <c r="S256" i="26"/>
  <c r="S257" i="26"/>
  <c r="S258" i="26"/>
  <c r="S259" i="26"/>
  <c r="S260" i="26"/>
  <c r="S261" i="26"/>
  <c r="S262" i="26"/>
  <c r="S263" i="26"/>
  <c r="S264" i="26"/>
  <c r="S265" i="26"/>
  <c r="S266" i="26"/>
  <c r="S267" i="26"/>
  <c r="S268" i="26"/>
  <c r="S269" i="26"/>
  <c r="S270" i="26"/>
  <c r="S271" i="26"/>
  <c r="S272" i="26"/>
  <c r="S273" i="26"/>
  <c r="S274" i="26"/>
  <c r="S275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I4" i="58" l="1"/>
  <c r="I5" i="58"/>
  <c r="I6" i="58"/>
  <c r="I7" i="58"/>
  <c r="I8" i="58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146" i="58"/>
  <c r="I147" i="58"/>
  <c r="I148" i="58"/>
  <c r="I149" i="58"/>
  <c r="I150" i="58"/>
  <c r="I151" i="58"/>
  <c r="I152" i="58"/>
  <c r="I153" i="58"/>
  <c r="I154" i="58"/>
  <c r="I155" i="58"/>
  <c r="I156" i="58"/>
  <c r="I157" i="58"/>
  <c r="I158" i="58"/>
  <c r="I159" i="58"/>
  <c r="I160" i="58"/>
  <c r="I161" i="58"/>
  <c r="I162" i="58"/>
  <c r="I163" i="58"/>
  <c r="I164" i="58"/>
  <c r="I165" i="58"/>
  <c r="I166" i="58"/>
  <c r="I167" i="58"/>
  <c r="I168" i="58"/>
  <c r="I169" i="58"/>
  <c r="I170" i="58"/>
  <c r="I171" i="58"/>
  <c r="I172" i="58"/>
  <c r="I173" i="58"/>
  <c r="I174" i="58"/>
  <c r="I175" i="58"/>
  <c r="I176" i="58"/>
  <c r="I177" i="58"/>
  <c r="I178" i="58"/>
  <c r="I179" i="58"/>
  <c r="I180" i="58"/>
  <c r="I181" i="58"/>
  <c r="I182" i="58"/>
  <c r="I183" i="58"/>
  <c r="I184" i="58"/>
  <c r="I185" i="58"/>
  <c r="I186" i="58"/>
  <c r="I187" i="58"/>
  <c r="I188" i="58"/>
  <c r="I189" i="58"/>
  <c r="I190" i="58"/>
  <c r="I191" i="58"/>
  <c r="I192" i="58"/>
  <c r="I193" i="58"/>
  <c r="I194" i="58"/>
  <c r="I195" i="58"/>
  <c r="I196" i="58"/>
  <c r="I197" i="58"/>
  <c r="I198" i="58"/>
  <c r="I199" i="58"/>
  <c r="I200" i="58"/>
  <c r="I201" i="58"/>
  <c r="I202" i="58"/>
  <c r="I203" i="58"/>
  <c r="I204" i="58"/>
  <c r="I205" i="58"/>
  <c r="I206" i="58"/>
  <c r="I207" i="58"/>
  <c r="I208" i="58"/>
  <c r="I209" i="58"/>
  <c r="I210" i="58"/>
  <c r="I211" i="58"/>
  <c r="I212" i="58"/>
  <c r="I213" i="58"/>
  <c r="I214" i="58"/>
  <c r="I215" i="58"/>
  <c r="I216" i="58"/>
  <c r="I217" i="58"/>
  <c r="I218" i="58"/>
  <c r="I219" i="58"/>
  <c r="I220" i="58"/>
  <c r="I221" i="58"/>
  <c r="I222" i="58"/>
  <c r="I223" i="58"/>
  <c r="I224" i="58"/>
  <c r="I225" i="58"/>
  <c r="I226" i="58"/>
  <c r="I227" i="58"/>
  <c r="I228" i="58"/>
  <c r="I229" i="58"/>
  <c r="I230" i="58"/>
  <c r="I231" i="58"/>
  <c r="I232" i="58"/>
  <c r="I233" i="58"/>
  <c r="I234" i="58"/>
  <c r="I235" i="58"/>
  <c r="I236" i="58"/>
  <c r="I237" i="58"/>
  <c r="I238" i="58"/>
  <c r="I239" i="58"/>
  <c r="I240" i="58"/>
  <c r="I241" i="58"/>
  <c r="I242" i="58"/>
  <c r="I243" i="58"/>
  <c r="I244" i="58"/>
  <c r="I245" i="58"/>
  <c r="I246" i="58"/>
  <c r="I247" i="58"/>
  <c r="I248" i="58"/>
  <c r="I249" i="58"/>
  <c r="I250" i="58"/>
  <c r="I251" i="58"/>
  <c r="I252" i="58"/>
  <c r="I253" i="58"/>
  <c r="I254" i="58"/>
  <c r="I255" i="58"/>
  <c r="I256" i="58"/>
  <c r="I257" i="58"/>
  <c r="I258" i="58"/>
  <c r="I259" i="58"/>
  <c r="I260" i="58"/>
  <c r="I261" i="58"/>
  <c r="I262" i="58"/>
  <c r="I263" i="58"/>
  <c r="I264" i="58"/>
  <c r="I265" i="58"/>
  <c r="I266" i="58"/>
  <c r="I267" i="58"/>
  <c r="I268" i="58"/>
  <c r="I269" i="58"/>
  <c r="I270" i="58"/>
  <c r="I271" i="58"/>
  <c r="I272" i="58"/>
  <c r="I273" i="58"/>
  <c r="I274" i="58"/>
  <c r="I275" i="58"/>
  <c r="O4" i="26"/>
  <c r="C5" i="62" l="1"/>
  <c r="C6" i="62"/>
  <c r="C7" i="62"/>
  <c r="C8" i="62"/>
  <c r="C9" i="62"/>
  <c r="C10" i="62"/>
  <c r="C11" i="62"/>
  <c r="C12" i="62"/>
  <c r="C13" i="62"/>
  <c r="C4" i="62"/>
  <c r="O5" i="26" l="1"/>
  <c r="O6" i="26"/>
  <c r="O7" i="26"/>
  <c r="O8" i="26"/>
  <c r="O9" i="26"/>
  <c r="O10" i="26"/>
  <c r="O11" i="26"/>
  <c r="O12" i="26"/>
  <c r="O13" i="26"/>
  <c r="O15" i="26"/>
  <c r="O16" i="26"/>
  <c r="O18" i="26"/>
  <c r="O20" i="26"/>
  <c r="O26" i="26"/>
  <c r="O27" i="26"/>
  <c r="O28" i="26"/>
  <c r="O30" i="26"/>
  <c r="O31" i="26"/>
  <c r="O32" i="26"/>
  <c r="O33" i="26"/>
  <c r="O34" i="26"/>
  <c r="O35" i="26"/>
  <c r="O38" i="26"/>
  <c r="O39" i="26"/>
  <c r="O41" i="26"/>
  <c r="O42" i="26"/>
  <c r="O44" i="26"/>
  <c r="O45" i="26"/>
  <c r="O46" i="26"/>
  <c r="O47" i="26"/>
  <c r="O48" i="26"/>
  <c r="O49" i="26"/>
  <c r="O50" i="26"/>
  <c r="O51" i="26"/>
  <c r="O52" i="26"/>
  <c r="O53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3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8" i="26"/>
  <c r="O149" i="26"/>
  <c r="O150" i="26"/>
  <c r="O151" i="26"/>
  <c r="O153" i="26"/>
  <c r="O154" i="26"/>
  <c r="O155" i="26"/>
  <c r="O165" i="26"/>
  <c r="O167" i="26"/>
  <c r="O168" i="26"/>
  <c r="O169" i="26"/>
  <c r="O171" i="26"/>
  <c r="O173" i="26"/>
  <c r="O174" i="26"/>
  <c r="O175" i="26"/>
  <c r="O176" i="26"/>
  <c r="O178" i="26"/>
  <c r="O179" i="26"/>
  <c r="O180" i="26"/>
  <c r="O181" i="26"/>
  <c r="O186" i="26"/>
  <c r="O187" i="26"/>
  <c r="O189" i="26"/>
  <c r="O190" i="26"/>
  <c r="O191" i="26"/>
  <c r="O192" i="26"/>
  <c r="O193" i="26"/>
  <c r="O194" i="26"/>
  <c r="O195" i="26"/>
  <c r="O198" i="26"/>
  <c r="O199" i="26"/>
  <c r="O201" i="26"/>
  <c r="O204" i="26"/>
  <c r="O205" i="26"/>
  <c r="O206" i="26"/>
  <c r="O207" i="26"/>
  <c r="O210" i="26"/>
  <c r="O211" i="26"/>
  <c r="O212" i="26"/>
  <c r="O213" i="26"/>
  <c r="O214" i="26"/>
  <c r="O216" i="26"/>
  <c r="O217" i="26"/>
  <c r="O218" i="26"/>
  <c r="O219" i="26"/>
  <c r="O220" i="26"/>
  <c r="O222" i="26"/>
  <c r="O223" i="26"/>
  <c r="O224" i="26"/>
  <c r="O226" i="26"/>
  <c r="O228" i="26"/>
  <c r="O229" i="26"/>
  <c r="O230" i="26"/>
  <c r="O231" i="26"/>
  <c r="O232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I238" i="61" l="1"/>
  <c r="I237" i="61"/>
  <c r="I236" i="61"/>
  <c r="I235" i="61"/>
  <c r="I234" i="61"/>
  <c r="I233" i="61"/>
  <c r="I232" i="61"/>
  <c r="I231" i="61"/>
  <c r="I230" i="61"/>
  <c r="I229" i="61"/>
  <c r="I228" i="61"/>
  <c r="I227" i="61"/>
  <c r="I226" i="61"/>
  <c r="I225" i="61"/>
  <c r="I224" i="61"/>
  <c r="I223" i="61"/>
  <c r="I222" i="61"/>
  <c r="I221" i="61"/>
  <c r="I220" i="61"/>
  <c r="I219" i="61"/>
  <c r="I218" i="61"/>
  <c r="I217" i="61"/>
  <c r="I216" i="61"/>
  <c r="I215" i="61"/>
  <c r="I214" i="61"/>
  <c r="I213" i="61"/>
  <c r="I212" i="61"/>
  <c r="I211" i="61"/>
  <c r="I210" i="61"/>
  <c r="I209" i="61"/>
  <c r="I208" i="61"/>
  <c r="I207" i="61"/>
  <c r="I206" i="61"/>
  <c r="I205" i="61"/>
  <c r="I204" i="61"/>
  <c r="I203" i="61"/>
  <c r="I202" i="61"/>
  <c r="I201" i="61"/>
  <c r="I200" i="61"/>
  <c r="I199" i="61"/>
  <c r="I198" i="61"/>
  <c r="I197" i="61"/>
  <c r="I196" i="61"/>
  <c r="I195" i="61"/>
  <c r="I194" i="61"/>
  <c r="I193" i="61"/>
  <c r="I192" i="61"/>
  <c r="I191" i="61"/>
  <c r="I190" i="61"/>
  <c r="I189" i="61"/>
  <c r="I188" i="61"/>
  <c r="I187" i="61"/>
  <c r="I186" i="61"/>
  <c r="I185" i="61"/>
  <c r="I184" i="61"/>
  <c r="I183" i="61"/>
  <c r="I182" i="61"/>
  <c r="I181" i="61"/>
  <c r="I180" i="61"/>
  <c r="I179" i="61"/>
  <c r="I178" i="61"/>
  <c r="I177" i="61"/>
  <c r="I176" i="61"/>
  <c r="I175" i="61"/>
  <c r="I174" i="61"/>
  <c r="I173" i="61"/>
  <c r="I172" i="61"/>
  <c r="I171" i="61"/>
  <c r="I170" i="61"/>
  <c r="I169" i="61"/>
  <c r="I168" i="61"/>
  <c r="I167" i="61"/>
  <c r="I166" i="61"/>
  <c r="I165" i="61"/>
  <c r="I164" i="61"/>
  <c r="I163" i="61"/>
  <c r="I162" i="61"/>
  <c r="I161" i="61"/>
  <c r="I160" i="61"/>
  <c r="I159" i="61"/>
  <c r="I158" i="61"/>
  <c r="I157" i="61"/>
  <c r="I156" i="61"/>
  <c r="I155" i="61"/>
  <c r="I154" i="61"/>
  <c r="I153" i="61"/>
  <c r="I152" i="61"/>
  <c r="I151" i="61"/>
  <c r="I150" i="61"/>
  <c r="I149" i="61"/>
  <c r="I148" i="61"/>
  <c r="I147" i="61"/>
  <c r="I146" i="61"/>
  <c r="I145" i="61"/>
  <c r="I144" i="61"/>
  <c r="I143" i="61"/>
  <c r="I142" i="61"/>
  <c r="I141" i="61"/>
  <c r="I140" i="61"/>
  <c r="I139" i="61"/>
  <c r="I138" i="61"/>
  <c r="I137" i="61"/>
  <c r="I136" i="61"/>
  <c r="I135" i="61"/>
  <c r="I134" i="61"/>
  <c r="I133" i="61"/>
  <c r="I132" i="61"/>
  <c r="I131" i="61"/>
  <c r="I130" i="61"/>
  <c r="I129" i="61"/>
  <c r="I128" i="61"/>
  <c r="I127" i="61"/>
  <c r="I126" i="61"/>
  <c r="I125" i="61"/>
  <c r="I124" i="61"/>
  <c r="I123" i="61"/>
  <c r="I122" i="61"/>
  <c r="I121" i="61"/>
  <c r="I120" i="61"/>
  <c r="I119" i="61"/>
  <c r="I118" i="61"/>
  <c r="I117" i="61"/>
  <c r="I116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7" i="61"/>
  <c r="I96" i="61"/>
  <c r="I95" i="61"/>
  <c r="I94" i="61"/>
  <c r="I93" i="61"/>
  <c r="I92" i="61"/>
  <c r="I91" i="61"/>
  <c r="I90" i="61"/>
  <c r="I89" i="61"/>
  <c r="I88" i="61"/>
  <c r="I87" i="61"/>
  <c r="I86" i="61"/>
  <c r="I85" i="61"/>
  <c r="I84" i="61"/>
  <c r="I83" i="61"/>
  <c r="I82" i="61"/>
  <c r="I81" i="61"/>
  <c r="I80" i="61"/>
  <c r="I79" i="61"/>
  <c r="I78" i="61"/>
  <c r="I77" i="61"/>
  <c r="I76" i="61"/>
  <c r="I75" i="61"/>
  <c r="I74" i="61"/>
  <c r="I73" i="61"/>
  <c r="I72" i="61"/>
  <c r="I71" i="61"/>
  <c r="I70" i="61"/>
  <c r="I69" i="61"/>
  <c r="I68" i="61"/>
  <c r="I67" i="61"/>
  <c r="I66" i="61"/>
  <c r="I65" i="61"/>
  <c r="I64" i="61"/>
  <c r="I63" i="61"/>
  <c r="I62" i="61"/>
  <c r="I61" i="61"/>
  <c r="I60" i="61"/>
  <c r="I59" i="61"/>
  <c r="I58" i="61"/>
  <c r="I57" i="61"/>
  <c r="I56" i="61"/>
  <c r="I55" i="61"/>
  <c r="I54" i="61"/>
  <c r="I53" i="61"/>
  <c r="I52" i="61"/>
  <c r="I51" i="61"/>
  <c r="I50" i="61"/>
  <c r="I49" i="61"/>
  <c r="I48" i="61"/>
  <c r="I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C18" i="60" l="1"/>
  <c r="D10" i="60"/>
  <c r="C10" i="60"/>
  <c r="D9" i="60"/>
  <c r="C9" i="60"/>
  <c r="D8" i="60"/>
  <c r="C8" i="60"/>
  <c r="D7" i="60"/>
  <c r="C7" i="60"/>
  <c r="D6" i="60"/>
  <c r="C6" i="60"/>
  <c r="D5" i="60"/>
  <c r="C5" i="60"/>
  <c r="D4" i="60"/>
  <c r="C4" i="60"/>
  <c r="C101" i="59"/>
  <c r="C100" i="59"/>
  <c r="C99" i="59"/>
  <c r="C98" i="59"/>
  <c r="C97" i="59"/>
  <c r="C96" i="59"/>
  <c r="C95" i="59"/>
  <c r="C94" i="59"/>
  <c r="C93" i="59"/>
  <c r="C92" i="59"/>
  <c r="C91" i="59"/>
  <c r="C90" i="59"/>
  <c r="C89" i="59"/>
  <c r="C88" i="59"/>
  <c r="C87" i="59"/>
  <c r="C86" i="59"/>
  <c r="C85" i="59"/>
  <c r="C84" i="59"/>
  <c r="C83" i="59"/>
  <c r="C82" i="59"/>
  <c r="C81" i="59"/>
  <c r="C80" i="59"/>
  <c r="C79" i="59"/>
  <c r="C78" i="59"/>
  <c r="C77" i="59"/>
  <c r="C76" i="59"/>
  <c r="C75" i="59"/>
  <c r="C74" i="59"/>
  <c r="C73" i="59"/>
  <c r="C72" i="59"/>
  <c r="C71" i="59"/>
  <c r="C70" i="59"/>
  <c r="C69" i="59"/>
  <c r="C68" i="59"/>
  <c r="C67" i="59"/>
  <c r="C66" i="59"/>
  <c r="C65" i="59"/>
  <c r="C64" i="59"/>
  <c r="C63" i="59"/>
  <c r="C62" i="59"/>
  <c r="C61" i="59"/>
  <c r="C60" i="59"/>
  <c r="C59" i="59"/>
  <c r="C58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D38" i="38" l="1"/>
  <c r="C38" i="38" s="1"/>
  <c r="E38" i="38"/>
  <c r="D37" i="38"/>
  <c r="C37" i="38" s="1"/>
  <c r="E37" i="38"/>
  <c r="D36" i="38"/>
  <c r="C36" i="38" s="1"/>
  <c r="E36" i="38"/>
  <c r="D35" i="38"/>
  <c r="C35" i="38" s="1"/>
  <c r="E35" i="38"/>
  <c r="D34" i="38"/>
  <c r="C34" i="38" s="1"/>
  <c r="E34" i="38"/>
  <c r="D33" i="38"/>
  <c r="C33" i="38" s="1"/>
  <c r="E33" i="38"/>
  <c r="D32" i="38"/>
  <c r="C32" i="38" s="1"/>
  <c r="E32" i="38"/>
  <c r="D31" i="38"/>
  <c r="C31" i="38" s="1"/>
  <c r="E31" i="38"/>
  <c r="D30" i="38"/>
  <c r="C30" i="38" s="1"/>
  <c r="E30" i="38"/>
  <c r="D29" i="38" l="1"/>
  <c r="C29" i="38" s="1"/>
  <c r="E29" i="38"/>
  <c r="D28" i="38"/>
  <c r="C28" i="38" s="1"/>
  <c r="E28" i="38"/>
  <c r="D27" i="38" l="1"/>
  <c r="E27" i="38"/>
  <c r="D26" i="38"/>
  <c r="E26" i="38"/>
  <c r="D25" i="38"/>
  <c r="E25" i="38"/>
  <c r="D24" i="38"/>
  <c r="E24" i="38"/>
  <c r="D23" i="38"/>
  <c r="E23" i="38"/>
  <c r="D22" i="38"/>
  <c r="E22" i="38"/>
  <c r="D21" i="38"/>
  <c r="E21" i="38"/>
  <c r="D20" i="38"/>
  <c r="E20" i="38"/>
  <c r="D19" i="38"/>
  <c r="E19" i="38"/>
  <c r="D18" i="38"/>
  <c r="C18" i="38" s="1"/>
  <c r="E18" i="38"/>
  <c r="D17" i="38"/>
  <c r="E17" i="38"/>
  <c r="D14" i="38"/>
  <c r="C14" i="38" s="1"/>
  <c r="E14" i="38"/>
  <c r="D13" i="38"/>
  <c r="C13" i="38" s="1"/>
  <c r="E13" i="38"/>
  <c r="D11" i="38"/>
  <c r="C11" i="38" s="1"/>
  <c r="E11" i="38"/>
  <c r="D12" i="38"/>
  <c r="C12" i="38" s="1"/>
  <c r="E12" i="38"/>
  <c r="D6" i="38"/>
  <c r="C6" i="38" s="1"/>
  <c r="E6" i="38"/>
  <c r="D7" i="38"/>
  <c r="C7" i="38" s="1"/>
  <c r="E7" i="38"/>
  <c r="D8" i="38"/>
  <c r="C8" i="38" s="1"/>
  <c r="E8" i="38"/>
  <c r="D9" i="38"/>
  <c r="C9" i="38" s="1"/>
  <c r="E9" i="38"/>
  <c r="D10" i="38"/>
  <c r="C10" i="38" s="1"/>
  <c r="E10" i="38"/>
  <c r="D5" i="38"/>
  <c r="C5" i="38" s="1"/>
  <c r="E5" i="38"/>
  <c r="D16" i="38"/>
  <c r="C16" i="38" s="1"/>
  <c r="D15" i="38"/>
  <c r="C15" i="38" s="1"/>
  <c r="D4" i="38"/>
  <c r="C4" i="38" s="1"/>
  <c r="E16" i="38"/>
  <c r="E15" i="38"/>
  <c r="E4" i="38"/>
  <c r="C27" i="38" l="1"/>
  <c r="C26" i="38"/>
  <c r="C25" i="38"/>
  <c r="C24" i="38"/>
  <c r="C23" i="38"/>
  <c r="C22" i="38"/>
  <c r="C21" i="38"/>
  <c r="C20" i="38"/>
  <c r="C17" i="38"/>
  <c r="C19" i="38"/>
</calcChain>
</file>

<file path=xl/sharedStrings.xml><?xml version="1.0" encoding="utf-8"?>
<sst xmlns="http://schemas.openxmlformats.org/spreadsheetml/2006/main" count="4768" uniqueCount="1178">
  <si>
    <t>Presentación</t>
  </si>
  <si>
    <t>923-255</t>
  </si>
  <si>
    <t>BARNIZ ALTOS SOLIDOS 923-255 HS 1L</t>
  </si>
  <si>
    <t>923-144</t>
  </si>
  <si>
    <t>BARNIZ SPOT REPAIR 923-144 MS  1L</t>
  </si>
  <si>
    <t>923-43</t>
  </si>
  <si>
    <t>BARNIZ ANTIRAYAS 923-43  MS 1L</t>
  </si>
  <si>
    <t>923-57</t>
  </si>
  <si>
    <t>BARNIZ SEMI MATE 923-57 0.75L</t>
  </si>
  <si>
    <t>923-55</t>
  </si>
  <si>
    <t>BARNIZ MATE 923-55  0.75L</t>
  </si>
  <si>
    <t>923-88</t>
  </si>
  <si>
    <t>929-91</t>
  </si>
  <si>
    <t>ENDURECEDOR RÁPIDO HS 929-91 0.5L</t>
  </si>
  <si>
    <t>929-88</t>
  </si>
  <si>
    <t>929-76</t>
  </si>
  <si>
    <t>ENDURECEDOR 929-76 PARA BARNIZ ANTI RAYAS MS 0.5L</t>
  </si>
  <si>
    <t>929-55</t>
  </si>
  <si>
    <t>Catalizador 929-55 para Primer HS 0.5L</t>
  </si>
  <si>
    <t>285-655</t>
  </si>
  <si>
    <t>BASE PRIMER BLANCO HS 285-655 3L</t>
  </si>
  <si>
    <t>285-555</t>
  </si>
  <si>
    <t>BASE PRIMER NEGRO HS 285-555 3L</t>
  </si>
  <si>
    <t>285-0 VOC</t>
  </si>
  <si>
    <t>SELLADOR TRANSPARENTE HS VOC 3L</t>
  </si>
  <si>
    <t>352-91</t>
  </si>
  <si>
    <t>THINNER NORMAL 352-91  1L</t>
  </si>
  <si>
    <t>THINNER NORMAL 352-91  5L</t>
  </si>
  <si>
    <t>352-500</t>
  </si>
  <si>
    <t>541-5</t>
  </si>
  <si>
    <t>700-1</t>
  </si>
  <si>
    <t>700-10</t>
  </si>
  <si>
    <t>55-9190</t>
  </si>
  <si>
    <t>580-100</t>
  </si>
  <si>
    <t>ADITIVIVO ANTI-SILICONA 580-100 (Adit. Anti-Cratera) 1L</t>
  </si>
  <si>
    <t>522-322</t>
  </si>
  <si>
    <t xml:space="preserve">ADITIVO ENMATECEDOR PARA ACRÍLICOS HS 522-322 1L </t>
  </si>
  <si>
    <t>1109-1240-4</t>
  </si>
  <si>
    <t>PROTECCIÓN P/ BAJOS Y CONTRA LAS PIEDRAS (SOLUBLE) 0.8L</t>
  </si>
  <si>
    <t>283-150</t>
  </si>
  <si>
    <t>FONDO FOSFATIZANTE 283-150 1L</t>
  </si>
  <si>
    <t>352-228</t>
  </si>
  <si>
    <t>ACTIVATOR P/ FONDO FOSF. 352-228 1.25L</t>
  </si>
  <si>
    <t>948-36</t>
  </si>
  <si>
    <t>ENDURECEDOR PARA MASILLA POLIESTER 948-36  0.05 Kg</t>
  </si>
  <si>
    <t>839-20</t>
  </si>
  <si>
    <t>MASILLA POLIESTER 839-20  1.5 kg</t>
  </si>
  <si>
    <t>934-0</t>
  </si>
  <si>
    <t>COLADOR DE PAPEL  (multiplos de 125 Pza)</t>
  </si>
  <si>
    <t xml:space="preserve">ROJO OSCURO </t>
  </si>
  <si>
    <t xml:space="preserve">VIOLETA </t>
  </si>
  <si>
    <t xml:space="preserve">AZUL HELIO </t>
  </si>
  <si>
    <t xml:space="preserve">OCRE </t>
  </si>
  <si>
    <t xml:space="preserve">NARANJA CLARO </t>
  </si>
  <si>
    <t xml:space="preserve">BLANCO </t>
  </si>
  <si>
    <t xml:space="preserve">ALUMINIO GRUESO </t>
  </si>
  <si>
    <t>11-E 014</t>
  </si>
  <si>
    <t xml:space="preserve">PERLA BLANCO 2   </t>
  </si>
  <si>
    <t>11-E 120</t>
  </si>
  <si>
    <t xml:space="preserve">AMARILLO ORO </t>
  </si>
  <si>
    <t>11-E 220</t>
  </si>
  <si>
    <t xml:space="preserve">PERLADO NARANJA </t>
  </si>
  <si>
    <t>11-E 280</t>
  </si>
  <si>
    <t xml:space="preserve">BRONCE </t>
  </si>
  <si>
    <t>11-E 330</t>
  </si>
  <si>
    <t xml:space="preserve">PERLADO ROJO </t>
  </si>
  <si>
    <t>11-E 360</t>
  </si>
  <si>
    <t xml:space="preserve">PERLADO VERDE ROJIZO </t>
  </si>
  <si>
    <t>11-E 440</t>
  </si>
  <si>
    <t xml:space="preserve">PERLADO VIOLETA </t>
  </si>
  <si>
    <t>11-E 460</t>
  </si>
  <si>
    <t>VIOLETA BRILLANTE</t>
  </si>
  <si>
    <t>11-E 470</t>
  </si>
  <si>
    <t xml:space="preserve">PERLADO VIOLETA ROJIZO </t>
  </si>
  <si>
    <t>11-E 520</t>
  </si>
  <si>
    <t xml:space="preserve">PERLADO AZUL ZAFIRO </t>
  </si>
  <si>
    <t>11-E 620</t>
  </si>
  <si>
    <t xml:space="preserve">PERLADO VERDE ESMERALDA </t>
  </si>
  <si>
    <t>11-E 630</t>
  </si>
  <si>
    <t xml:space="preserve">PERLADO VERDE INTENSO </t>
  </si>
  <si>
    <t>11-E 650</t>
  </si>
  <si>
    <t xml:space="preserve">PERLADO VERDE AMARILLENTO </t>
  </si>
  <si>
    <t>11-E 660</t>
  </si>
  <si>
    <t xml:space="preserve">PERLADO VERDE AZULADO </t>
  </si>
  <si>
    <t>11-E 820</t>
  </si>
  <si>
    <t xml:space="preserve">PERLADO COBRE DE INTERFERENCIA </t>
  </si>
  <si>
    <t>11-E 830</t>
  </si>
  <si>
    <t xml:space="preserve">PERLADO COBRE </t>
  </si>
  <si>
    <t>11-E 850</t>
  </si>
  <si>
    <t xml:space="preserve">CORAL </t>
  </si>
  <si>
    <t>11-E 910</t>
  </si>
  <si>
    <t xml:space="preserve">PERLADO DORADO FINO </t>
  </si>
  <si>
    <t>11-E 920</t>
  </si>
  <si>
    <t>90 M-01</t>
  </si>
  <si>
    <t>90 M-01 Aditivo de Efecto 1L IP3B</t>
  </si>
  <si>
    <t>90 M-99-00</t>
  </si>
  <si>
    <t>90 M-99/00 Alu. Superfino 0,5L IP3A</t>
  </si>
  <si>
    <t>90 M-99-01</t>
  </si>
  <si>
    <t>90 M-99/01 Al. Extrafino 1L IP3B</t>
  </si>
  <si>
    <t>90 M-99-02</t>
  </si>
  <si>
    <t>90 M-99/02 Aluminio Fino 1L IP3B</t>
  </si>
  <si>
    <t>90 M-99-03</t>
  </si>
  <si>
    <t>90 M-99/03 Aluminio Medio 0,5L IP3A</t>
  </si>
  <si>
    <t>90 M-99-04</t>
  </si>
  <si>
    <t>90 M-99/04 Alu. Grueso 0,5L IP3A</t>
  </si>
  <si>
    <t>90 M-99-07</t>
  </si>
  <si>
    <t>90 M-99-07 Alu. Extragru. 0,5L IP3A</t>
  </si>
  <si>
    <t>90 M-99-08</t>
  </si>
  <si>
    <t>90 M-99/08 Alu. Brillante 1L IP3B</t>
  </si>
  <si>
    <t>90 M-99-21</t>
  </si>
  <si>
    <t>90M99/21 ALUMINUM AJ90-9121 0,5l IP31 GA</t>
  </si>
  <si>
    <t>90 M-99-22</t>
  </si>
  <si>
    <t>90M99/22 ALUMINUM AJ90-9122 0,5l IP31 GA</t>
  </si>
  <si>
    <t>90-1250</t>
  </si>
  <si>
    <t>90-1250 1L Negro Profundo</t>
  </si>
  <si>
    <t>90-905</t>
  </si>
  <si>
    <t xml:space="preserve">90-905 0,125L Alusilber </t>
  </si>
  <si>
    <t>90-A 031</t>
  </si>
  <si>
    <t>90 A-031 Blanco 1 L IP3A</t>
  </si>
  <si>
    <t>90-A 032</t>
  </si>
  <si>
    <t>90 A-032 Blanco Transp 0,5L IP3A</t>
  </si>
  <si>
    <t>90-A 105</t>
  </si>
  <si>
    <t>90 A-105 Ocre 0,5L IP3A</t>
  </si>
  <si>
    <t>90-A 115</t>
  </si>
  <si>
    <t>90 A-115 Amarillo 0,5L IP3A</t>
  </si>
  <si>
    <t>90-A 136</t>
  </si>
  <si>
    <t>90 A-136 Ama. Oxi. Trans. 0,5L IP3A</t>
  </si>
  <si>
    <t>90-A 143</t>
  </si>
  <si>
    <t>90 A-143 Amarillo Anaran. 0,5L IP3A</t>
  </si>
  <si>
    <t>90-A 148</t>
  </si>
  <si>
    <t>90 A-148 LEMON GOLD 0,5l IP3A</t>
  </si>
  <si>
    <t>90-A 149</t>
  </si>
  <si>
    <t>90 A-149 Amarillo Limon</t>
  </si>
  <si>
    <t>90-A 155</t>
  </si>
  <si>
    <t>90-A 155 Amarillo Limon</t>
  </si>
  <si>
    <t>90-A 177</t>
  </si>
  <si>
    <t>90 A-177 Amarillo Verdoso 0,5L IP31 GA</t>
  </si>
  <si>
    <t>90-A 201</t>
  </si>
  <si>
    <t>90 A-201 Naranja Claro 0,5L IP3A</t>
  </si>
  <si>
    <t>90-A 306</t>
  </si>
  <si>
    <t>90 A-306 Rojo Oxido 0,5L IP3A</t>
  </si>
  <si>
    <t>90-A 307</t>
  </si>
  <si>
    <t>90 A-307 Rojo Ox. Trans. 0,5L 1A1</t>
  </si>
  <si>
    <t>90-A 323</t>
  </si>
  <si>
    <t>90 A-323 Rojo Claro 0,5L IP3A</t>
  </si>
  <si>
    <t>90-A 329</t>
  </si>
  <si>
    <t>90 A-329 Rojo Transp. 0,5L IP3A</t>
  </si>
  <si>
    <t>90-A 347</t>
  </si>
  <si>
    <t>90 A-347 MARRON 0,5l IP31</t>
  </si>
  <si>
    <t>90-A 349</t>
  </si>
  <si>
    <t>90 A-349 RED 1l 1A1</t>
  </si>
  <si>
    <t>90-A 352</t>
  </si>
  <si>
    <t>90 A-352 Rojo Oscuro 0,5L IP3A</t>
  </si>
  <si>
    <t>90-A 359</t>
  </si>
  <si>
    <t>90 A-359 Rosa 0,5L IP3A</t>
  </si>
  <si>
    <t>90-A 372</t>
  </si>
  <si>
    <t>90 A-372 ROJO ESCARLATA 0,5l IP31</t>
  </si>
  <si>
    <t>90-A 378</t>
  </si>
  <si>
    <t>90 A-378 Rojo Anaranjado 0,5L 1A1</t>
  </si>
  <si>
    <t>90-A 427</t>
  </si>
  <si>
    <t>90 A-427 Violeta 0,5L IP3A</t>
  </si>
  <si>
    <t>90-A 430</t>
  </si>
  <si>
    <t>90 A-430 Violeta Rojizo 0,5L IP3A</t>
  </si>
  <si>
    <t>90-A 503</t>
  </si>
  <si>
    <t>90 A-503  BLUE 1l IP3B</t>
  </si>
  <si>
    <t>90-A 527</t>
  </si>
  <si>
    <t>90-A 527 1L SAPHIRBLAU (AZUL ZAFIRO)</t>
  </si>
  <si>
    <t>90-A 531</t>
  </si>
  <si>
    <t>90-A 531 BLUE 1l 1A1</t>
  </si>
  <si>
    <t>90-A 532</t>
  </si>
  <si>
    <t>90 A-532 Azul Indio 0,5L 1A1</t>
  </si>
  <si>
    <t>90-A 563</t>
  </si>
  <si>
    <t>90 A-563 Azul 0,5L 1A1</t>
  </si>
  <si>
    <t>90-A 589</t>
  </si>
  <si>
    <t>90-A589 AZUL 1L 1A1</t>
  </si>
  <si>
    <t>90-A 640</t>
  </si>
  <si>
    <t>90 A-640 VERDE AZULADO 1l IP31</t>
  </si>
  <si>
    <t>90-A 696</t>
  </si>
  <si>
    <t>90 A-696 GREEN 0,5l IP3A</t>
  </si>
  <si>
    <t>90-A 924</t>
  </si>
  <si>
    <t>90-A 924 FACTORY BLACK 0,5l IP3A</t>
  </si>
  <si>
    <t>90-A 926</t>
  </si>
  <si>
    <t>90-A 926 BLACK 1l IP3B</t>
  </si>
  <si>
    <t>90-A 927</t>
  </si>
  <si>
    <t>90 A-927 Negro Transp. 0,5L 1A1</t>
  </si>
  <si>
    <t>90-A 997</t>
  </si>
  <si>
    <t>90-A 997 JET BLACK 0,5l 1A1</t>
  </si>
  <si>
    <t>93 M-10</t>
  </si>
  <si>
    <t>93-M 10 0,5L PERLA BLANCA</t>
  </si>
  <si>
    <t>93 M-11</t>
  </si>
  <si>
    <t>93-M 11 PERLA BLANCA FINA 0,5L IP3A</t>
  </si>
  <si>
    <t>93 M-176</t>
  </si>
  <si>
    <t>93 M-176 GOLD PEARL 0,5l IP3A</t>
  </si>
  <si>
    <t>93 M-363</t>
  </si>
  <si>
    <t xml:space="preserve">93-M 363 ROJO PERLADO 0,5L </t>
  </si>
  <si>
    <t>93 M-364</t>
  </si>
  <si>
    <t>93-M 364 0,5L ROJO PERLADO FINO</t>
  </si>
  <si>
    <t>93 M-505</t>
  </si>
  <si>
    <t>93 M-505 Perla Azul 0,5L IP3A</t>
  </si>
  <si>
    <t>93 M-506</t>
  </si>
  <si>
    <t>93 M-506 Perla Azul Fina 0,5L IP3A</t>
  </si>
  <si>
    <t>98 M-319</t>
  </si>
  <si>
    <t>98 M-319 Perla Rojo Rubi 0,5L 1A1</t>
  </si>
  <si>
    <t>98 M-919</t>
  </si>
  <si>
    <t>98 M-919 Perla Diamante 0,5L 1A1</t>
  </si>
  <si>
    <t>98 M-930</t>
  </si>
  <si>
    <t>98 M-930 Negro Grafito 0,5L IP3A</t>
  </si>
  <si>
    <t>98-A 097</t>
  </si>
  <si>
    <t>98 A-097 Blanco Titanio 0,5L 1A1</t>
  </si>
  <si>
    <t>93-E 3</t>
  </si>
  <si>
    <t>93-E3 Solución Acuosa VE 5L 3H1</t>
  </si>
  <si>
    <t>93-IC 330</t>
  </si>
  <si>
    <t xml:space="preserve">93-IC 330 Additiv 0,5L </t>
  </si>
  <si>
    <t>90-IC 440</t>
  </si>
  <si>
    <t xml:space="preserve">90-IC 440 Mixing Clear 1L </t>
  </si>
  <si>
    <t>90 M-4</t>
  </si>
  <si>
    <t>90 M-4 Resina Base Agua CV 5L 3H1</t>
  </si>
  <si>
    <t>90 M-5</t>
  </si>
  <si>
    <t>90 M-5 Laca Difuminado 0.5L 1A1</t>
  </si>
  <si>
    <t>90 M-50</t>
  </si>
  <si>
    <t>90 M-50 Laca Difuminado 1L IP31 GC</t>
  </si>
  <si>
    <t>11-LE 015</t>
  </si>
  <si>
    <t>11-LE 015 0,125L Polar brillante</t>
  </si>
  <si>
    <t>11-LE 165</t>
  </si>
  <si>
    <t>11-LE 165 0,125L Plata brillante</t>
  </si>
  <si>
    <t>11-LE 315</t>
  </si>
  <si>
    <t>11-LE 315 0,125L Rojo brillante</t>
  </si>
  <si>
    <t>11-LE 375</t>
  </si>
  <si>
    <t>11-LE 375 0,125L Marrón brillante</t>
  </si>
  <si>
    <t>11-LE 385</t>
  </si>
  <si>
    <t>11-LE 385 0,125L Magenta brillante</t>
  </si>
  <si>
    <t>11-LE 435</t>
  </si>
  <si>
    <t>11-LE 435 0,125L Blanco brillante</t>
  </si>
  <si>
    <t>11-LE 535</t>
  </si>
  <si>
    <t>11-LE 535 0,125L Azul brillante</t>
  </si>
  <si>
    <t>11-LE 545</t>
  </si>
  <si>
    <t>11-LE 545 0,125L Cian brillante</t>
  </si>
  <si>
    <t>11-LE 615</t>
  </si>
  <si>
    <t>11-LE 615 0,125L tropical shimmer</t>
  </si>
  <si>
    <t>11-LE 645</t>
  </si>
  <si>
    <t>11-LE 645 0,125L Verde brillante</t>
  </si>
  <si>
    <t>11-LE 915</t>
  </si>
  <si>
    <t>11-LE 915 0,125L Oro brillante</t>
  </si>
  <si>
    <t>11-LE 025</t>
  </si>
  <si>
    <t>11-LE 025 0,125L CRISTAL CHISPEANTE</t>
  </si>
  <si>
    <t>22-A 105</t>
  </si>
  <si>
    <t>OCRE TINGIMENTO</t>
  </si>
  <si>
    <t>22-A 126</t>
  </si>
  <si>
    <t xml:space="preserve">NEGRO TINGIMENTO </t>
  </si>
  <si>
    <t>22-A 127</t>
  </si>
  <si>
    <t>22-A 131</t>
  </si>
  <si>
    <t xml:space="preserve">AZUL TINGIMENTO </t>
  </si>
  <si>
    <t>22-A 160</t>
  </si>
  <si>
    <t xml:space="preserve">BLANCO TINGIMENTO </t>
  </si>
  <si>
    <t>22-A 346</t>
  </si>
  <si>
    <t>22-M 26</t>
  </si>
  <si>
    <t xml:space="preserve">NEGRO PROFIUNDO </t>
  </si>
  <si>
    <t>22-M 201</t>
  </si>
  <si>
    <t>22-M 30</t>
  </si>
  <si>
    <t xml:space="preserve">RUBI </t>
  </si>
  <si>
    <t>22-M 31</t>
  </si>
  <si>
    <t xml:space="preserve">AZUL </t>
  </si>
  <si>
    <t>22-M 326</t>
  </si>
  <si>
    <t xml:space="preserve">ROJO BRILLANTE </t>
  </si>
  <si>
    <t>22-M 5</t>
  </si>
  <si>
    <t>22-M 52</t>
  </si>
  <si>
    <t>22-M 60</t>
  </si>
  <si>
    <t>22-M 63</t>
  </si>
  <si>
    <t xml:space="preserve">AZUL MEDIO </t>
  </si>
  <si>
    <t>22-M 68</t>
  </si>
  <si>
    <t xml:space="preserve">VERDE OSCURO </t>
  </si>
  <si>
    <t>22-M 96</t>
  </si>
  <si>
    <t xml:space="preserve">VERDE MEDIO </t>
  </si>
  <si>
    <t>22-A 168</t>
  </si>
  <si>
    <t>VERDE TINGIMENTO 1 L</t>
  </si>
  <si>
    <t>22-A 172</t>
  </si>
  <si>
    <t>ESCARLATA 1 L</t>
  </si>
  <si>
    <t>22-M 974</t>
  </si>
  <si>
    <t>NEGRO 1 L</t>
  </si>
  <si>
    <t xml:space="preserve">22-M 146 </t>
  </si>
  <si>
    <t>AMARILLO LIMON 1 L</t>
  </si>
  <si>
    <t>522-M 0</t>
  </si>
  <si>
    <t xml:space="preserve">RESINA PARA POLIURETANO 522-M0 </t>
  </si>
  <si>
    <t>Descripción</t>
  </si>
  <si>
    <t>929-94</t>
  </si>
  <si>
    <t>Catalizador Lento 929-94 0,5L IP32</t>
  </si>
  <si>
    <t>929-93</t>
  </si>
  <si>
    <t>CATALIZADOR NORMAL 929-93 0,5l IP3B</t>
  </si>
  <si>
    <t>929-56</t>
  </si>
  <si>
    <t>Catalizador Normal 929-56 2,5L IP32</t>
  </si>
  <si>
    <t>285-31</t>
  </si>
  <si>
    <t>BASE PRIMER GRIS HS HÚMEDO-HÚMEDO 285-31 3L</t>
  </si>
  <si>
    <t>285-38</t>
  </si>
  <si>
    <t xml:space="preserve">Primer Sin Lijado blanco 285-38 3L HS </t>
  </si>
  <si>
    <t>285-49</t>
  </si>
  <si>
    <t>Primer Sin Lijado negro 285-49 3L HS</t>
  </si>
  <si>
    <t>352-216</t>
  </si>
  <si>
    <t>Diluyente Lento 352-216 1L IP3B</t>
  </si>
  <si>
    <t>Diluyente Lento 352-216 5L 3H1</t>
  </si>
  <si>
    <t>55-B 500</t>
  </si>
  <si>
    <t>BLENDING CLEAR 1 L</t>
  </si>
  <si>
    <t>11-LE 35U</t>
  </si>
  <si>
    <t>11-LE 35U 0,125L AVELLANA</t>
  </si>
  <si>
    <t>55-A 125</t>
  </si>
  <si>
    <t xml:space="preserve">BLANCO TRANSPARENTE </t>
  </si>
  <si>
    <t>55-A 136</t>
  </si>
  <si>
    <t xml:space="preserve">AMARILLO OXIDO </t>
  </si>
  <si>
    <t>55-A 137</t>
  </si>
  <si>
    <t xml:space="preserve">AMARILLO OXIDO TRANSPARENTE </t>
  </si>
  <si>
    <t>55-A 142</t>
  </si>
  <si>
    <t xml:space="preserve">MANGO AMARILLADO  </t>
  </si>
  <si>
    <t>55-A 143</t>
  </si>
  <si>
    <t xml:space="preserve">NARANJA AMARILLADO </t>
  </si>
  <si>
    <t xml:space="preserve">55-A 150 </t>
  </si>
  <si>
    <t>AMARILLO PAPAYA</t>
  </si>
  <si>
    <t>55-A 307</t>
  </si>
  <si>
    <t xml:space="preserve">ROJO OXIDO TRANSPARENTE </t>
  </si>
  <si>
    <t>55-A 324</t>
  </si>
  <si>
    <t xml:space="preserve">ROJO CLARO </t>
  </si>
  <si>
    <t>55-A 335</t>
  </si>
  <si>
    <t xml:space="preserve">ROJO TRANSPARENTE </t>
  </si>
  <si>
    <t>55-A 347</t>
  </si>
  <si>
    <t xml:space="preserve">MARRON </t>
  </si>
  <si>
    <t>55-A 350</t>
  </si>
  <si>
    <t xml:space="preserve">ROJO </t>
  </si>
  <si>
    <t>55-A 352</t>
  </si>
  <si>
    <t>55-A 353</t>
  </si>
  <si>
    <t xml:space="preserve">ROJO MAGENTA </t>
  </si>
  <si>
    <t>55-A 372</t>
  </si>
  <si>
    <t xml:space="preserve">ROJO ANARANJADO </t>
  </si>
  <si>
    <t>55-A 423</t>
  </si>
  <si>
    <t>VIOLETA 2</t>
  </si>
  <si>
    <t>55-A 430</t>
  </si>
  <si>
    <t xml:space="preserve">VIOLETA ROJIZO </t>
  </si>
  <si>
    <t>55-A 531</t>
  </si>
  <si>
    <t xml:space="preserve">AZUL INDIO </t>
  </si>
  <si>
    <t>55-A 548</t>
  </si>
  <si>
    <t xml:space="preserve">AZUL TRANSPARENTE </t>
  </si>
  <si>
    <t>55-A 589</t>
  </si>
  <si>
    <t>55-A 590</t>
  </si>
  <si>
    <t>AZUL</t>
  </si>
  <si>
    <t>55-A 640</t>
  </si>
  <si>
    <t xml:space="preserve">VERDE AZULADO </t>
  </si>
  <si>
    <t>55-A 696</t>
  </si>
  <si>
    <t xml:space="preserve">VERDE AMARILLADO </t>
  </si>
  <si>
    <t>55-A 927</t>
  </si>
  <si>
    <t xml:space="preserve">NEGRO TRANSPARENTE </t>
  </si>
  <si>
    <t>55-A 929</t>
  </si>
  <si>
    <t xml:space="preserve">NEGRO </t>
  </si>
  <si>
    <t>55-A 974</t>
  </si>
  <si>
    <t xml:space="preserve">NEGRO PARA TINGIMENTO </t>
  </si>
  <si>
    <t>55-A 98</t>
  </si>
  <si>
    <t xml:space="preserve">BLANCO TITANIO </t>
  </si>
  <si>
    <t>55-M 0</t>
  </si>
  <si>
    <t xml:space="preserve">RESINA PARA POLIESTAR 55-M 0 </t>
  </si>
  <si>
    <t>55-M 1</t>
  </si>
  <si>
    <t xml:space="preserve">ADITIVO DE EFECTO 55M1 </t>
  </si>
  <si>
    <t>55-M 10</t>
  </si>
  <si>
    <t xml:space="preserve">PERLADO BLANCO </t>
  </si>
  <si>
    <t>55-M 105</t>
  </si>
  <si>
    <t>55-M 1250</t>
  </si>
  <si>
    <t xml:space="preserve">NEGRO PROFUNDO </t>
  </si>
  <si>
    <t>55-M 141</t>
  </si>
  <si>
    <t xml:space="preserve">AMARILLO </t>
  </si>
  <si>
    <t>55-M 146</t>
  </si>
  <si>
    <t xml:space="preserve">AMARILLO LIMON </t>
  </si>
  <si>
    <t>55-M 177</t>
  </si>
  <si>
    <t xml:space="preserve">AMARILLO ORGANICO </t>
  </si>
  <si>
    <t>55-M 179</t>
  </si>
  <si>
    <t xml:space="preserve">PERLADO AMARILLO </t>
  </si>
  <si>
    <t>55-M 201</t>
  </si>
  <si>
    <t>55-M 25</t>
  </si>
  <si>
    <t>55-M 306</t>
  </si>
  <si>
    <t xml:space="preserve">ROJO OXIDO </t>
  </si>
  <si>
    <t>55-M 319</t>
  </si>
  <si>
    <t xml:space="preserve">ROJO RUBI </t>
  </si>
  <si>
    <t>55-M 505</t>
  </si>
  <si>
    <t xml:space="preserve">PERLADO AZUL </t>
  </si>
  <si>
    <t>55-M 506</t>
  </si>
  <si>
    <t xml:space="preserve">PERLADO AZUL FINO </t>
  </si>
  <si>
    <t>55-M 800</t>
  </si>
  <si>
    <t xml:space="preserve">PERLADO ROJO OSCURO </t>
  </si>
  <si>
    <t>55-M 802</t>
  </si>
  <si>
    <t xml:space="preserve">PERLADO ROJO FINO </t>
  </si>
  <si>
    <t>55-M 919</t>
  </si>
  <si>
    <t>PLATA DIAMANTE</t>
  </si>
  <si>
    <t>55-M 930</t>
  </si>
  <si>
    <t xml:space="preserve">NEGRO GRAFITO </t>
  </si>
  <si>
    <t>55-M 99-09</t>
  </si>
  <si>
    <t xml:space="preserve">ALUMINIO SUPER FINO </t>
  </si>
  <si>
    <t>55-M 99-10</t>
  </si>
  <si>
    <t xml:space="preserve">ALUMINIO EXTRA FINO </t>
  </si>
  <si>
    <t>55-M 99-12</t>
  </si>
  <si>
    <t xml:space="preserve">ALUMINIO MEDIO </t>
  </si>
  <si>
    <t>55-M99-17</t>
  </si>
  <si>
    <t xml:space="preserve">ALUMINIO MEDIO BRILLANTE </t>
  </si>
  <si>
    <t>55-M 99-19</t>
  </si>
  <si>
    <t xml:space="preserve">ALUMINIO BRILLANTE </t>
  </si>
  <si>
    <t>55-M 99-20</t>
  </si>
  <si>
    <t>55-M 99-21</t>
  </si>
  <si>
    <t>PLATA CRISTAL GRUESO</t>
  </si>
  <si>
    <t>55-M 99-22</t>
  </si>
  <si>
    <t xml:space="preserve">ALUMINIO FINO </t>
  </si>
  <si>
    <t>55-A 556</t>
  </si>
  <si>
    <t>AZUL OCEANO 2</t>
  </si>
  <si>
    <t>Precio 
Taller</t>
  </si>
  <si>
    <t>PULIDOR MALCO BIFF LITE</t>
  </si>
  <si>
    <t>ABRILLANTADOR 06000</t>
  </si>
  <si>
    <t>LIJA PLIEGO NORTON GRANO 80</t>
  </si>
  <si>
    <t>LIJA PLIEGO NORTON GRANO 120</t>
  </si>
  <si>
    <t>LIJA PLIEGO NORTON GRANO 220</t>
  </si>
  <si>
    <t>LIJA PLIEGO NORTON GRANO 320</t>
  </si>
  <si>
    <t>LIJA PLIEGO NORTON GRANO 400</t>
  </si>
  <si>
    <t>LIJA PLIEGO NORTON GRANO 600</t>
  </si>
  <si>
    <t>LIJA PLIEGO NORTON GRANO 800</t>
  </si>
  <si>
    <t>LIJA PLIEGO MICROFINA GRANO 1000</t>
  </si>
  <si>
    <t>LIJA PLIEGO MICROFINA GRANO 1200</t>
  </si>
  <si>
    <t>LIJA PLIEGO MICROFINA GRANO 1500</t>
  </si>
  <si>
    <t>LIJA PLIEGO MICROFINA GRANO 2000</t>
  </si>
  <si>
    <t>PAÑO GOMOSO ROBERLO</t>
  </si>
  <si>
    <t>923-610</t>
  </si>
  <si>
    <t>HS Fast Drying VOC</t>
  </si>
  <si>
    <t>923-630</t>
  </si>
  <si>
    <t>HS Clear Superior Gloss VOC</t>
  </si>
  <si>
    <t>923-645</t>
  </si>
  <si>
    <t>HS  Clear Scratch resist VOC</t>
  </si>
  <si>
    <t>923-625</t>
  </si>
  <si>
    <t>HS Clear Universal VOC</t>
  </si>
  <si>
    <t>929-61</t>
  </si>
  <si>
    <t xml:space="preserve">Endurecedor  Rápido   VOC </t>
  </si>
  <si>
    <t>929-63</t>
  </si>
  <si>
    <t>Endurecedor Normal   VOC</t>
  </si>
  <si>
    <t>929-64</t>
  </si>
  <si>
    <t>Endurecedor Lento   VOC</t>
  </si>
  <si>
    <t>COMOR BARNIZ 923-88 MS 1L</t>
  </si>
  <si>
    <t>COMOR ENDURECEDOR RÁPIDO MS 929-88 0.5L</t>
  </si>
  <si>
    <t>352-10</t>
  </si>
  <si>
    <t>352-30</t>
  </si>
  <si>
    <t>352-40</t>
  </si>
  <si>
    <t>Thinner lento</t>
  </si>
  <si>
    <t>360-100</t>
  </si>
  <si>
    <t>Pro-active wiper (25 st)</t>
  </si>
  <si>
    <t>839-88</t>
  </si>
  <si>
    <t>948-88</t>
  </si>
  <si>
    <t>55-A 532</t>
  </si>
  <si>
    <t>AZUL INDIO 2</t>
  </si>
  <si>
    <t>55-A 697</t>
  </si>
  <si>
    <t>VERDE AMARILLADO 2</t>
  </si>
  <si>
    <t>80-M 200K</t>
  </si>
  <si>
    <t>Naraja soleado</t>
  </si>
  <si>
    <t>80-M 320K</t>
  </si>
  <si>
    <t>Rojo fuego</t>
  </si>
  <si>
    <t>Rojo magma</t>
  </si>
  <si>
    <t>80-M 503K</t>
  </si>
  <si>
    <t>Azul Real</t>
  </si>
  <si>
    <t>80-M 527K</t>
  </si>
  <si>
    <t>Azul utlra marino</t>
  </si>
  <si>
    <t>80-M 589K</t>
  </si>
  <si>
    <t>Azul Jean</t>
  </si>
  <si>
    <t>80-M 640K</t>
  </si>
  <si>
    <t>Verde primavera</t>
  </si>
  <si>
    <t>80-M 696K</t>
  </si>
  <si>
    <t>Verde Olvivo</t>
  </si>
  <si>
    <t>90-A 035</t>
  </si>
  <si>
    <t>90-A 035 Blanco nieve</t>
  </si>
  <si>
    <t>90-A 350</t>
  </si>
  <si>
    <t xml:space="preserve">90-A 350 Rojo oscuro </t>
  </si>
  <si>
    <t>90-A 3A0</t>
  </si>
  <si>
    <t>90-A 3A0 Cereza</t>
  </si>
  <si>
    <t>90-A 528</t>
  </si>
  <si>
    <t>90-A 528 Azul</t>
  </si>
  <si>
    <t>90-A 695</t>
  </si>
  <si>
    <t>90-A 695 Verde</t>
  </si>
  <si>
    <t>22-M 43</t>
  </si>
  <si>
    <t>NARANJA AMARELADO</t>
  </si>
  <si>
    <t>923-155</t>
  </si>
  <si>
    <t>BARNIZ PU 923-155 MS 1L</t>
  </si>
  <si>
    <t>11-E 480</t>
  </si>
  <si>
    <t>LIJA CIRCULAR NORTON GRANO 80</t>
  </si>
  <si>
    <t>TRAPO INDUSTRIAL BLANCO</t>
  </si>
  <si>
    <t>NH797M</t>
  </si>
  <si>
    <t>NH788P</t>
  </si>
  <si>
    <t>NH731P</t>
  </si>
  <si>
    <t>NH578</t>
  </si>
  <si>
    <t>NH737M</t>
  </si>
  <si>
    <t>NH830M</t>
  </si>
  <si>
    <t>B588P</t>
  </si>
  <si>
    <t>PLATA  ATERCIOPELADA II  55-9190  0.5L</t>
  </si>
  <si>
    <t>Marca</t>
  </si>
  <si>
    <t>Modelo</t>
  </si>
  <si>
    <t>B553P</t>
  </si>
  <si>
    <t>Vortex Blue Pearl</t>
  </si>
  <si>
    <t>B575P</t>
  </si>
  <si>
    <t>Still Night Pearl</t>
  </si>
  <si>
    <t>B578M</t>
  </si>
  <si>
    <t>Blue Sky Metallic</t>
  </si>
  <si>
    <t>Obsidian Blue Pearl</t>
  </si>
  <si>
    <t>B593M</t>
  </si>
  <si>
    <t>Aegean Blue Metallic/Brilliant Sporty Blue Metallic</t>
  </si>
  <si>
    <t>B594P</t>
  </si>
  <si>
    <t>Morpho Blue Pearl</t>
  </si>
  <si>
    <t>B600M</t>
  </si>
  <si>
    <t>Steel Sapphire Metallic</t>
  </si>
  <si>
    <t>B621P</t>
  </si>
  <si>
    <t>Signature Blue Pearl</t>
  </si>
  <si>
    <t>BG66P</t>
  </si>
  <si>
    <t>Forest Green Pearl</t>
  </si>
  <si>
    <t>G539P</t>
  </si>
  <si>
    <t>Misty Green Pearl</t>
  </si>
  <si>
    <t>G542P</t>
  </si>
  <si>
    <t>Black Forest Pearl</t>
  </si>
  <si>
    <t>G546M</t>
  </si>
  <si>
    <t>Dark Olive Metallic</t>
  </si>
  <si>
    <t>Taffeta White</t>
  </si>
  <si>
    <t>White Diamond Pearl</t>
  </si>
  <si>
    <t>Crystal Black Pearl</t>
  </si>
  <si>
    <t>Polished Metal Metallic</t>
  </si>
  <si>
    <t>Orchid White Pearl</t>
  </si>
  <si>
    <t>Modern Steel Metallic</t>
  </si>
  <si>
    <t>NH821M</t>
  </si>
  <si>
    <t>Ruse Black Metallic</t>
  </si>
  <si>
    <t>Lunar Silver Metallic</t>
  </si>
  <si>
    <t>NH877P</t>
  </si>
  <si>
    <t>Sonic Gray Pearl</t>
  </si>
  <si>
    <t>NH883P</t>
  </si>
  <si>
    <t>Platinum White Pearl</t>
  </si>
  <si>
    <t>PB88M</t>
  </si>
  <si>
    <t>Gunmetal Metallic</t>
  </si>
  <si>
    <t>Rallye Red</t>
  </si>
  <si>
    <t>R529P</t>
  </si>
  <si>
    <t>Dark Cherry Pearl</t>
  </si>
  <si>
    <t>R539P</t>
  </si>
  <si>
    <t>Passion Red Pearl</t>
  </si>
  <si>
    <t>R560P</t>
  </si>
  <si>
    <t>Burgundy Night Pearl</t>
  </si>
  <si>
    <t>R567M</t>
  </si>
  <si>
    <t>Premium Brilliant Garnet Metallic</t>
  </si>
  <si>
    <t>R568P</t>
  </si>
  <si>
    <t>Extreme Crimson Pearl</t>
  </si>
  <si>
    <t>R81</t>
  </si>
  <si>
    <t>Milano Red</t>
  </si>
  <si>
    <t>San Marino Red</t>
  </si>
  <si>
    <t>RP58M</t>
  </si>
  <si>
    <t>Rouge Amethyst Metallic</t>
  </si>
  <si>
    <t>Y70P</t>
  </si>
  <si>
    <t>Helios Yellow II Pearl/Helios Yellow Pearl II</t>
  </si>
  <si>
    <t>YR591P</t>
  </si>
  <si>
    <t>Champagne Frost Pearl</t>
  </si>
  <si>
    <t>YR600M</t>
  </si>
  <si>
    <t>Kona Coffee Metallic</t>
  </si>
  <si>
    <t>YR602M</t>
  </si>
  <si>
    <t>Burnished Silver Metallic</t>
  </si>
  <si>
    <t>YR607M</t>
  </si>
  <si>
    <t>Mandarin Gold Metallic</t>
  </si>
  <si>
    <t>YR620M</t>
  </si>
  <si>
    <t>Sahara Moon Metallic</t>
  </si>
  <si>
    <t>LÍNEA</t>
  </si>
  <si>
    <t>lt</t>
  </si>
  <si>
    <t>gal</t>
  </si>
  <si>
    <t>kg</t>
  </si>
  <si>
    <t>un</t>
  </si>
  <si>
    <t>LIJA CIRCULAR NORTON GRANO 120</t>
  </si>
  <si>
    <t>LIJA CIRCULAR NORTON GRANO 220</t>
  </si>
  <si>
    <t>LIJA CIRCULAR NORTON GRANO 320</t>
  </si>
  <si>
    <t>LIJA CIRCULAR NORTON GRANO 400</t>
  </si>
  <si>
    <t>CINTA MASKING 3/ NORTON (rollo)</t>
  </si>
  <si>
    <t>PKRAFT</t>
  </si>
  <si>
    <t>THINNER ACRILICO</t>
  </si>
  <si>
    <t>gr</t>
  </si>
  <si>
    <t>SAP
Cód BASF</t>
  </si>
  <si>
    <t>CMASK_NT</t>
  </si>
  <si>
    <t>THIN</t>
  </si>
  <si>
    <t>PUL_MAL</t>
  </si>
  <si>
    <t>ABR_MAL</t>
  </si>
  <si>
    <t>LJ_CIR_NT80</t>
  </si>
  <si>
    <t>LJ_CIR_NT120</t>
  </si>
  <si>
    <t>LJ_CIR_NT220</t>
  </si>
  <si>
    <t>LJ_CIR_NT320</t>
  </si>
  <si>
    <t>LJ_CIR_NT400</t>
  </si>
  <si>
    <t>LJ_PLI_NT80</t>
  </si>
  <si>
    <t>LJ_PLI_NT120</t>
  </si>
  <si>
    <t>LJ_PLI_NT220</t>
  </si>
  <si>
    <t>LJ_PLI_NT320</t>
  </si>
  <si>
    <t>LJ_PLI_NT400</t>
  </si>
  <si>
    <t>LJ_PLI_NT600</t>
  </si>
  <si>
    <t>LJ_PLI_NT800</t>
  </si>
  <si>
    <t>LJ_PLI_NT1000</t>
  </si>
  <si>
    <t>LJ_PLI_NT1200</t>
  </si>
  <si>
    <t>LJ_PLI_NT1500</t>
  </si>
  <si>
    <t>LJ_PLI_NT2000</t>
  </si>
  <si>
    <t>Descripción color</t>
  </si>
  <si>
    <t>TRP_IND_BL</t>
  </si>
  <si>
    <t>PAÑO_ROB</t>
  </si>
  <si>
    <t xml:space="preserve">Thinner rápido </t>
  </si>
  <si>
    <t>Thinner normal</t>
  </si>
  <si>
    <t>SPOT BLENDER 0.5 L  (p/ disimular áreas de difuminado de laca)</t>
  </si>
  <si>
    <t>1,5KG Bodyfiller grey</t>
  </si>
  <si>
    <t>0,05KG Härterpaste rot</t>
  </si>
  <si>
    <t>COLAD</t>
  </si>
  <si>
    <t>SPRAY_CARD</t>
  </si>
  <si>
    <t>Planchas para matizado (caja x 200 und)</t>
  </si>
  <si>
    <t>CLASE</t>
  </si>
  <si>
    <t>Barnices</t>
  </si>
  <si>
    <t>Imprimación, Aparejo, Sellador</t>
  </si>
  <si>
    <t>Básicos L-55 (Poliéster)</t>
  </si>
  <si>
    <t>Básicos L-11 (Perlas Multiefecto)</t>
  </si>
  <si>
    <t>Básicos L-90 (Base Agua)</t>
  </si>
  <si>
    <t>Básicos L-11 (Edic.Limitada)</t>
  </si>
  <si>
    <t>Básicos L-22 (Poliuretano Brillo Directo)</t>
  </si>
  <si>
    <t>Agente desengrasante y limpiador de superficies</t>
  </si>
  <si>
    <t>Limpiador de superficies</t>
  </si>
  <si>
    <t>Disolvente limpieza  5 LT.</t>
  </si>
  <si>
    <t>Diluyentes y Desengrasantes</t>
  </si>
  <si>
    <t>Procesivos Pulitura</t>
  </si>
  <si>
    <t>PROCESIVOS</t>
  </si>
  <si>
    <t>Imprimación de adhesión para plásticos 934-0  1L</t>
  </si>
  <si>
    <t>NH603P-1</t>
  </si>
  <si>
    <t>NH603P-3</t>
  </si>
  <si>
    <t>NH603P</t>
  </si>
  <si>
    <t>R513-4</t>
  </si>
  <si>
    <t>R513</t>
  </si>
  <si>
    <t>R94X</t>
  </si>
  <si>
    <t>Quincena</t>
  </si>
  <si>
    <t>Precio unit x Consumo</t>
  </si>
  <si>
    <t>Densidad gr/lt</t>
  </si>
  <si>
    <t>MODELOS VEHÍCULOS</t>
  </si>
  <si>
    <t>CÓDIGOS DE COLOR</t>
  </si>
  <si>
    <t>Honda</t>
  </si>
  <si>
    <t>Civic</t>
  </si>
  <si>
    <t>Accord</t>
  </si>
  <si>
    <t>Fit</t>
  </si>
  <si>
    <t>Legend</t>
  </si>
  <si>
    <t>WRV</t>
  </si>
  <si>
    <t>HRV</t>
  </si>
  <si>
    <t>CRV</t>
  </si>
  <si>
    <t>Pilot</t>
  </si>
  <si>
    <t>Odissey</t>
  </si>
  <si>
    <t>Ridgeline</t>
  </si>
  <si>
    <t>GAN</t>
  </si>
  <si>
    <t>GAZ</t>
  </si>
  <si>
    <t>GQM</t>
  </si>
  <si>
    <t>GQ3</t>
  </si>
  <si>
    <t>GD8</t>
  </si>
  <si>
    <t>GK2</t>
  </si>
  <si>
    <t>GD7</t>
  </si>
  <si>
    <t>GB0</t>
  </si>
  <si>
    <t>GP5</t>
  </si>
  <si>
    <t>GG2</t>
  </si>
  <si>
    <t>GL8</t>
  </si>
  <si>
    <t>GYM</t>
  </si>
  <si>
    <t>GBA</t>
  </si>
  <si>
    <t>GKB</t>
  </si>
  <si>
    <t>GJT</t>
  </si>
  <si>
    <t>GK5</t>
  </si>
  <si>
    <t>G87</t>
  </si>
  <si>
    <t>Dynasty Blue 5</t>
  </si>
  <si>
    <t>GF8</t>
  </si>
  <si>
    <t>GQ5</t>
  </si>
  <si>
    <t>GB8</t>
  </si>
  <si>
    <t>G5R</t>
  </si>
  <si>
    <t>12U</t>
  </si>
  <si>
    <t>58U</t>
  </si>
  <si>
    <t>WWU</t>
  </si>
  <si>
    <t>G7C</t>
  </si>
  <si>
    <t>G7D</t>
  </si>
  <si>
    <t>G7E</t>
  </si>
  <si>
    <t>GD1</t>
  </si>
  <si>
    <t>GGB</t>
  </si>
  <si>
    <t>G1M</t>
  </si>
  <si>
    <t>GWT</t>
  </si>
  <si>
    <t>GXG</t>
  </si>
  <si>
    <t>G1E</t>
  </si>
  <si>
    <t>G1W</t>
  </si>
  <si>
    <t>G2X</t>
  </si>
  <si>
    <t>Sable Brown Metallic</t>
  </si>
  <si>
    <t>G9K</t>
  </si>
  <si>
    <t>Satin Steel Metallic</t>
  </si>
  <si>
    <t>GGA</t>
  </si>
  <si>
    <t>GMU</t>
  </si>
  <si>
    <t>GPA</t>
  </si>
  <si>
    <t>GPJ</t>
  </si>
  <si>
    <t>GJX</t>
  </si>
  <si>
    <t>GIZ</t>
  </si>
  <si>
    <t>GX8</t>
  </si>
  <si>
    <t>G35</t>
  </si>
  <si>
    <t>Storm Blue Metallic</t>
  </si>
  <si>
    <t>G7Q</t>
  </si>
  <si>
    <t>Switchblade Silver Ice Metallic</t>
  </si>
  <si>
    <t>Summit White Solid (Olympic White)</t>
  </si>
  <si>
    <t>Black (Caviar Black)</t>
  </si>
  <si>
    <t>Twinkling Silver</t>
  </si>
  <si>
    <t>N300 Move/Cargo/Work</t>
  </si>
  <si>
    <t>N300 Move/Cargo</t>
  </si>
  <si>
    <t>Tahoe</t>
  </si>
  <si>
    <t>New Traverse, Tahoe</t>
  </si>
  <si>
    <t>Equinox</t>
  </si>
  <si>
    <t>Vintage White Solid</t>
  </si>
  <si>
    <t>Spin Active</t>
  </si>
  <si>
    <t>Red Hot</t>
  </si>
  <si>
    <t>Camaro</t>
  </si>
  <si>
    <t>Prisma, Onix</t>
  </si>
  <si>
    <t>Tracker</t>
  </si>
  <si>
    <t>New Traverse</t>
  </si>
  <si>
    <t>Sail S8</t>
  </si>
  <si>
    <t>Spark Gt, Camaro, Tahoe, Equinox</t>
  </si>
  <si>
    <t>Liquor Brown</t>
  </si>
  <si>
    <t>Satin Steel Gray Met-5</t>
  </si>
  <si>
    <t>Sail S4</t>
  </si>
  <si>
    <t>Cocktail Green</t>
  </si>
  <si>
    <t>Spark Gt</t>
  </si>
  <si>
    <t>Blue Sky</t>
  </si>
  <si>
    <t>Sail S5</t>
  </si>
  <si>
    <t>Prisma, Cobalt / Spin, Onix</t>
  </si>
  <si>
    <t>Sandrift Grey</t>
  </si>
  <si>
    <t>New Traverse, Equinox</t>
  </si>
  <si>
    <t>Spin Active, Cobalt / Spin</t>
  </si>
  <si>
    <t>Boracay Blue</t>
  </si>
  <si>
    <t>Red-E Or Not Red 5</t>
  </si>
  <si>
    <t>Onix</t>
  </si>
  <si>
    <t>Crescent White</t>
  </si>
  <si>
    <t>Tracker, Spark Gt, Prisma, Spin Active, Camaro, Cobalt / Spin, Tahoe, New Traverse, Onix, Equinox</t>
  </si>
  <si>
    <t>Tracker, Spark Gt, Prisma, Spin Active, Camaro, Cobalt / Spin, Tahoe, New Traverse, Onix, Equinox, Sail S3</t>
  </si>
  <si>
    <t>Chevrolet</t>
  </si>
  <si>
    <t>Luxo Blue Metallic</t>
  </si>
  <si>
    <t>Arctic White</t>
  </si>
  <si>
    <t>Champagne Silver Metallic</t>
  </si>
  <si>
    <t>Regal Peacock Metallic</t>
  </si>
  <si>
    <t>Subterranean Metallic</t>
  </si>
  <si>
    <t>Pewter Metallic</t>
  </si>
  <si>
    <t>Heron White</t>
  </si>
  <si>
    <t>Unripened Green Metallic</t>
  </si>
  <si>
    <t>Son of a Gun Gray Metallic</t>
  </si>
  <si>
    <t>Baroque Red Metallic</t>
  </si>
  <si>
    <t>Satin Steel Gray Metallic</t>
  </si>
  <si>
    <t>Laser Blue Metallic</t>
  </si>
  <si>
    <t>Dark Ming Blue Metallic</t>
  </si>
  <si>
    <t>Wheatland Yellow</t>
  </si>
  <si>
    <t>Black Pipe</t>
  </si>
  <si>
    <t>Jaded Metallic</t>
  </si>
  <si>
    <t>You Drive Me Grazy Metallic</t>
  </si>
  <si>
    <t>Bowie Blue Jean Metallic</t>
  </si>
  <si>
    <t>Yell O Tintcoat</t>
  </si>
  <si>
    <t>Green With Envy Metallic</t>
  </si>
  <si>
    <t>Indigo Blue Metallic</t>
  </si>
  <si>
    <t>Splash Metallic</t>
  </si>
  <si>
    <t>Mystic Violet Metallic</t>
  </si>
  <si>
    <t>Creamy Beige Metallic</t>
  </si>
  <si>
    <t>Gasoline Metallic</t>
  </si>
  <si>
    <t>Fusion Gray Metallic</t>
  </si>
  <si>
    <t>Slipstream Blue Metallic</t>
  </si>
  <si>
    <t>Overcast Metallic</t>
  </si>
  <si>
    <t>Burnished Brandy Metallic</t>
  </si>
  <si>
    <t>Light My Fire Orange Metallic</t>
  </si>
  <si>
    <t>Sacr'E Bleu Metallic</t>
  </si>
  <si>
    <t>Blue Persuasion Metallic</t>
  </si>
  <si>
    <t>Burning Hott Metallic</t>
  </si>
  <si>
    <t>Burning Hott Metallic 3</t>
  </si>
  <si>
    <t>Burning Hott Metallic 4</t>
  </si>
  <si>
    <t>Red-E Or Not Red Metallic 3</t>
  </si>
  <si>
    <t>Mineral Metallic</t>
  </si>
  <si>
    <t>Pepperdust Metallic 2</t>
  </si>
  <si>
    <t>Pepperdust Metallic 3</t>
  </si>
  <si>
    <t>Spitfire 2</t>
  </si>
  <si>
    <t>Deepwood Green Metallic 2</t>
  </si>
  <si>
    <t>Brimstone 2</t>
  </si>
  <si>
    <t>Brimstone 3</t>
  </si>
  <si>
    <t>Burnt Coconut Metallic</t>
  </si>
  <si>
    <t>Son of a Gun Gray Metallic 3</t>
  </si>
  <si>
    <t>Son of a Gun Gray Metallic 5</t>
  </si>
  <si>
    <t>Old Blue Eyes Metallic 3</t>
  </si>
  <si>
    <t>Old Blue Eyes Metallic 5</t>
  </si>
  <si>
    <t>Pull Me Over Red 3</t>
  </si>
  <si>
    <t>Crystal Claret Tintcoat</t>
  </si>
  <si>
    <t>Mint My Mind 2</t>
  </si>
  <si>
    <t>Petro Blue Metallic</t>
  </si>
  <si>
    <t>Cyber Gray Metallic</t>
  </si>
  <si>
    <t>Anthracite</t>
  </si>
  <si>
    <t>Victory Red</t>
  </si>
  <si>
    <t>Phantom Metallic</t>
  </si>
  <si>
    <t>Torch Red</t>
  </si>
  <si>
    <t>Opulent Blue Metallic</t>
  </si>
  <si>
    <t>Chili Red Metallic</t>
  </si>
  <si>
    <t>Ultra Silver Metallic</t>
  </si>
  <si>
    <t>Silver Birch Metallic</t>
  </si>
  <si>
    <t>EAS</t>
  </si>
  <si>
    <t>Taxi Yellow</t>
  </si>
  <si>
    <t>Designer White</t>
  </si>
  <si>
    <t>Blue Ink Metallic</t>
  </si>
  <si>
    <t>Furnace Red Pearl</t>
  </si>
  <si>
    <t>Galvanized Silver Metallic</t>
  </si>
  <si>
    <t>GTS</t>
  </si>
  <si>
    <t>G8G</t>
  </si>
  <si>
    <t>G5Q</t>
  </si>
  <si>
    <t>GWX</t>
  </si>
  <si>
    <t>382E</t>
  </si>
  <si>
    <t>GII</t>
  </si>
  <si>
    <t>G7J</t>
  </si>
  <si>
    <t>G7T</t>
  </si>
  <si>
    <t>G7Z</t>
  </si>
  <si>
    <t>722J</t>
  </si>
  <si>
    <t>253A</t>
  </si>
  <si>
    <t>Tungsten Metallic (Iridium Metallic)</t>
  </si>
  <si>
    <t>Red hot (Pull Me Over Red)</t>
  </si>
  <si>
    <t>Bright Yellow (Lemon Peel)</t>
  </si>
  <si>
    <t>Garnet Red Tintcoat Metallic (Caught Red Handed Metallic)</t>
  </si>
  <si>
    <t>Spin Active, Camaro, New Traverse, Sail S7, Prisma Cobalt/Spin, Onix</t>
  </si>
  <si>
    <t>Nightfall Gray Metallic (Son of a Gun Gray Metallic)</t>
  </si>
  <si>
    <t>Iridescent Pearl Tricoat (Abalone White Pearl)</t>
  </si>
  <si>
    <t>Spark GT</t>
  </si>
  <si>
    <t>GA1</t>
  </si>
  <si>
    <t>GA6</t>
  </si>
  <si>
    <t>GB7</t>
  </si>
  <si>
    <t>GC6</t>
  </si>
  <si>
    <t>KH3</t>
  </si>
  <si>
    <t>GC8</t>
  </si>
  <si>
    <t>Black Meet Kettle Metallic (Mosaic Black)</t>
  </si>
  <si>
    <t>Hyper Blue Metallic (Blue Me Away Metallic)</t>
  </si>
  <si>
    <t>39A</t>
  </si>
  <si>
    <t>GW7</t>
  </si>
  <si>
    <t>GV2</t>
  </si>
  <si>
    <t>GV8</t>
  </si>
  <si>
    <t>GO6</t>
  </si>
  <si>
    <t>G1B</t>
  </si>
  <si>
    <t>GO5</t>
  </si>
  <si>
    <t>G1C</t>
  </si>
  <si>
    <t>G1F</t>
  </si>
  <si>
    <t>G8N</t>
  </si>
  <si>
    <t>G1K</t>
  </si>
  <si>
    <t>GGQ</t>
  </si>
  <si>
    <t>GL5</t>
  </si>
  <si>
    <t>Siren Red Tincoat (Limited Addiction Red Pearl)</t>
  </si>
  <si>
    <t>GJB</t>
  </si>
  <si>
    <t>GH1</t>
  </si>
  <si>
    <t>GMV</t>
  </si>
  <si>
    <t>Black Currant Metallic (Edible Berries Metallic)</t>
  </si>
  <si>
    <t>Blue Velvet Metallic (Old Blue Eyes Metallic)</t>
  </si>
  <si>
    <t>GL6</t>
  </si>
  <si>
    <t>GMW</t>
  </si>
  <si>
    <t>GMX</t>
  </si>
  <si>
    <t>GN6</t>
  </si>
  <si>
    <t>GP9</t>
  </si>
  <si>
    <t>GPF</t>
  </si>
  <si>
    <t>Graphite Metallic (Gasoline Metallic 2)</t>
  </si>
  <si>
    <t>GBE</t>
  </si>
  <si>
    <t>527Y</t>
  </si>
  <si>
    <t>598F</t>
  </si>
  <si>
    <t>GCN</t>
  </si>
  <si>
    <t>Tracker, Spark GT</t>
  </si>
  <si>
    <t>Black Meet Kettle Metallic 3 (Carbon flash)</t>
  </si>
  <si>
    <t>GBV</t>
  </si>
  <si>
    <t>GHY</t>
  </si>
  <si>
    <t>GIE</t>
  </si>
  <si>
    <t>GKZ</t>
  </si>
  <si>
    <t>GTR</t>
  </si>
  <si>
    <t>GVK</t>
  </si>
  <si>
    <t>926L</t>
  </si>
  <si>
    <t>GQX</t>
  </si>
  <si>
    <t>GR1</t>
  </si>
  <si>
    <t>J0U</t>
  </si>
  <si>
    <t>K0U</t>
  </si>
  <si>
    <t>GIY</t>
  </si>
  <si>
    <t>Galaxy Silver Metallic</t>
  </si>
  <si>
    <t>Spark</t>
  </si>
  <si>
    <t>Sail</t>
  </si>
  <si>
    <t>Spin</t>
  </si>
  <si>
    <t>Aveo</t>
  </si>
  <si>
    <t>Cruze</t>
  </si>
  <si>
    <t>Captiva</t>
  </si>
  <si>
    <t>Traverse</t>
  </si>
  <si>
    <t>Colorado</t>
  </si>
  <si>
    <t>Prisma</t>
  </si>
  <si>
    <t>N300 Move</t>
  </si>
  <si>
    <t>N300 Cargo</t>
  </si>
  <si>
    <t>N300 Work</t>
  </si>
  <si>
    <t>GBQ</t>
  </si>
  <si>
    <t>White Pearl</t>
  </si>
  <si>
    <t>G8B</t>
  </si>
  <si>
    <t>Agate Red (Chili Red)</t>
  </si>
  <si>
    <t>Sail S6, Cruze</t>
  </si>
  <si>
    <t>Abalone White Tricoat</t>
  </si>
  <si>
    <t>Bright Cream Yellow</t>
  </si>
  <si>
    <t>Syracuse Mk III</t>
  </si>
  <si>
    <t>Cód_Principal</t>
  </si>
  <si>
    <t>Modelos vehículos</t>
  </si>
  <si>
    <t>Cód_
Producto</t>
  </si>
  <si>
    <t>Unid_consumo</t>
  </si>
  <si>
    <t>NH700M</t>
  </si>
  <si>
    <t>Alabaster Silver Metallic</t>
  </si>
  <si>
    <t>NH879P</t>
  </si>
  <si>
    <t>Andes White Pearl</t>
  </si>
  <si>
    <t>B607M</t>
  </si>
  <si>
    <t>Cosmic Blue Metallic</t>
  </si>
  <si>
    <t>R543P</t>
  </si>
  <si>
    <t>Carnelian Red Pearl</t>
  </si>
  <si>
    <t>B74P</t>
  </si>
  <si>
    <t>YR587M</t>
  </si>
  <si>
    <t>Dark Amber Metallic</t>
  </si>
  <si>
    <t>R94P</t>
  </si>
  <si>
    <t>B538M</t>
  </si>
  <si>
    <t>Glacier Blue metallic</t>
  </si>
  <si>
    <t>YR574M</t>
  </si>
  <si>
    <t>Bold Beige Metallic</t>
  </si>
  <si>
    <t>Del</t>
  </si>
  <si>
    <t>Al</t>
  </si>
  <si>
    <t># Días</t>
  </si>
  <si>
    <t>Período</t>
  </si>
  <si>
    <t>PERÍODOS DE FACTURACIÓN</t>
  </si>
  <si>
    <t>BONETE DE LANA DOBLE CARA</t>
  </si>
  <si>
    <t xml:space="preserve">PROTECTOR PARA BAJOS </t>
  </si>
  <si>
    <t>PAÑO WYPALL PARA DESENGRASAR</t>
  </si>
  <si>
    <t>PAÑO PARA DESENGRASAR</t>
  </si>
  <si>
    <t>INDIRECTOS</t>
  </si>
  <si>
    <t>BONETE</t>
  </si>
  <si>
    <t>PAÑO</t>
  </si>
  <si>
    <t>FILM_PROT</t>
  </si>
  <si>
    <t>PROT_BAJOS</t>
  </si>
  <si>
    <t>PAÑO_WYP</t>
  </si>
  <si>
    <t>PAD_BRILLO</t>
  </si>
  <si>
    <t>PAD DE ESPONJA P/ABRILLANTAR (Pack x2)</t>
  </si>
  <si>
    <t>MARCA</t>
  </si>
  <si>
    <t>ASIGNACIÓN</t>
  </si>
  <si>
    <t>GLASURIT</t>
  </si>
  <si>
    <t>DIRECTOS</t>
  </si>
  <si>
    <t>Procesivos varios</t>
  </si>
  <si>
    <t>NORTON</t>
  </si>
  <si>
    <t>MALCO</t>
  </si>
  <si>
    <t>FILM PROTECTOR BRISEADO rollo x 120mt</t>
  </si>
  <si>
    <t>ROBERLO</t>
  </si>
  <si>
    <t>S/N</t>
  </si>
  <si>
    <t>B536P</t>
  </si>
  <si>
    <t>Royal Blue Pearl</t>
  </si>
  <si>
    <t>YR566M</t>
  </si>
  <si>
    <t>Honda Borrego Beige Metallic</t>
  </si>
  <si>
    <t>PINTURA</t>
  </si>
  <si>
    <t>B564M</t>
  </si>
  <si>
    <t>NH679M</t>
  </si>
  <si>
    <t>YR578M</t>
  </si>
  <si>
    <t>Celestial Blue Metallic</t>
  </si>
  <si>
    <t>Slate Green Metallic</t>
  </si>
  <si>
    <t>Urban Titanium Metallic</t>
  </si>
  <si>
    <t>LJ_CIR_NT180</t>
  </si>
  <si>
    <t>LIJA CIRCULAR NORTON GRANO 180</t>
  </si>
  <si>
    <t>Orlando</t>
  </si>
  <si>
    <t>PAPEL KRAFT (rollo x 8630gr)</t>
  </si>
  <si>
    <t>Sonic</t>
  </si>
  <si>
    <t>Suburban</t>
  </si>
  <si>
    <t>Malibú</t>
  </si>
  <si>
    <t>N300 Max</t>
  </si>
  <si>
    <t>Cobalt</t>
  </si>
  <si>
    <t>NH658P</t>
  </si>
  <si>
    <t>Graphite Pearl</t>
  </si>
  <si>
    <t>GCS</t>
  </si>
  <si>
    <t>Velvet Red Pearl</t>
  </si>
  <si>
    <t>YR614P</t>
  </si>
  <si>
    <t>Copper Sunset Pearl</t>
  </si>
  <si>
    <t>NH705M</t>
  </si>
  <si>
    <t>Nimbus Gray Metallic</t>
  </si>
  <si>
    <t>N300 move</t>
  </si>
  <si>
    <t>Deep black</t>
  </si>
  <si>
    <t>GMN</t>
  </si>
  <si>
    <t>Desert bloom metalic</t>
  </si>
  <si>
    <t>GIW</t>
  </si>
  <si>
    <t>Graystone Metallic</t>
  </si>
  <si>
    <t>B561P</t>
  </si>
  <si>
    <t>Dyno Blue Pearl</t>
  </si>
  <si>
    <t>SI</t>
  </si>
  <si>
    <t>NO</t>
  </si>
  <si>
    <t>GUE</t>
  </si>
  <si>
    <t>Smoke eye grey</t>
  </si>
  <si>
    <t>Tricapa</t>
  </si>
  <si>
    <t>GAR</t>
  </si>
  <si>
    <t>Carbon flash metallic</t>
  </si>
  <si>
    <t>GQV</t>
  </si>
  <si>
    <t>Flame red</t>
  </si>
  <si>
    <t>GQQ</t>
  </si>
  <si>
    <t> Royal Gray</t>
  </si>
  <si>
    <t>Trailblazer</t>
  </si>
  <si>
    <t>WA403N, 06U, 403N</t>
  </si>
  <si>
    <t>WA933L, 04Y, 19, 933L</t>
  </si>
  <si>
    <t>WA9567, 10, 9567</t>
  </si>
  <si>
    <t>WA102V, 102V</t>
  </si>
  <si>
    <t>WA103X, 103X</t>
  </si>
  <si>
    <t>WA105V, 105V</t>
  </si>
  <si>
    <t>WA382E, 11, 382E</t>
  </si>
  <si>
    <t>WA679F, 11, 679F</t>
  </si>
  <si>
    <t>WA121V, 121V</t>
  </si>
  <si>
    <t>WA8957, 8957</t>
  </si>
  <si>
    <t>WA130X, 130X</t>
  </si>
  <si>
    <t>WA131X, 131X</t>
  </si>
  <si>
    <t>WA132X, 132X</t>
  </si>
  <si>
    <t>WA136X, 136X, G7J</t>
  </si>
  <si>
    <t>WA139X, 139X</t>
  </si>
  <si>
    <t>WA140X, 140X, H2V</t>
  </si>
  <si>
    <t>WA142X, 142X</t>
  </si>
  <si>
    <t>WA636R, 17, 636R, 8636</t>
  </si>
  <si>
    <t>WA205V, 205V</t>
  </si>
  <si>
    <t>WA218M, 21, 218M</t>
  </si>
  <si>
    <t>WA722J, 25, 722J</t>
  </si>
  <si>
    <t>WA253A, 86, 253A</t>
  </si>
  <si>
    <t/>
  </si>
  <si>
    <t>WA378A, 378A</t>
  </si>
  <si>
    <t>WA380A, 380A</t>
  </si>
  <si>
    <t>WA383A, 383A</t>
  </si>
  <si>
    <t>WA384A, 384A</t>
  </si>
  <si>
    <t>WA386A, 386A</t>
  </si>
  <si>
    <t>WA387A, 387A</t>
  </si>
  <si>
    <t>WA681R, 681R</t>
  </si>
  <si>
    <t>WA388A, 388A</t>
  </si>
  <si>
    <t>WA9792, 39, 9792</t>
  </si>
  <si>
    <t>WA392A, 392A, L139</t>
  </si>
  <si>
    <t>WA393A, 393A, L186</t>
  </si>
  <si>
    <t>WA394A, 394A, L137</t>
  </si>
  <si>
    <t>WA399A, 399A</t>
  </si>
  <si>
    <t>WA400Y, 400Y</t>
  </si>
  <si>
    <t>WA402A, 402A</t>
  </si>
  <si>
    <t>WA402Y, 402Y</t>
  </si>
  <si>
    <t>WA405Y, 405Y</t>
  </si>
  <si>
    <t>WA406Y, 406Y</t>
  </si>
  <si>
    <t>WA408B, 408B</t>
  </si>
  <si>
    <t>WA409B, 409B</t>
  </si>
  <si>
    <t>WA409Y, 409Y</t>
  </si>
  <si>
    <t>WA410Y, 410Y</t>
  </si>
  <si>
    <t>WA413B, 413B</t>
  </si>
  <si>
    <t>WA8555, 41A, 8555</t>
  </si>
  <si>
    <t>WA425B, 425B</t>
  </si>
  <si>
    <t>WA427B, 427B</t>
  </si>
  <si>
    <t>WA428B, 428B, L42D</t>
  </si>
  <si>
    <t>WA431B, 431B</t>
  </si>
  <si>
    <t>WA433B, 433B</t>
  </si>
  <si>
    <t>WA441B, 441B</t>
  </si>
  <si>
    <t>WA442B, 442B</t>
  </si>
  <si>
    <t>WA445B, 445B</t>
  </si>
  <si>
    <t>WA449B, 449B</t>
  </si>
  <si>
    <t>WA453B, 453B</t>
  </si>
  <si>
    <t>WA454B, 454B</t>
  </si>
  <si>
    <t>WA457B, 457B</t>
  </si>
  <si>
    <t>WA476A, 476A, L159</t>
  </si>
  <si>
    <t>WA482B, 482B</t>
  </si>
  <si>
    <t>WA484B, 484B</t>
  </si>
  <si>
    <t>WA489B, 489B</t>
  </si>
  <si>
    <t>WA491B, 491B, 65</t>
  </si>
  <si>
    <t>WA497B, 497B</t>
  </si>
  <si>
    <t>WA8624, 50, 8624</t>
  </si>
  <si>
    <t>WA505Q, 505Q, 89</t>
  </si>
  <si>
    <t>WA506B, 506B</t>
  </si>
  <si>
    <t>WA515B, 515B</t>
  </si>
  <si>
    <t>WA527B, 527B</t>
  </si>
  <si>
    <t xml:space="preserve">WA527Y, </t>
  </si>
  <si>
    <t>WA618U, 57, 618U, 637R, WA637R</t>
  </si>
  <si>
    <t>WA598F, 598F</t>
  </si>
  <si>
    <t>WA9260, 5T4, 74, 9260</t>
  </si>
  <si>
    <t>WA687F, 62, 687F</t>
  </si>
  <si>
    <t>WA690F, 690F, 80</t>
  </si>
  <si>
    <t>WA213M, 16U, 213M</t>
  </si>
  <si>
    <t>WA9075, 70, 9075</t>
  </si>
  <si>
    <t>WA705U, 705U</t>
  </si>
  <si>
    <t>WA796U, 769U</t>
  </si>
  <si>
    <t>WA8867, 8867, 95, 96</t>
  </si>
  <si>
    <t>WA926L, 59</t>
  </si>
  <si>
    <t>WA439C, 439C</t>
  </si>
  <si>
    <t>WA424C, 424C</t>
  </si>
  <si>
    <t>WA304X, 304X</t>
  </si>
  <si>
    <t>WA433C, 433C</t>
  </si>
  <si>
    <t>WA464C, 464C</t>
  </si>
  <si>
    <t>WA397X, 397X</t>
  </si>
  <si>
    <t>WA475A, 475A</t>
  </si>
  <si>
    <t>WA502B, 502B</t>
  </si>
  <si>
    <t>WA519F, 519F</t>
  </si>
  <si>
    <t>WA726R, 726R</t>
  </si>
  <si>
    <t>WA880T, 880T</t>
  </si>
  <si>
    <t>WA437N, 437N, 79U</t>
  </si>
  <si>
    <t>WA485B, 485B, GE8, 472B</t>
  </si>
  <si>
    <t>WA895T, 895T</t>
  </si>
  <si>
    <t>Otros_Códigos</t>
  </si>
  <si>
    <t>Adriatic Blue Pearl</t>
  </si>
  <si>
    <t>Costo x 100gr</t>
  </si>
  <si>
    <t>Brillo Directo</t>
  </si>
  <si>
    <t>NH777M</t>
  </si>
  <si>
    <t>Smoky Topaz Metallic</t>
  </si>
  <si>
    <t>WA434B, 434B</t>
  </si>
  <si>
    <t>Cajun Red Tricoat (Glory Red Metallic 2)</t>
  </si>
  <si>
    <t>R525P</t>
  </si>
  <si>
    <t>G6D</t>
  </si>
  <si>
    <t>GYO</t>
  </si>
  <si>
    <t>Tango Red Pearl</t>
  </si>
  <si>
    <t>Dark Burgundy Red</t>
  </si>
  <si>
    <r>
      <t> </t>
    </r>
    <r>
      <rPr>
        <b/>
        <sz val="12"/>
        <color rgb="FF6A6A6A"/>
        <rFont val="Arial"/>
        <family val="2"/>
      </rPr>
      <t>Deep Espresso Brown</t>
    </r>
  </si>
  <si>
    <t>YR573M</t>
  </si>
  <si>
    <t>Mocha Metallic</t>
  </si>
  <si>
    <t>GYL</t>
  </si>
  <si>
    <t>WA206V, 206V</t>
  </si>
  <si>
    <t>Sandy Beach Metallic</t>
  </si>
  <si>
    <r>
      <t>GRAND CANYON BROWN</t>
    </r>
    <r>
      <rPr>
        <sz val="12"/>
        <color rgb="FF545454"/>
        <rFont val="Arial"/>
        <family val="2"/>
      </rPr>
      <t> </t>
    </r>
  </si>
  <si>
    <t>GQJ</t>
  </si>
  <si>
    <t>AVEO</t>
  </si>
  <si>
    <t>PRODUCTOS</t>
  </si>
  <si>
    <t>Unid
Present</t>
  </si>
  <si>
    <t>Taller</t>
  </si>
  <si>
    <t>MASAKI</t>
  </si>
  <si>
    <t>TARIFAS DE PRODUCTOS Y TIPO DE ASIGNACIÓN POR CLIENTE</t>
  </si>
  <si>
    <t>Peso_Pint</t>
  </si>
  <si>
    <t>% Reducción en consumo de pintura por volumen (cantidad de paños)</t>
  </si>
  <si>
    <t>Consumo estándar x paño</t>
  </si>
  <si>
    <t>#Paños</t>
  </si>
  <si>
    <t>Efic %</t>
  </si>
  <si>
    <t>gr_net</t>
  </si>
  <si>
    <t>% Eficiencia en pintura según # de paños pintados</t>
  </si>
  <si>
    <t>Fórmula</t>
  </si>
  <si>
    <r>
      <t>Ecuación polinómica: ax</t>
    </r>
    <r>
      <rPr>
        <sz val="11"/>
        <color theme="1"/>
        <rFont val="Calibri"/>
        <family val="2"/>
      </rPr>
      <t>³</t>
    </r>
    <r>
      <rPr>
        <sz val="10"/>
        <color theme="1"/>
        <rFont val="Arial"/>
        <family val="2"/>
      </rPr>
      <t>+bx²+cx+d</t>
    </r>
  </si>
  <si>
    <t>Parámetro a</t>
  </si>
  <si>
    <t>Parametro b</t>
  </si>
  <si>
    <t>Parámetro c</t>
  </si>
  <si>
    <t>Parámetro d</t>
  </si>
  <si>
    <t>LISTA DE PRECIOS GLASURIT - DISTRIBUIDOR 2018</t>
  </si>
  <si>
    <t>Precios no incluyen IGV</t>
  </si>
  <si>
    <t>Codigo SAP</t>
  </si>
  <si>
    <t>Codigo Producto</t>
  </si>
  <si>
    <t>Descripcion del Producto</t>
  </si>
  <si>
    <t>Presentacion</t>
  </si>
  <si>
    <t>Unidad
Medida</t>
  </si>
  <si>
    <t>Densidad
MSDS</t>
  </si>
  <si>
    <t>Nuevo Precio
Distribuidor 2019</t>
  </si>
  <si>
    <t>929-2002</t>
  </si>
  <si>
    <t>925-2002 HS VOC USRC CLEAR 1L</t>
  </si>
  <si>
    <t>lt.</t>
  </si>
  <si>
    <t>929-2002 USRC HARDENER 0,5L</t>
  </si>
  <si>
    <t xml:space="preserve">BARNIZ PU 923-155 MS 1L </t>
  </si>
  <si>
    <t>IMPRIMACIÓN DE ADHESIÓN PARA PLÁSTICOS 934-0  1L</t>
  </si>
  <si>
    <t xml:space="preserve">Thinner rapido </t>
  </si>
  <si>
    <t>Thinner Normal</t>
  </si>
  <si>
    <t>SPOT BLENDER 0.5 L  (Para  disimular áreas de difuminado de la laca)</t>
  </si>
  <si>
    <t>DISOLVENTE LIMPIEZA 541-5   5 LT.</t>
  </si>
  <si>
    <t>AGENTE DESENGRASANTE Y LIMPIADOR DE SUPERFICIES 700-10</t>
  </si>
  <si>
    <t>PLATA  ATERCIOPELTADA II  55-9190  0.5L</t>
  </si>
  <si>
    <t>Kg.</t>
  </si>
  <si>
    <t>839-88 MASILLA 1,5KG Bodyfiller grey</t>
  </si>
  <si>
    <t>948-88 CATALIZADOR 0,05KG Härterpaste rot</t>
  </si>
  <si>
    <t>839-15</t>
  </si>
  <si>
    <t>MASILLA 839-15 7K</t>
  </si>
  <si>
    <t>Colador</t>
  </si>
  <si>
    <t>Pza</t>
  </si>
  <si>
    <t>11-E 480 0,125L perl violett</t>
  </si>
  <si>
    <t>80-M 034K</t>
  </si>
  <si>
    <t>Arctic white</t>
  </si>
  <si>
    <t>80-M 351K</t>
  </si>
  <si>
    <t>Lt</t>
  </si>
  <si>
    <t>90-M 99-23</t>
  </si>
  <si>
    <t>90-M 99-23 0,5L coarse crystal silver</t>
  </si>
  <si>
    <t>90 M-5 Laca Difuminado 1L 1A1</t>
  </si>
  <si>
    <t xml:space="preserve">11-LE 025 0,125L sparkling glass </t>
  </si>
  <si>
    <t>11-LE 435 0,125L white shimmer</t>
  </si>
  <si>
    <t>LC333</t>
  </si>
  <si>
    <t xml:space="preserve">LIMCO BARNIZ PU </t>
  </si>
  <si>
    <t>LH333</t>
  </si>
  <si>
    <t>CATALIZADOR PARA PU PRIMER, BARNIZ Y BRILLO DIRECTO</t>
  </si>
  <si>
    <t>LR32</t>
  </si>
  <si>
    <t>Thinner LIMCO</t>
  </si>
  <si>
    <t>Línea</t>
  </si>
  <si>
    <t>Varios, Aditivos, Masillas</t>
  </si>
  <si>
    <t>Productos Limco</t>
  </si>
  <si>
    <t>Precio_Distribuid</t>
  </si>
  <si>
    <t>F_Ini_Vig</t>
  </si>
  <si>
    <t>F_Fin_Vig</t>
  </si>
  <si>
    <t>Status</t>
  </si>
  <si>
    <t>sql</t>
  </si>
  <si>
    <t>id</t>
  </si>
  <si>
    <t>unit_id</t>
  </si>
  <si>
    <t>Etiquetas de fila</t>
  </si>
  <si>
    <t>Total general</t>
  </si>
  <si>
    <t>Suma de id</t>
  </si>
  <si>
    <t>subcategory_id</t>
  </si>
  <si>
    <t>product_id</t>
  </si>
  <si>
    <t>Unid Despacho</t>
  </si>
  <si>
    <t>unit_dispatch_id</t>
  </si>
  <si>
    <t xml:space="preserve">INSERT INTO `products` (`id`, `intern_code`, `provider_code`, `brand`, `name`, `presentacion`, `density`, `sub_category_id`, `unit_id`, `unit_dispatch_id`, `currency_id`, `last_purchase`, `profit_margin`, `admin_expense`, `value`, `use_set_value`, `is_downloadable`, `status`, `created_at`, `updated_at`, `deleted_at`) VALUES </t>
  </si>
  <si>
    <t>company_id</t>
  </si>
  <si>
    <t>INSERT INTO `stocks` (`id`, `warehouse_id`, `product_id`, `stock_initial`, `stock_min`, `stock_max`, `stock`, `currency_id`, `price`, `avarage_value`, `created_at`, `updated_at`, `deleted_at`) VALUES (NULL, '1', '2', '', '', '', '', '1', '0.0963665659617321', '', CURRENT_TIME(), CURRENT_TIME(), NULL);</t>
  </si>
  <si>
    <t xml:space="preserve">INSERT INTO `stocks` (`id`, `warehouse_id`, `product_id`, `stock_initial`, `stock_min`, `stock_max`, `stock`, `currency_id`, `price`, `avarage_value`, `created_at`, `updated_at`, `deleted_at`)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</si>
</sst>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-* #,##0.00\ _€_-;\-* #,##0.00\ _€_-;_-* &quot;-&quot;??\ _€_-;_-@_-"/>
    <numFmt numFmtId="167" formatCode="0.000"/>
    <numFmt numFmtId="168" formatCode="_-[$S/-280A]* #,##0.00_-;\-[$S/-280A]* #,##0.00_-;_-[$S/-280A]* &quot;-&quot;??_-;_-@_-"/>
    <numFmt numFmtId="169" formatCode="0.0"/>
    <numFmt numFmtId="170" formatCode="0.0%"/>
    <numFmt numFmtId="171" formatCode="_ * #,##0.000_ ;_ * \-#,##0.000_ ;_ * &quot;-&quot;??_ ;_ @_ "/>
  </numFmts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3"/>
      <color theme="4" tint="-0.499984740745262"/>
      <name val="Arial"/>
      <family val="2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b/>
      <sz val="11"/>
      <color theme="6" tint="-0.499984740745262"/>
      <name val="Arial"/>
      <family val="2"/>
    </font>
    <font>
      <b/>
      <sz val="10"/>
      <name val="Arial"/>
      <family val="2"/>
    </font>
    <font>
      <b/>
      <sz val="12"/>
      <color rgb="FF7030A0"/>
      <name val="Arial"/>
      <family val="2"/>
    </font>
    <font>
      <sz val="10"/>
      <name val="Arial"/>
      <family val="2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2" applyFont="1" applyFill="1" applyBorder="1" applyAlignment="1">
      <alignment horizontal="center"/>
    </xf>
    <xf numFmtId="0" fontId="0" fillId="0" borderId="0" xfId="0" applyFill="1" applyBorder="1"/>
    <xf numFmtId="0" fontId="3" fillId="8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2" borderId="0" xfId="0" applyFont="1" applyFill="1"/>
    <xf numFmtId="0" fontId="3" fillId="4" borderId="0" xfId="0" applyFont="1" applyFill="1" applyAlignment="1">
      <alignment horizontal="left"/>
    </xf>
    <xf numFmtId="0" fontId="8" fillId="12" borderId="1" xfId="2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168" fontId="7" fillId="8" borderId="0" xfId="1" applyNumberFormat="1" applyFont="1" applyFill="1" applyBorder="1" applyAlignment="1">
      <alignment horizontal="center" vertical="center"/>
    </xf>
    <xf numFmtId="168" fontId="7" fillId="5" borderId="0" xfId="1" applyNumberFormat="1" applyFont="1" applyFill="1" applyBorder="1" applyAlignment="1">
      <alignment horizontal="center" vertical="center"/>
    </xf>
    <xf numFmtId="168" fontId="7" fillId="9" borderId="0" xfId="1" applyNumberFormat="1" applyFont="1" applyFill="1" applyBorder="1" applyAlignment="1">
      <alignment horizontal="center" vertical="center"/>
    </xf>
    <xf numFmtId="168" fontId="7" fillId="10" borderId="0" xfId="1" applyNumberFormat="1" applyFont="1" applyFill="1" applyBorder="1" applyAlignment="1">
      <alignment horizontal="center" vertical="center"/>
    </xf>
    <xf numFmtId="168" fontId="7" fillId="11" borderId="0" xfId="1" applyNumberFormat="1" applyFont="1" applyFill="1" applyBorder="1" applyAlignment="1">
      <alignment horizontal="center" vertical="center"/>
    </xf>
    <xf numFmtId="168" fontId="7" fillId="2" borderId="0" xfId="1" applyNumberFormat="1" applyFont="1" applyFill="1" applyBorder="1" applyAlignment="1">
      <alignment horizontal="center" vertical="center"/>
    </xf>
    <xf numFmtId="168" fontId="7" fillId="3" borderId="0" xfId="1" applyNumberFormat="1" applyFont="1" applyFill="1" applyBorder="1" applyAlignment="1">
      <alignment horizontal="center" vertical="center"/>
    </xf>
    <xf numFmtId="168" fontId="7" fillId="7" borderId="0" xfId="1" applyNumberFormat="1" applyFont="1" applyFill="1" applyBorder="1" applyAlignment="1">
      <alignment horizontal="center" vertical="center"/>
    </xf>
    <xf numFmtId="168" fontId="7" fillId="4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 wrapText="1"/>
    </xf>
    <xf numFmtId="1" fontId="3" fillId="8" borderId="0" xfId="2" applyNumberFormat="1" applyFont="1" applyFill="1" applyBorder="1" applyAlignment="1">
      <alignment horizontal="center" vertical="center"/>
    </xf>
    <xf numFmtId="0" fontId="3" fillId="8" borderId="0" xfId="3" applyFont="1" applyFill="1" applyBorder="1" applyAlignment="1">
      <alignment horizontal="center" vertical="center"/>
    </xf>
    <xf numFmtId="0" fontId="6" fillId="8" borderId="0" xfId="2" applyFont="1" applyFill="1" applyBorder="1" applyAlignment="1">
      <alignment vertical="center"/>
    </xf>
    <xf numFmtId="0" fontId="3" fillId="8" borderId="0" xfId="2" applyFont="1" applyFill="1" applyBorder="1" applyAlignment="1">
      <alignment horizontal="center" vertical="center"/>
    </xf>
    <xf numFmtId="167" fontId="3" fillId="8" borderId="0" xfId="1" applyNumberFormat="1" applyFont="1" applyFill="1" applyBorder="1" applyAlignment="1">
      <alignment horizontal="center"/>
    </xf>
    <xf numFmtId="167" fontId="7" fillId="8" borderId="0" xfId="1" applyNumberFormat="1" applyFont="1" applyFill="1" applyBorder="1" applyAlignment="1">
      <alignment horizontal="center"/>
    </xf>
    <xf numFmtId="1" fontId="3" fillId="5" borderId="0" xfId="2" applyNumberFormat="1" applyFont="1" applyFill="1" applyBorder="1" applyAlignment="1">
      <alignment horizontal="center" vertical="center"/>
    </xf>
    <xf numFmtId="0" fontId="3" fillId="5" borderId="0" xfId="3" applyFont="1" applyFill="1" applyBorder="1" applyAlignment="1">
      <alignment horizontal="center" vertical="center"/>
    </xf>
    <xf numFmtId="0" fontId="6" fillId="5" borderId="0" xfId="2" applyFont="1" applyFill="1" applyBorder="1" applyAlignment="1">
      <alignment vertical="center"/>
    </xf>
    <xf numFmtId="0" fontId="3" fillId="5" borderId="0" xfId="2" applyFont="1" applyFill="1" applyBorder="1" applyAlignment="1">
      <alignment horizontal="center" vertical="center"/>
    </xf>
    <xf numFmtId="167" fontId="7" fillId="5" borderId="0" xfId="1" applyNumberFormat="1" applyFont="1" applyFill="1" applyBorder="1" applyAlignment="1">
      <alignment horizontal="center"/>
    </xf>
    <xf numFmtId="1" fontId="3" fillId="9" borderId="0" xfId="2" applyNumberFormat="1" applyFont="1" applyFill="1" applyBorder="1" applyAlignment="1">
      <alignment horizontal="center" vertical="center"/>
    </xf>
    <xf numFmtId="0" fontId="3" fillId="9" borderId="0" xfId="3" applyFont="1" applyFill="1" applyBorder="1" applyAlignment="1">
      <alignment horizontal="center" vertical="center"/>
    </xf>
    <xf numFmtId="0" fontId="6" fillId="9" borderId="0" xfId="2" applyFont="1" applyFill="1" applyBorder="1" applyAlignment="1">
      <alignment vertical="center"/>
    </xf>
    <xf numFmtId="0" fontId="3" fillId="9" borderId="0" xfId="2" applyFont="1" applyFill="1" applyBorder="1" applyAlignment="1">
      <alignment horizontal="center" vertical="center"/>
    </xf>
    <xf numFmtId="167" fontId="7" fillId="9" borderId="0" xfId="1" applyNumberFormat="1" applyFont="1" applyFill="1" applyBorder="1" applyAlignment="1">
      <alignment horizontal="center"/>
    </xf>
    <xf numFmtId="1" fontId="3" fillId="10" borderId="0" xfId="2" applyNumberFormat="1" applyFont="1" applyFill="1" applyBorder="1" applyAlignment="1">
      <alignment horizontal="center" vertical="center"/>
    </xf>
    <xf numFmtId="0" fontId="3" fillId="10" borderId="0" xfId="3" applyFont="1" applyFill="1" applyBorder="1" applyAlignment="1">
      <alignment horizontal="center" vertical="center"/>
    </xf>
    <xf numFmtId="0" fontId="6" fillId="10" borderId="0" xfId="2" applyFont="1" applyFill="1" applyBorder="1" applyAlignment="1">
      <alignment vertical="center"/>
    </xf>
    <xf numFmtId="0" fontId="3" fillId="10" borderId="0" xfId="2" applyFont="1" applyFill="1" applyBorder="1" applyAlignment="1">
      <alignment horizontal="center" vertical="center"/>
    </xf>
    <xf numFmtId="167" fontId="3" fillId="10" borderId="0" xfId="1" applyNumberFormat="1" applyFont="1" applyFill="1" applyBorder="1" applyAlignment="1">
      <alignment horizontal="center"/>
    </xf>
    <xf numFmtId="167" fontId="7" fillId="10" borderId="0" xfId="1" applyNumberFormat="1" applyFont="1" applyFill="1" applyBorder="1" applyAlignment="1">
      <alignment horizontal="center"/>
    </xf>
    <xf numFmtId="1" fontId="3" fillId="11" borderId="0" xfId="2" applyNumberFormat="1" applyFont="1" applyFill="1" applyBorder="1" applyAlignment="1">
      <alignment horizontal="center"/>
    </xf>
    <xf numFmtId="0" fontId="3" fillId="11" borderId="0" xfId="3" applyFont="1" applyFill="1" applyBorder="1" applyAlignment="1">
      <alignment horizontal="center" vertical="center"/>
    </xf>
    <xf numFmtId="0" fontId="6" fillId="11" borderId="0" xfId="2" applyFont="1" applyFill="1" applyBorder="1"/>
    <xf numFmtId="0" fontId="3" fillId="11" borderId="0" xfId="2" applyFont="1" applyFill="1" applyBorder="1" applyAlignment="1">
      <alignment horizontal="center"/>
    </xf>
    <xf numFmtId="167" fontId="3" fillId="11" borderId="0" xfId="1" applyNumberFormat="1" applyFont="1" applyFill="1" applyBorder="1" applyAlignment="1">
      <alignment horizontal="center"/>
    </xf>
    <xf numFmtId="167" fontId="7" fillId="11" borderId="0" xfId="1" applyNumberFormat="1" applyFont="1" applyFill="1" applyBorder="1" applyAlignment="1">
      <alignment horizontal="center"/>
    </xf>
    <xf numFmtId="1" fontId="3" fillId="2" borderId="0" xfId="2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 vertical="center"/>
    </xf>
    <xf numFmtId="0" fontId="6" fillId="2" borderId="0" xfId="2" applyFont="1" applyFill="1" applyBorder="1"/>
    <xf numFmtId="0" fontId="3" fillId="2" borderId="0" xfId="2" applyFont="1" applyFill="1" applyBorder="1" applyAlignment="1">
      <alignment horizontal="center"/>
    </xf>
    <xf numFmtId="167" fontId="3" fillId="2" borderId="0" xfId="1" applyNumberFormat="1" applyFont="1" applyFill="1" applyBorder="1" applyAlignment="1">
      <alignment horizontal="center"/>
    </xf>
    <xf numFmtId="167" fontId="7" fillId="2" borderId="0" xfId="1" applyNumberFormat="1" applyFont="1" applyFill="1" applyBorder="1" applyAlignment="1">
      <alignment horizontal="center"/>
    </xf>
    <xf numFmtId="1" fontId="3" fillId="3" borderId="0" xfId="2" applyNumberFormat="1" applyFont="1" applyFill="1" applyBorder="1" applyAlignment="1">
      <alignment horizontal="center"/>
    </xf>
    <xf numFmtId="0" fontId="3" fillId="3" borderId="0" xfId="3" applyFont="1" applyFill="1" applyBorder="1" applyAlignment="1">
      <alignment horizontal="center" vertical="center"/>
    </xf>
    <xf numFmtId="0" fontId="6" fillId="3" borderId="0" xfId="2" applyFont="1" applyFill="1" applyBorder="1"/>
    <xf numFmtId="0" fontId="3" fillId="3" borderId="0" xfId="2" applyFont="1" applyFill="1" applyBorder="1" applyAlignment="1">
      <alignment horizontal="center"/>
    </xf>
    <xf numFmtId="167" fontId="3" fillId="3" borderId="0" xfId="1" applyNumberFormat="1" applyFont="1" applyFill="1" applyBorder="1" applyAlignment="1">
      <alignment horizontal="center"/>
    </xf>
    <xf numFmtId="167" fontId="7" fillId="3" borderId="0" xfId="1" applyNumberFormat="1" applyFont="1" applyFill="1" applyBorder="1" applyAlignment="1">
      <alignment horizontal="center"/>
    </xf>
    <xf numFmtId="1" fontId="3" fillId="7" borderId="0" xfId="2" applyNumberFormat="1" applyFont="1" applyFill="1" applyBorder="1" applyAlignment="1">
      <alignment horizontal="center"/>
    </xf>
    <xf numFmtId="0" fontId="3" fillId="7" borderId="0" xfId="3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/>
    </xf>
    <xf numFmtId="167" fontId="7" fillId="7" borderId="0" xfId="1" applyNumberFormat="1" applyFont="1" applyFill="1" applyBorder="1" applyAlignment="1">
      <alignment horizontal="center"/>
    </xf>
    <xf numFmtId="1" fontId="3" fillId="4" borderId="0" xfId="2" applyNumberFormat="1" applyFont="1" applyFill="1" applyBorder="1" applyAlignment="1">
      <alignment horizontal="center"/>
    </xf>
    <xf numFmtId="0" fontId="3" fillId="4" borderId="0" xfId="3" applyFont="1" applyFill="1" applyBorder="1" applyAlignment="1">
      <alignment horizontal="center" vertical="center"/>
    </xf>
    <xf numFmtId="167" fontId="3" fillId="4" borderId="0" xfId="1" applyNumberFormat="1" applyFont="1" applyFill="1" applyBorder="1" applyAlignment="1">
      <alignment horizontal="center"/>
    </xf>
    <xf numFmtId="167" fontId="7" fillId="4" borderId="0" xfId="1" applyNumberFormat="1" applyFont="1" applyFill="1" applyBorder="1" applyAlignment="1">
      <alignment horizontal="center"/>
    </xf>
    <xf numFmtId="0" fontId="3" fillId="0" borderId="0" xfId="2" applyFont="1" applyFill="1" applyBorder="1" applyAlignment="1"/>
    <xf numFmtId="0" fontId="7" fillId="0" borderId="0" xfId="2" applyFont="1" applyFill="1" applyBorder="1" applyAlignment="1">
      <alignment horizontal="center"/>
    </xf>
    <xf numFmtId="0" fontId="0" fillId="0" borderId="0" xfId="0" applyFont="1"/>
    <xf numFmtId="0" fontId="12" fillId="0" borderId="0" xfId="0" applyFont="1"/>
    <xf numFmtId="17" fontId="11" fillId="0" borderId="0" xfId="0" applyNumberFormat="1" applyFont="1" applyAlignment="1">
      <alignment horizontal="center"/>
    </xf>
    <xf numFmtId="14" fontId="0" fillId="0" borderId="0" xfId="0" quotePrefix="1" applyNumberFormat="1"/>
    <xf numFmtId="0" fontId="3" fillId="0" borderId="0" xfId="2" applyFont="1" applyFill="1" applyAlignment="1"/>
    <xf numFmtId="0" fontId="6" fillId="0" borderId="0" xfId="2" applyFont="1" applyFill="1" applyAlignment="1"/>
    <xf numFmtId="0" fontId="3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168" fontId="7" fillId="0" borderId="0" xfId="1" applyNumberFormat="1" applyFont="1" applyFill="1" applyAlignment="1">
      <alignment horizontal="center" vertical="center"/>
    </xf>
    <xf numFmtId="168" fontId="7" fillId="8" borderId="0" xfId="1" applyNumberFormat="1" applyFont="1" applyFill="1" applyBorder="1"/>
    <xf numFmtId="168" fontId="7" fillId="5" borderId="0" xfId="1" applyNumberFormat="1" applyFont="1" applyFill="1" applyBorder="1"/>
    <xf numFmtId="168" fontId="7" fillId="9" borderId="0" xfId="1" applyNumberFormat="1" applyFont="1" applyFill="1" applyBorder="1"/>
    <xf numFmtId="168" fontId="7" fillId="10" borderId="0" xfId="1" applyNumberFormat="1" applyFont="1" applyFill="1" applyBorder="1"/>
    <xf numFmtId="168" fontId="7" fillId="11" borderId="0" xfId="1" applyNumberFormat="1" applyFont="1" applyFill="1" applyBorder="1"/>
    <xf numFmtId="168" fontId="7" fillId="2" borderId="0" xfId="1" applyNumberFormat="1" applyFont="1" applyFill="1" applyBorder="1"/>
    <xf numFmtId="168" fontId="7" fillId="3" borderId="0" xfId="1" applyNumberFormat="1" applyFont="1" applyFill="1" applyBorder="1"/>
    <xf numFmtId="168" fontId="7" fillId="7" borderId="0" xfId="1" applyNumberFormat="1" applyFont="1" applyFill="1" applyBorder="1"/>
    <xf numFmtId="168" fontId="7" fillId="4" borderId="0" xfId="1" applyNumberFormat="1" applyFont="1" applyFill="1" applyBorder="1"/>
    <xf numFmtId="168" fontId="7" fillId="0" borderId="0" xfId="2" applyNumberFormat="1" applyFont="1" applyFill="1" applyBorder="1"/>
    <xf numFmtId="168" fontId="7" fillId="0" borderId="0" xfId="2" applyNumberFormat="1" applyFont="1" applyFill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Alignment="1">
      <alignment horizontal="center"/>
    </xf>
    <xf numFmtId="168" fontId="13" fillId="0" borderId="0" xfId="1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4" fillId="0" borderId="0" xfId="0" applyFont="1"/>
    <xf numFmtId="0" fontId="0" fillId="0" borderId="0" xfId="0"/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6" fillId="0" borderId="0" xfId="0" applyFont="1"/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8" fillId="6" borderId="5" xfId="2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18" fillId="0" borderId="0" xfId="17" applyFont="1" applyFill="1" applyAlignment="1">
      <alignment horizontal="left" vertical="center"/>
    </xf>
    <xf numFmtId="0" fontId="19" fillId="0" borderId="0" xfId="17" applyFont="1" applyFill="1" applyAlignment="1">
      <alignment vertical="center"/>
    </xf>
    <xf numFmtId="0" fontId="1" fillId="0" borderId="0" xfId="17"/>
    <xf numFmtId="0" fontId="11" fillId="0" borderId="0" xfId="17" applyFont="1" applyAlignment="1">
      <alignment horizontal="left"/>
    </xf>
    <xf numFmtId="0" fontId="11" fillId="4" borderId="6" xfId="17" applyFont="1" applyFill="1" applyBorder="1" applyAlignment="1">
      <alignment horizontal="center"/>
    </xf>
    <xf numFmtId="0" fontId="1" fillId="0" borderId="0" xfId="17" applyAlignment="1">
      <alignment horizontal="center"/>
    </xf>
    <xf numFmtId="10" fontId="1" fillId="0" borderId="0" xfId="17" applyNumberFormat="1" applyAlignment="1">
      <alignment horizontal="center"/>
    </xf>
    <xf numFmtId="169" fontId="1" fillId="0" borderId="0" xfId="17" applyNumberFormat="1" applyAlignment="1">
      <alignment horizontal="center"/>
    </xf>
    <xf numFmtId="0" fontId="18" fillId="2" borderId="0" xfId="17" applyFont="1" applyFill="1" applyAlignment="1">
      <alignment horizontal="left" vertical="center"/>
    </xf>
    <xf numFmtId="0" fontId="19" fillId="2" borderId="0" xfId="17" applyFont="1" applyFill="1" applyAlignment="1">
      <alignment vertical="center"/>
    </xf>
    <xf numFmtId="0" fontId="11" fillId="4" borderId="0" xfId="17" applyFont="1" applyFill="1" applyAlignment="1">
      <alignment horizontal="center"/>
    </xf>
    <xf numFmtId="9" fontId="1" fillId="0" borderId="0" xfId="17" applyNumberFormat="1" applyAlignment="1">
      <alignment horizontal="center"/>
    </xf>
    <xf numFmtId="170" fontId="0" fillId="0" borderId="0" xfId="18" applyNumberFormat="1" applyFont="1"/>
    <xf numFmtId="170" fontId="1" fillId="0" borderId="0" xfId="17" applyNumberFormat="1"/>
    <xf numFmtId="0" fontId="1" fillId="0" borderId="0" xfId="17" applyNumberFormat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1" fontId="22" fillId="0" borderId="6" xfId="2" applyNumberFormat="1" applyFont="1" applyFill="1" applyBorder="1" applyAlignment="1">
      <alignment horizontal="center" vertical="center"/>
    </xf>
    <xf numFmtId="0" fontId="22" fillId="0" borderId="6" xfId="3" applyFont="1" applyFill="1" applyBorder="1" applyAlignment="1">
      <alignment horizontal="center" vertical="center"/>
    </xf>
    <xf numFmtId="0" fontId="22" fillId="0" borderId="6" xfId="2" applyFont="1" applyFill="1" applyBorder="1" applyAlignment="1">
      <alignment vertical="center"/>
    </xf>
    <xf numFmtId="0" fontId="22" fillId="0" borderId="6" xfId="2" applyFont="1" applyFill="1" applyBorder="1" applyAlignment="1">
      <alignment horizontal="center" vertical="center"/>
    </xf>
    <xf numFmtId="167" fontId="0" fillId="0" borderId="6" xfId="0" applyNumberFormat="1" applyFill="1" applyBorder="1" applyAlignment="1">
      <alignment horizontal="center"/>
    </xf>
    <xf numFmtId="164" fontId="0" fillId="0" borderId="6" xfId="1" applyFont="1" applyFill="1" applyBorder="1"/>
    <xf numFmtId="9" fontId="0" fillId="0" borderId="0" xfId="0" applyNumberFormat="1" applyFill="1" applyBorder="1"/>
    <xf numFmtId="43" fontId="0" fillId="0" borderId="0" xfId="0" applyNumberFormat="1" applyFill="1" applyBorder="1"/>
    <xf numFmtId="164" fontId="0" fillId="0" borderId="0" xfId="1" applyFont="1" applyFill="1" applyBorder="1"/>
    <xf numFmtId="0" fontId="22" fillId="0" borderId="6" xfId="2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22" fillId="0" borderId="6" xfId="2" applyFont="1" applyFill="1" applyBorder="1"/>
    <xf numFmtId="0" fontId="22" fillId="0" borderId="6" xfId="2" applyFont="1" applyFill="1" applyBorder="1" applyAlignment="1"/>
    <xf numFmtId="171" fontId="22" fillId="0" borderId="6" xfId="1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167" fontId="0" fillId="0" borderId="6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71" fontId="22" fillId="0" borderId="6" xfId="1" applyNumberFormat="1" applyFont="1" applyFill="1" applyBorder="1" applyAlignment="1">
      <alignment horizontal="left" vertical="center"/>
    </xf>
    <xf numFmtId="0" fontId="8" fillId="14" borderId="3" xfId="2" applyFont="1" applyFill="1" applyBorder="1" applyAlignment="1">
      <alignment horizontal="center" vertical="center" wrapText="1"/>
    </xf>
    <xf numFmtId="14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6" borderId="0" xfId="2" applyFont="1" applyFill="1" applyBorder="1" applyAlignment="1">
      <alignment horizontal="center" vertical="center" wrapText="1"/>
    </xf>
    <xf numFmtId="1" fontId="3" fillId="7" borderId="0" xfId="2" applyNumberFormat="1" applyFont="1" applyFill="1" applyBorder="1" applyAlignment="1">
      <alignment horizontal="left"/>
    </xf>
    <xf numFmtId="1" fontId="3" fillId="4" borderId="0" xfId="2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9">
    <cellStyle name="Millares" xfId="1" builtinId="3"/>
    <cellStyle name="Millares 2" xfId="4"/>
    <cellStyle name="Millares 2 2" xfId="5"/>
    <cellStyle name="Millares 2 2 10" xfId="14"/>
    <cellStyle name="Millares 2 2 11" xfId="15"/>
    <cellStyle name="Millares 2 2 12" xfId="16"/>
    <cellStyle name="Millares 2 2 2" xfId="6"/>
    <cellStyle name="Millares 2 2 3" xfId="7"/>
    <cellStyle name="Millares 2 2 4" xfId="8"/>
    <cellStyle name="Millares 2 2 5" xfId="9"/>
    <cellStyle name="Millares 2 2 6" xfId="10"/>
    <cellStyle name="Millares 2 2 7" xfId="11"/>
    <cellStyle name="Millares 2 2 8" xfId="12"/>
    <cellStyle name="Millares 2 2 9" xfId="13"/>
    <cellStyle name="Normal" xfId="0" builtinId="0"/>
    <cellStyle name="Normal 2" xfId="3"/>
    <cellStyle name="Normal 3" xfId="2"/>
    <cellStyle name="Normal 4" xfId="17"/>
    <cellStyle name="Porcentaje 2" xfId="18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  <dxf>
      <numFmt numFmtId="170" formatCode="0.0%"/>
    </dxf>
    <dxf>
      <numFmt numFmtId="0" formatCode="General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.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22" formatCode="mmm\-yy"/>
      <alignment horizontal="center" vertical="bottom" textRotation="0" wrapText="0" indent="0" justifyLastLine="0" shrinkToFit="0" readingOrder="0"/>
    </dxf>
    <dxf>
      <font>
        <b/>
      </font>
      <numFmt numFmtId="22" formatCode="mmm\-yy"/>
      <alignment horizontal="center" vertical="bottom" textRotation="0" wrapText="0" indent="0" justifyLastLine="0" shrinkToFit="0" readingOrder="0"/>
    </dxf>
    <dxf>
      <numFmt numFmtId="172" formatCode="dd/mm/yyyy"/>
    </dxf>
    <dxf>
      <numFmt numFmtId="172" formatCode="d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-[$S/-280A]* #,##0.00_-;\-[$S/-280A]* #,##0.00_-;_-[$S/-280A]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_-[$S/-280A]* #,##0.00_-;\-[$S/-280A]* #,##0.00_-;_-[$S/-280A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rgb="FF000000"/>
        </left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  <color rgb="FFFF5050"/>
      <color rgb="FFFF0000"/>
      <color rgb="FF1403ED"/>
      <color rgb="FFFFFF66"/>
      <color rgb="FF33CCFF"/>
      <color rgb="FFFFFF99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Fórmula_Prueba!$B$3</c:f>
              <c:strCache>
                <c:ptCount val="1"/>
                <c:pt idx="0">
                  <c:v>Efic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40542643969806E-2"/>
                  <c:y val="4.33287015593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cat>
            <c:numRef>
              <c:f>Fórmula_Prueba!$A$4:$A$10</c:f>
              <c:numCache>
                <c:formatCode>General</c:formatCode>
                <c:ptCount val="7"/>
                <c:pt idx="0">
                  <c:v>0.25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Fórmula_Prueba!$B$4:$B$10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0.93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B-4BAB-90F7-0991322E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56112"/>
        <c:axId val="1242457744"/>
      </c:lineChart>
      <c:catAx>
        <c:axId val="12424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457744"/>
        <c:crosses val="autoZero"/>
        <c:auto val="1"/>
        <c:lblAlgn val="ctr"/>
        <c:lblOffset val="100"/>
        <c:noMultiLvlLbl val="0"/>
      </c:catAx>
      <c:valAx>
        <c:axId val="12424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4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95249</xdr:rowOff>
    </xdr:from>
    <xdr:to>
      <xdr:col>14</xdr:col>
      <xdr:colOff>581024</xdr:colOff>
      <xdr:row>18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3</xdr:row>
      <xdr:rowOff>121016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A4559C53-4D95-4F38-9E98-568222B2D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0650" cy="60679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0</xdr:row>
      <xdr:rowOff>0</xdr:rowOff>
    </xdr:from>
    <xdr:to>
      <xdr:col>8</xdr:col>
      <xdr:colOff>13984</xdr:colOff>
      <xdr:row>4</xdr:row>
      <xdr:rowOff>40683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4BE8BD8-A589-4860-B6EA-97682ED27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0"/>
          <a:ext cx="699784" cy="6883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el" refreshedDate="43514.019119328703" createdVersion="5" refreshedVersion="5" minRefreshableVersion="3" recordCount="272">
  <cacheSource type="worksheet">
    <worksheetSource name="Tabla2"/>
  </cacheSource>
  <cacheFields count="16">
    <cacheField name="Cód__x000a_Producto" numFmtId="0">
      <sharedItems/>
    </cacheField>
    <cacheField name="id" numFmtId="0">
      <sharedItems containsSemiMixedTypes="0" containsString="0" containsNumber="1" containsInteger="1" minValue="1" maxValue="272"/>
    </cacheField>
    <cacheField name="SAP_x000a_Cód BASF" numFmtId="0">
      <sharedItems containsString="0" containsBlank="1" containsNumber="1" containsInteger="1" minValue="45153552" maxValue="57680654"/>
    </cacheField>
    <cacheField name="Descripción" numFmtId="0">
      <sharedItems/>
    </cacheField>
    <cacheField name="Presentación" numFmtId="0">
      <sharedItems containsSemiMixedTypes="0" containsString="0" containsNumber="1" minValue="0.05" maxValue="200"/>
    </cacheField>
    <cacheField name="Unid_x000a_Present" numFmtId="0">
      <sharedItems/>
    </cacheField>
    <cacheField name="unit_id" numFmtId="0">
      <sharedItems containsSemiMixedTypes="0" containsString="0" containsNumber="1" containsInteger="1" minValue="1" maxValue="5"/>
    </cacheField>
    <cacheField name="Densidad gr/lt" numFmtId="0">
      <sharedItems containsSemiMixedTypes="0" containsString="0" containsNumber="1" minValue="0.80800000000000005" maxValue="2.9079999999999999"/>
    </cacheField>
    <cacheField name="LÍNEA" numFmtId="0">
      <sharedItems count="10">
        <s v="Barnices"/>
        <s v="Imprimación, Aparejo, Sellador"/>
        <s v="Diluyentes y Desengrasantes"/>
        <s v="Procesivos varios"/>
        <s v="Básicos L-55 (Poliéster)"/>
        <s v="Básicos L-11 (Perlas Multiefecto)"/>
        <s v="Básicos L-90 (Base Agua)"/>
        <s v="Básicos L-11 (Edic.Limitada)"/>
        <s v="Básicos L-22 (Poliuretano Brillo Directo)"/>
        <s v="Procesivos Pulitura"/>
      </sharedItems>
    </cacheField>
    <cacheField name="MARCA" numFmtId="0">
      <sharedItems/>
    </cacheField>
    <cacheField name="CLASE" numFmtId="0">
      <sharedItems/>
    </cacheField>
    <cacheField name="Precio_Distribuid" numFmtId="0">
      <sharedItems containsMixedTypes="1" containsNumber="1" minValue="6.3230769230769237" maxValue="586.11125647600602"/>
    </cacheField>
    <cacheField name="F_Ini_Vig" numFmtId="14">
      <sharedItems containsNonDate="0" containsDate="1" containsString="0" containsBlank="1" minDate="2019-01-01T00:00:00" maxDate="2019-01-02T00:00:00"/>
    </cacheField>
    <cacheField name="F_Fin_Vig" numFmtId="0">
      <sharedItems containsNonDate="0" containsString="0" containsBlank="1"/>
    </cacheField>
    <cacheField name="Status" numFmtId="0">
      <sharedItems containsNonDate="0" containsString="0" containsBlank="1"/>
    </cacheField>
    <cacheField name="sq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s v="923-610"/>
    <n v="1"/>
    <n v="50395539"/>
    <s v="HS Fast Drying VOC"/>
    <n v="5"/>
    <s v="lt"/>
    <n v="4"/>
    <n v="1.0049999999999999"/>
    <x v="0"/>
    <s v="GLASURIT"/>
    <s v="PINTURA"/>
    <n v="293.05660692023292"/>
    <d v="2019-01-01T00:00:00"/>
    <m/>
    <m/>
    <s v="(NULL, '923-610', '50395539', '', 'HS Fast Drying VOC', '', '', '', '', '1', '1', '1', '', '', '', '', '', '', '1', NULL, NULL, NULL),"/>
  </r>
  <r>
    <s v="923-630"/>
    <n v="2"/>
    <n v="50395775"/>
    <s v="HS Clear Superior Gloss VOC"/>
    <n v="5"/>
    <s v="lt"/>
    <n v="4"/>
    <n v="0.99299999999999999"/>
    <x v="0"/>
    <s v="GLASURIT"/>
    <s v="PINTURA"/>
    <n v="295.86097636444578"/>
    <d v="2019-01-01T00:00:00"/>
    <m/>
    <m/>
    <s v="(NULL, '923-630', '50395775', '', 'HS Clear Superior Gloss VOC', '', '', '', '', '1', '1', '1', '', '', '', '', '', '', '1', NULL, NULL, NULL),"/>
  </r>
  <r>
    <s v="923-645"/>
    <n v="3"/>
    <n v="50418529"/>
    <s v="HS  Clear Scratch resist VOC"/>
    <n v="5"/>
    <s v="lt"/>
    <n v="4"/>
    <n v="0.999"/>
    <x v="0"/>
    <s v="GLASURIT"/>
    <s v="PINTURA"/>
    <n v="301.52813961629238"/>
    <d v="2019-01-01T00:00:00"/>
    <m/>
    <m/>
    <s v="(NULL, '923-645', '50418529', '', 'HS  Clear Scratch resist VOC', '', '', '', '', '1', '1', '1', '', '', '', '', '', '', '1', NULL, NULL, NULL),"/>
  </r>
  <r>
    <s v="923-625"/>
    <n v="4"/>
    <n v="50418369"/>
    <s v="HS Clear Universal VOC"/>
    <n v="5"/>
    <s v="lt"/>
    <n v="4"/>
    <n v="0.998"/>
    <x v="0"/>
    <s v="GLASURIT"/>
    <s v="PINTURA"/>
    <n v="286.74677567075429"/>
    <d v="2019-01-01T00:00:00"/>
    <m/>
    <m/>
    <s v="(NULL, '923-625', '50418369', '', 'HS Clear Universal VOC', '', '', '', '', '1', '1', '1', '', '', '', '', '', '', '1', NULL, NULL, NULL),"/>
  </r>
  <r>
    <s v="929-61"/>
    <n v="5"/>
    <n v="50395749"/>
    <s v="Endurecedor  Rápido   VOC "/>
    <n v="2.5"/>
    <s v="lt"/>
    <n v="4"/>
    <n v="1.0900000000000001"/>
    <x v="0"/>
    <s v="GLASURIT"/>
    <s v="PINTURA"/>
    <n v="169.92726101026665"/>
    <d v="2019-01-01T00:00:00"/>
    <m/>
    <m/>
    <s v="(NULL, '929-61', '50395749', '', 'Endurecedor  Rápido   VOC ', '', '', '', '', '1', '1', '1', '', '', '', '', '', '', '1', NULL, NULL, NULL),"/>
  </r>
  <r>
    <s v="929-63"/>
    <n v="6"/>
    <n v="50395740"/>
    <s v="Endurecedor Normal   VOC"/>
    <n v="2.5"/>
    <s v="lt"/>
    <n v="4"/>
    <n v="1.0900000000000001"/>
    <x v="0"/>
    <s v="GLASURIT"/>
    <s v="PINTURA"/>
    <n v="169.92726101026665"/>
    <d v="2019-01-01T00:00:00"/>
    <m/>
    <m/>
    <s v="(NULL, '929-63', '50395740', '', 'Endurecedor Normal   VOC', '', '', '', '', '1', '1', '1', '', '', '', '', '', '', '1', NULL, NULL, NULL),"/>
  </r>
  <r>
    <s v="929-64"/>
    <n v="7"/>
    <n v="50399943"/>
    <s v="Endurecedor Lento   VOC"/>
    <n v="2.5"/>
    <s v="lt"/>
    <n v="4"/>
    <n v="1.0980000000000001"/>
    <x v="0"/>
    <s v="GLASURIT"/>
    <s v="PINTURA"/>
    <n v="169.92726101026665"/>
    <d v="2019-01-01T00:00:00"/>
    <m/>
    <m/>
    <s v="(NULL, '929-64', '50399943', '', 'Endurecedor Lento   VOC', '', '', '', '', '1', '1', '1', '', '', '', '', '', '', '1', NULL, NULL, NULL),"/>
  </r>
  <r>
    <s v="923-255"/>
    <n v="8"/>
    <n v="53147222"/>
    <s v="BARNIZ ALTOS SOLIDOS 923-255 HS 1L"/>
    <n v="1"/>
    <s v="lt"/>
    <n v="4"/>
    <n v="0.98299999999999998"/>
    <x v="0"/>
    <s v="GLASURIT"/>
    <s v="PINTURA"/>
    <n v="42.561224489795919"/>
    <d v="2019-01-01T00:00:00"/>
    <m/>
    <m/>
    <s v="(NULL, '923-255', '53147222', '', 'BARNIZ ALTOS SOLIDOS 923-255 HS 1L', '', '', '', '', '1', '1', '1', '', '', '', '', '', '', '1', NULL, NULL, NULL),"/>
  </r>
  <r>
    <s v="923-155"/>
    <n v="9"/>
    <n v="53146533"/>
    <s v="BARNIZ PU 923-155 MS 1L"/>
    <n v="1"/>
    <s v="lt"/>
    <n v="4"/>
    <n v="0.96499999999999997"/>
    <x v="0"/>
    <s v="GLASURIT"/>
    <s v="PINTURA"/>
    <n v="29.206185567010309"/>
    <d v="2019-01-01T00:00:00"/>
    <m/>
    <m/>
    <s v="(NULL, '923-155', '53146533', '', 'BARNIZ PU 923-155 MS 1L', '', '', '', '', '1', '1', '1', '', '', '', '', '', '', '1', NULL, NULL, NULL),"/>
  </r>
  <r>
    <s v="923-144"/>
    <n v="10"/>
    <n v="53146215"/>
    <s v="BARNIZ SPOT REPAIR 923-144 MS  1L"/>
    <n v="1"/>
    <s v="lt"/>
    <n v="4"/>
    <n v="0.97099999999999997"/>
    <x v="0"/>
    <s v="GLASURIT"/>
    <s v="PINTURA"/>
    <n v="37.231578947368419"/>
    <d v="2019-01-01T00:00:00"/>
    <m/>
    <m/>
    <s v="(NULL, '923-144', '53146215', '', 'BARNIZ SPOT REPAIR 923-144 MS  1L', '', '', '', '', '1', '1', '1', '', '', '', '', '', '', '1', NULL, NULL, NULL),"/>
  </r>
  <r>
    <s v="923-43"/>
    <n v="11"/>
    <n v="53144519"/>
    <s v="BARNIZ ANTIRAYAS 923-43  MS 1L"/>
    <n v="1"/>
    <s v="lt"/>
    <n v="4"/>
    <n v="0.98799999999999999"/>
    <x v="0"/>
    <s v="GLASURIT"/>
    <s v="PINTURA"/>
    <n v="60.043439025097854"/>
    <m/>
    <m/>
    <m/>
    <s v="(NULL, '923-43', '53144519', '', 'BARNIZ ANTIRAYAS 923-43  MS 1L', '', '', '', '', '1', '1', '1', '', '', '', '', '', '', '1', NULL, NULL, NULL),"/>
  </r>
  <r>
    <s v="923-57"/>
    <n v="12"/>
    <n v="53145208"/>
    <s v="BARNIZ SEMI MATE 923-57 0.75L"/>
    <n v="0.75"/>
    <s v="lt"/>
    <n v="4"/>
    <n v="0.99399999999999999"/>
    <x v="0"/>
    <s v="GLASURIT"/>
    <s v="PINTURA"/>
    <n v="43.916169289202394"/>
    <d v="2019-01-01T00:00:00"/>
    <m/>
    <m/>
    <s v="(NULL, '923-57', '53145208', '', 'BARNIZ SEMI MATE 923-57 0.75L', '', '', '', '', '1', '1', '1', '', '', '', '', '', '', '1', NULL, NULL, NULL),"/>
  </r>
  <r>
    <s v="923-55"/>
    <n v="13"/>
    <n v="53145049"/>
    <s v="BARNIZ MATE 923-55  0.75L"/>
    <n v="0.75"/>
    <s v="lt"/>
    <n v="4"/>
    <n v="0.97799999999999998"/>
    <x v="0"/>
    <s v="GLASURIT"/>
    <s v="PINTURA"/>
    <n v="43.916169289202394"/>
    <d v="2019-01-01T00:00:00"/>
    <m/>
    <m/>
    <s v="(NULL, '923-55', '53145049', '', 'BARNIZ MATE 923-55  0.75L', '', '', '', '', '1', '1', '1', '', '', '', '', '', '', '1', NULL, NULL, NULL),"/>
  </r>
  <r>
    <s v="923-88"/>
    <n v="14"/>
    <n v="53145420"/>
    <s v="COMOR BARNIZ 923-88 MS 1L"/>
    <n v="1"/>
    <s v="lt"/>
    <n v="4"/>
    <n v="0.94399999999999995"/>
    <x v="0"/>
    <s v="GLASURIT"/>
    <s v="PINTURA"/>
    <n v="37.967735902585055"/>
    <m/>
    <m/>
    <m/>
    <s v="(NULL, '923-88', '53145420', '', 'COMOR BARNIZ 923-88 MS 1L', '', '', '', '', '1', '1', '1', '', '', '', '', '', '', '1', NULL, NULL, NULL),"/>
  </r>
  <r>
    <s v="929-91"/>
    <n v="15"/>
    <n v="54646327"/>
    <s v="ENDURECEDOR RÁPIDO HS 929-91 0.5L"/>
    <n v="0.5"/>
    <s v="lt"/>
    <n v="4"/>
    <n v="0.97199999999999998"/>
    <x v="0"/>
    <s v="GLASURIT"/>
    <s v="PINTURA"/>
    <n v="22.101522842639593"/>
    <d v="2019-01-01T00:00:00"/>
    <m/>
    <m/>
    <s v="(NULL, '929-91', '54646327', '', 'ENDURECEDOR RÁPIDO HS 929-91 0.5L', '', '', '', '', '1', '1', '1', '', '', '', '', '', '', '1', NULL, NULL, NULL),"/>
  </r>
  <r>
    <s v="929-94"/>
    <n v="16"/>
    <n v="54647334"/>
    <s v="Catalizador Lento 929-94 0,5L IP32"/>
    <n v="0.5"/>
    <s v="lt"/>
    <n v="4"/>
    <n v="1.0109999999999999"/>
    <x v="0"/>
    <s v="GLASURIT"/>
    <s v="PINTURA"/>
    <n v="22.101522842639593"/>
    <m/>
    <m/>
    <m/>
    <s v="(NULL, '929-94', '54647334', '', 'Catalizador Lento 929-94 0,5L IP32', '', '', '', '', '1', '1', '1', '', '', '', '', '', '', '1', NULL, NULL, NULL),"/>
  </r>
  <r>
    <s v="929-93"/>
    <n v="17"/>
    <n v="54646751"/>
    <s v="CATALIZADOR NORMAL 929-93 0,5l IP3B"/>
    <n v="0.5"/>
    <s v="lt"/>
    <n v="4"/>
    <n v="1.0920000000000001"/>
    <x v="0"/>
    <s v="GLASURIT"/>
    <s v="PINTURA"/>
    <n v="22.101522842639593"/>
    <d v="2019-01-01T00:00:00"/>
    <m/>
    <m/>
    <s v="(NULL, '929-93', '54646751', '', 'CATALIZADOR NORMAL 929-93 0,5l IP3B', '', '', '', '', '1', '1', '1', '', '', '', '', '', '', '1', NULL, NULL, NULL),"/>
  </r>
  <r>
    <s v="929-88"/>
    <n v="18"/>
    <n v="54646115"/>
    <s v="COMOR ENDURECEDOR RÁPIDO MS 929-88 0.5L"/>
    <n v="0.5"/>
    <s v="lt"/>
    <n v="4"/>
    <n v="0.98699999999999999"/>
    <x v="0"/>
    <s v="GLASURIT"/>
    <s v="PINTURA"/>
    <n v="21.606017003104277"/>
    <m/>
    <m/>
    <m/>
    <s v="(NULL, '929-88', '54646115', '', 'COMOR ENDURECEDOR RÁPIDO MS 929-88 0.5L', '', '', '', '', '1', '1', '1', '', '', '', '', '', '', '1', NULL, NULL, NULL),"/>
  </r>
  <r>
    <s v="929-76"/>
    <n v="19"/>
    <n v="54652952"/>
    <s v="ENDURECEDOR 929-76 PARA BARNIZ ANTI RAYAS MS 0.5L"/>
    <n v="0.5"/>
    <s v="lt"/>
    <n v="4"/>
    <n v="0.94599999999999995"/>
    <x v="0"/>
    <s v="GLASURIT"/>
    <s v="PINTURA"/>
    <n v="23.573322366011819"/>
    <m/>
    <m/>
    <m/>
    <s v="(NULL, '929-76', '54652952', '', 'ENDURECEDOR 929-76 PARA BARNIZ ANTI RAYAS MS 0.5L', '', '', '', '', '1', '1', '1', '', '', '', '', '', '', '1', NULL, NULL, NULL),"/>
  </r>
  <r>
    <s v="285-31"/>
    <n v="20"/>
    <n v="50219893"/>
    <s v="BASE PRIMER GRIS HS HÚMEDO-HÚMEDO 285-31 3L"/>
    <n v="3"/>
    <s v="lt"/>
    <n v="4"/>
    <n v="1.452"/>
    <x v="1"/>
    <s v="GLASURIT"/>
    <s v="PINTURA"/>
    <n v="111"/>
    <m/>
    <m/>
    <m/>
    <s v="(NULL, '285-31', '50219893', '', 'BASE PRIMER GRIS HS HÚMEDO-HÚMEDO 285-31 3L', '', '', '', '', '1', '1', '1', '', '', '', '', '', '', '1', NULL, NULL, NULL),"/>
  </r>
  <r>
    <s v="285-38"/>
    <n v="21"/>
    <n v="50321774"/>
    <s v="Primer Sin Lijado blanco 285-38 3L HS "/>
    <n v="3"/>
    <s v="lt"/>
    <n v="4"/>
    <n v="2.89"/>
    <x v="1"/>
    <s v="GLASURIT"/>
    <s v="PINTURA"/>
    <n v="111"/>
    <m/>
    <m/>
    <m/>
    <s v="(NULL, '285-38', '50321774', '', 'Primer Sin Lijado blanco 285-38 3L HS ', '', '', '', '', '1', '1', '1', '', '', '', '', '', '', '1', NULL, NULL, NULL),"/>
  </r>
  <r>
    <s v="285-49"/>
    <n v="22"/>
    <n v="53086060"/>
    <s v="Primer Sin Lijado negro 285-49 3L HS"/>
    <n v="3"/>
    <s v="lt"/>
    <n v="4"/>
    <n v="2.9079999999999999"/>
    <x v="1"/>
    <s v="GLASURIT"/>
    <s v="PINTURA"/>
    <n v="111"/>
    <m/>
    <m/>
    <m/>
    <s v="(NULL, '285-49', '53086060', '', 'Primer Sin Lijado negro 285-49 3L HS', '', '', '', '', '1', '1', '1', '', '', '', '', '', '', '1', NULL, NULL, NULL),"/>
  </r>
  <r>
    <s v="285-655"/>
    <n v="23"/>
    <n v="50180380"/>
    <s v="BASE PRIMER BLANCO HS 285-655 3L"/>
    <n v="3"/>
    <s v="lt"/>
    <n v="4"/>
    <n v="1.7050000000000001"/>
    <x v="1"/>
    <s v="GLASURIT"/>
    <s v="PINTURA"/>
    <n v="111"/>
    <d v="2019-01-01T00:00:00"/>
    <m/>
    <m/>
    <s v="(NULL, '285-655', '50180380', '', 'BASE PRIMER BLANCO HS 285-655 3L', '', '', '', '', '1', '1', '1', '', '', '', '', '', '', '1', NULL, NULL, NULL),"/>
  </r>
  <r>
    <s v="285-555"/>
    <n v="24"/>
    <n v="50180379"/>
    <s v="BASE PRIMER NEGRO HS 285-555 3L"/>
    <n v="3"/>
    <s v="lt"/>
    <n v="4"/>
    <n v="1.504"/>
    <x v="1"/>
    <s v="GLASURIT"/>
    <s v="PINTURA"/>
    <n v="111"/>
    <d v="2019-01-01T00:00:00"/>
    <m/>
    <m/>
    <s v="(NULL, '285-555', '50180379', '', 'BASE PRIMER NEGRO HS 285-555 3L', '', '', '', '', '1', '1', '1', '', '', '', '', '', '', '1', NULL, NULL, NULL),"/>
  </r>
  <r>
    <s v="929-55"/>
    <n v="25"/>
    <n v="54645002"/>
    <s v="Catalizador 929-55 para Primer HS 0.5L"/>
    <n v="0.5"/>
    <s v="lt"/>
    <n v="4"/>
    <n v="0.99099999999999999"/>
    <x v="1"/>
    <s v="GLASURIT"/>
    <s v="PINTURA"/>
    <n v="22.101522842639593"/>
    <d v="2019-01-01T00:00:00"/>
    <m/>
    <m/>
    <s v="(NULL, '929-55', '54645002', '', 'Catalizador 929-55 para Primer HS 0.5L', '', '', '', '', '1', '1', '1', '', '', '', '', '', '', '1', NULL, NULL, NULL),"/>
  </r>
  <r>
    <s v="929-56"/>
    <n v="26"/>
    <n v="54645267"/>
    <s v="Catalizador Normal 929-56 2,5L IP32"/>
    <n v="2.5"/>
    <s v="lt"/>
    <n v="4"/>
    <n v="0.99099999999999999"/>
    <x v="1"/>
    <s v="GLASURIT"/>
    <s v="PINTURA"/>
    <n v="104.98836600055212"/>
    <m/>
    <m/>
    <m/>
    <s v="(NULL, '929-56', '54645267', '', 'Catalizador Normal 929-56 2,5L IP32', '', '', '', '', '1', '1', '1', '', '', '', '', '', '', '1', NULL, NULL, NULL),"/>
  </r>
  <r>
    <s v="285-0 VOC"/>
    <n v="27"/>
    <n v="50219892"/>
    <s v="SELLADOR TRANSPARENTE HS VOC 3L"/>
    <n v="3"/>
    <s v="lt"/>
    <n v="4"/>
    <n v="1.145"/>
    <x v="1"/>
    <s v="GLASURIT"/>
    <s v="PINTURA"/>
    <n v="107.08375177044994"/>
    <d v="2019-01-01T00:00:00"/>
    <m/>
    <m/>
    <s v="(NULL, '285-0 VOC', '50219892', '', 'SELLADOR TRANSPARENTE HS VOC 3L', '', '', '', '', '1', '1', '1', '', '', '', '', '', '', '1', NULL, NULL, NULL),"/>
  </r>
  <r>
    <s v="283-150"/>
    <n v="28"/>
    <n v="53078481"/>
    <s v="FONDO FOSFATIZANTE 283-150 1L"/>
    <n v="1"/>
    <s v="lt"/>
    <n v="4"/>
    <n v="1.125"/>
    <x v="1"/>
    <s v="GLASURIT"/>
    <s v="PINTURA"/>
    <n v="39.784603393913628"/>
    <d v="2019-01-01T00:00:00"/>
    <m/>
    <m/>
    <s v="(NULL, '283-150', '53078481', '', 'FONDO FOSFATIZANTE 283-150 1L', '', '', '', '', '1', '1', '1', '', '', '', '', '', '', '1', NULL, NULL, NULL),"/>
  </r>
  <r>
    <s v="352-228"/>
    <n v="29"/>
    <n v="54626028"/>
    <s v="ACTIVATOR P/ FONDO FOSF. 352-228 1.25L"/>
    <n v="1.25"/>
    <s v="lt"/>
    <n v="4"/>
    <n v="0.80800000000000005"/>
    <x v="1"/>
    <s v="GLASURIT"/>
    <s v="PINTURA"/>
    <n v="25.61377404612605"/>
    <d v="2019-01-01T00:00:00"/>
    <m/>
    <m/>
    <s v="(NULL, '352-228', '54626028', '', 'ACTIVATOR P/ FONDO FOSF. 352-228 1.25L', '', '', '', '', '1', '1', '1', '', '', '', '', '', '', '1', NULL, NULL, NULL),"/>
  </r>
  <r>
    <s v="934-0"/>
    <n v="30"/>
    <n v="53227994"/>
    <s v="Imprimación de adhesión para plásticos 934-0  1L"/>
    <n v="1"/>
    <s v="lt"/>
    <n v="4"/>
    <n v="0.89400000000000002"/>
    <x v="1"/>
    <s v="GLASURIT"/>
    <s v="PINTURA"/>
    <n v="40.829702058312954"/>
    <d v="2019-01-01T00:00:00"/>
    <m/>
    <m/>
    <s v="(NULL, '934-0', '53227994', '', 'Imprimación de adhesión para plásticos 934-0  1L', '', '', '', '', '1', '1', '1', '', '', '', '', '', '', '1', NULL, NULL, NULL),"/>
  </r>
  <r>
    <s v="352-91"/>
    <n v="31"/>
    <n v="54774587"/>
    <s v="THINNER NORMAL 352-91  1L"/>
    <n v="1"/>
    <s v="lt"/>
    <n v="4"/>
    <n v="0.88200000000000001"/>
    <x v="2"/>
    <s v="GLASURIT"/>
    <s v="PINTURA"/>
    <n v="16.755555555555556"/>
    <d v="2019-01-01T00:00:00"/>
    <m/>
    <m/>
    <s v="(NULL, '352-91', '54774587', '', 'THINNER NORMAL 352-91  1L', '', '', '', '', '1', '1', '1', '', '', '', '', '', '', '1', NULL, NULL, NULL),"/>
  </r>
  <r>
    <s v="352-91"/>
    <n v="32"/>
    <n v="54774481"/>
    <s v="THINNER NORMAL 352-91  5L"/>
    <n v="5"/>
    <s v="lt"/>
    <n v="4"/>
    <n v="0.88200000000000001"/>
    <x v="2"/>
    <s v="GLASURIT"/>
    <s v="PROCESIVOS"/>
    <n v="83.777777777777786"/>
    <d v="2019-01-01T00:00:00"/>
    <m/>
    <m/>
    <s v="(NULL, '352-91', '54774481', '', 'THINNER NORMAL 352-91  5L', '', '', '', '', '1', '1', '1', '', '', '', '', '', '', '1', NULL, NULL, NULL),"/>
  </r>
  <r>
    <s v="352-216"/>
    <n v="33"/>
    <n v="54770347"/>
    <s v="Diluyente Lento 352-216 1L IP3B"/>
    <n v="1"/>
    <s v="lt"/>
    <n v="4"/>
    <n v="0.91400000000000003"/>
    <x v="2"/>
    <s v="GLASURIT"/>
    <s v="PROCESIVOS"/>
    <n v="20.633426728982631"/>
    <m/>
    <m/>
    <m/>
    <s v="(NULL, '352-216', '54770347', '', 'Diluyente Lento 352-216 1L IP3B', '', '', '', '', '1', '1', '1', '', '', '', '', '', '', '1', NULL, NULL, NULL),"/>
  </r>
  <r>
    <s v="352-216"/>
    <n v="34"/>
    <n v="54770294"/>
    <s v="Diluyente Lento 352-216 5L 3H1"/>
    <n v="5"/>
    <s v="lt"/>
    <n v="4"/>
    <n v="0.91400000000000003"/>
    <x v="2"/>
    <s v="GLASURIT"/>
    <s v="PROCESIVOS"/>
    <n v="20.633426728982631"/>
    <m/>
    <m/>
    <m/>
    <s v="(NULL, '352-216', '54770294', '', 'Diluyente Lento 352-216 5L 3H1', '', '', '', '', '1', '1', '1', '', '', '', '', '', '', '1', NULL, NULL, NULL),"/>
  </r>
  <r>
    <s v="352-10"/>
    <n v="35"/>
    <n v="50401862"/>
    <s v="Thinner rápido "/>
    <n v="5"/>
    <s v="lt"/>
    <n v="4"/>
    <n v="0.85699999999999998"/>
    <x v="2"/>
    <s v="GLASURIT"/>
    <s v="PROCESIVOS"/>
    <n v="99.33155265442106"/>
    <d v="2019-01-01T00:00:00"/>
    <m/>
    <m/>
    <s v="(NULL, '352-10', '50401862', '', 'Thinner rápido ', '', '', '', '', '1', '1', '1', '', '', '', '', '', '', '1', NULL, NULL, NULL),"/>
  </r>
  <r>
    <s v="352-30"/>
    <n v="36"/>
    <n v="50400939"/>
    <s v="Thinner normal"/>
    <n v="5"/>
    <s v="lt"/>
    <n v="4"/>
    <n v="0.83"/>
    <x v="2"/>
    <s v="GLASURIT"/>
    <s v="PROCESIVOS"/>
    <n v="99.33155265442106"/>
    <d v="2019-01-01T00:00:00"/>
    <m/>
    <m/>
    <s v="(NULL, '352-30', '50400939', '', 'Thinner normal', '', '', '', '', '1', '1', '1', '', '', '', '', '', '', '1', NULL, NULL, NULL),"/>
  </r>
  <r>
    <s v="352-40"/>
    <n v="37"/>
    <n v="50401000"/>
    <s v="Thinner lento"/>
    <n v="5"/>
    <s v="lt"/>
    <n v="4"/>
    <n v="0.86799999999999999"/>
    <x v="2"/>
    <s v="GLASURIT"/>
    <s v="PROCESIVOS"/>
    <n v="99.33155265442106"/>
    <m/>
    <m/>
    <m/>
    <s v="(NULL, '352-40', '50401000', '', 'Thinner lento', '', '', '', '', '1', '1', '1', '', '', '', '', '', '', '1', NULL, NULL, NULL),"/>
  </r>
  <r>
    <s v="352-500"/>
    <n v="38"/>
    <n v="54785240"/>
    <s v="SPOT BLENDER 0.5 L  (p/ disimular áreas de difuminado de laca)"/>
    <n v="0.5"/>
    <s v="lt"/>
    <n v="4"/>
    <n v="0.91100000000000003"/>
    <x v="2"/>
    <s v="GLASURIT"/>
    <s v="PROCESIVOS"/>
    <n v="24.896807788348728"/>
    <d v="2019-01-01T00:00:00"/>
    <m/>
    <m/>
    <s v="(NULL, '352-500', '54785240', '', 'SPOT BLENDER 0.5 L  (p/ disimular áreas de difuminado de laca)', '', '', '', '', '1', '1', '1', '', '', '', '', '', '', '1', NULL, NULL, NULL),"/>
  </r>
  <r>
    <s v="541-5"/>
    <n v="39"/>
    <n v="54761655"/>
    <s v="Disolvente limpieza  5 LT."/>
    <n v="5"/>
    <s v="lt"/>
    <n v="4"/>
    <n v="1.5580000000000001"/>
    <x v="2"/>
    <s v="GLASURIT"/>
    <s v="PROCESIVOS"/>
    <n v="48.230541990715629"/>
    <d v="2019-01-01T00:00:00"/>
    <m/>
    <m/>
    <s v="(NULL, '541-5', '54761655', '', 'Disolvente limpieza  5 LT.', '', '', '', '', '1', '1', '1', '', '', '', '', '', '', '1', NULL, NULL, NULL),"/>
  </r>
  <r>
    <s v="700-1"/>
    <n v="40"/>
    <n v="54784657"/>
    <s v="Limpiador de superficies"/>
    <n v="5"/>
    <s v="lt"/>
    <n v="4"/>
    <n v="0.91400000000000003"/>
    <x v="2"/>
    <s v="GLASURIT"/>
    <s v="PROCESIVOS"/>
    <n v="48.230541990715629"/>
    <m/>
    <m/>
    <m/>
    <s v="(NULL, '700-1', '54784657', '', 'Limpiador de superficies', '', '', '', '', '1', '1', '1', '', '', '', '', '', '', '1', NULL, NULL, NULL),"/>
  </r>
  <r>
    <s v="700-10"/>
    <n v="41"/>
    <n v="54784339"/>
    <s v="Agente desengrasante y limpiador de superficies"/>
    <n v="5"/>
    <s v="lt"/>
    <n v="4"/>
    <n v="0.98"/>
    <x v="2"/>
    <s v="GLASURIT"/>
    <s v="PROCESIVOS"/>
    <n v="48.230541990715629"/>
    <d v="2019-01-01T00:00:00"/>
    <m/>
    <m/>
    <s v="(NULL, '700-10', '54784339', '', 'Agente desengrasante y limpiador de superficies', '', '', '', '', '1', '1', '1', '', '', '', '', '', '', '1', NULL, NULL, NULL),"/>
  </r>
  <r>
    <s v="55-9190"/>
    <n v="42"/>
    <n v="53163070"/>
    <s v="PLATA  ATERCIOPELADA II  55-9190  0.5L"/>
    <n v="0.5"/>
    <s v="lt"/>
    <n v="4"/>
    <n v="0.88100000000000001"/>
    <x v="3"/>
    <s v="GLASURIT"/>
    <s v="PROCESIVOS"/>
    <n v="57.119280159160802"/>
    <d v="2019-01-01T00:00:00"/>
    <m/>
    <m/>
    <s v="(NULL, '55-9190', '53163070', '', 'PLATA  ATERCIOPELADA II  55-9190  0.5L', '', '', '', '', '1', '1', '1', '', '', '', '', '', '', '1', NULL, NULL, NULL),"/>
  </r>
  <r>
    <s v="55-B 500"/>
    <n v="43"/>
    <n v="53233188"/>
    <s v="BLENDING CLEAR 1 L"/>
    <n v="1"/>
    <s v="lt"/>
    <n v="4"/>
    <n v="0.91500000000000004"/>
    <x v="3"/>
    <s v="GLASURIT"/>
    <s v="PROCESIVOS"/>
    <n v="39.200988974721852"/>
    <d v="2019-01-01T00:00:00"/>
    <m/>
    <m/>
    <s v="(NULL, '55-B 500', '53233188', '', 'BLENDING CLEAR 1 L', '', '', '', '', '1', '1', '1', '', '', '', '', '', '', '1', NULL, NULL, NULL),"/>
  </r>
  <r>
    <s v="580-100"/>
    <n v="44"/>
    <n v="54788844"/>
    <s v="ADITIVIVO ANTI-SILICONA 580-100 (Adit. Anti-Cratera) 1L"/>
    <n v="1"/>
    <s v="lt"/>
    <n v="4"/>
    <n v="0.876"/>
    <x v="3"/>
    <s v="GLASURIT"/>
    <s v="PROCESIVOS"/>
    <n v="31.648185543392266"/>
    <d v="2019-01-01T00:00:00"/>
    <m/>
    <m/>
    <s v="(NULL, '580-100', '54788844', '', 'ADITIVIVO ANTI-SILICONA 580-100 (Adit. Anti-Cratera) 1L', '', '', '', '', '1', '1', '1', '', '', '', '', '', '', '1', NULL, NULL, NULL),"/>
  </r>
  <r>
    <s v="522-322"/>
    <n v="45"/>
    <n v="53231916"/>
    <s v="ADITIVO ENMATECEDOR PARA ACRÍLICOS HS 522-322 1L "/>
    <n v="1"/>
    <s v="lt"/>
    <n v="4"/>
    <n v="0.98299999999999998"/>
    <x v="3"/>
    <s v="GLASURIT"/>
    <s v="PROCESIVOS"/>
    <n v="54.481202716934462"/>
    <d v="2019-01-01T00:00:00"/>
    <m/>
    <m/>
    <s v="(NULL, '522-322', '53231916', '', 'ADITIVO ENMATECEDOR PARA ACRÍLICOS HS 522-322 1L ', '', '', '', '', '1', '1', '1', '', '', '', '', '', '', '1', NULL, NULL, NULL),"/>
  </r>
  <r>
    <s v="1109-1240-4"/>
    <n v="46"/>
    <n v="53757623"/>
    <s v="PROTECCIÓN P/ BAJOS Y CONTRA LAS PIEDRAS (SOLUBLE) 0.8L"/>
    <n v="0.8"/>
    <s v="lt"/>
    <n v="4"/>
    <n v="1.256"/>
    <x v="3"/>
    <s v="GLASURIT"/>
    <s v="PROCESIVOS"/>
    <n v="22.03708563880436"/>
    <d v="2019-01-01T00:00:00"/>
    <m/>
    <m/>
    <s v="(NULL, '1109-1240-4', '53757623', '', 'PROTECCIÓN P/ BAJOS Y CONTRA LAS PIEDRAS (SOLUBLE) 0.8L', '', '', '', '', '1', '1', '1', '', '', '', '', '', '', '1', NULL, NULL, NULL),"/>
  </r>
  <r>
    <s v="948-36"/>
    <n v="47"/>
    <n v="50223190"/>
    <s v="ENDURECEDOR PARA MASILLA POLIESTER 948-36  0.05 Kg"/>
    <n v="0.05"/>
    <s v="kg"/>
    <n v="3"/>
    <n v="1.1599999999999999"/>
    <x v="3"/>
    <s v="GLASURIT"/>
    <s v="PROCESIVOS"/>
    <n v="7.4633034565014578"/>
    <d v="2019-01-01T00:00:00"/>
    <m/>
    <m/>
    <s v="(NULL, '948-36', '50223190', '', 'ENDURECEDOR PARA MASILLA POLIESTER 948-36  0.05 Kg', '', '', '', '', '1', '1', '1', '', '', '', '', '', '', '1', NULL, NULL, NULL),"/>
  </r>
  <r>
    <s v="839-20"/>
    <n v="48"/>
    <n v="54683639"/>
    <s v="MASILLA POLIESTER 839-20  1.5 kg"/>
    <n v="1.5"/>
    <s v="kg"/>
    <n v="3"/>
    <n v="1.7629999999999999"/>
    <x v="3"/>
    <s v="GLASURIT"/>
    <s v="PROCESIVOS"/>
    <n v="39.784603393913628"/>
    <d v="2019-01-01T00:00:00"/>
    <m/>
    <m/>
    <s v="(NULL, '839-20', '54683639', '', 'MASILLA POLIESTER 839-20  1.5 kg', '', '', '', '', '1', '1', '1', '', '', '', '', '', '', '1', NULL, NULL, NULL),"/>
  </r>
  <r>
    <s v="839-88"/>
    <n v="49"/>
    <n v="54686554"/>
    <s v="1,5KG Bodyfiller grey"/>
    <n v="1.5"/>
    <s v="kg"/>
    <n v="3"/>
    <n v="1.78"/>
    <x v="3"/>
    <s v="GLASURIT"/>
    <s v="PROCESIVOS"/>
    <n v="17.095238095238095"/>
    <d v="2019-01-01T00:00:00"/>
    <m/>
    <m/>
    <s v="(NULL, '839-88', '54686554', '', '1,5KG Bodyfiller grey', '', '', '', '', '1', '1', '1', '', '', '', '', '', '', '1', NULL, NULL, NULL),"/>
  </r>
  <r>
    <s v="948-88"/>
    <n v="50"/>
    <n v="50226908"/>
    <s v="0,05KG Härterpaste rot"/>
    <n v="0.05"/>
    <s v="kg"/>
    <n v="3"/>
    <n v="1.1599999999999999"/>
    <x v="3"/>
    <s v="GLASURIT"/>
    <s v="PROCESIVOS"/>
    <n v="6.3230769230769237"/>
    <d v="2019-01-01T00:00:00"/>
    <m/>
    <m/>
    <s v="(NULL, '948-88', '50226908', '', '0,05KG Härterpaste rot', '', '', '', '', '1', '1', '1', '', '', '', '', '', '', '1', NULL, NULL, NULL),"/>
  </r>
  <r>
    <s v="COLAD"/>
    <n v="51"/>
    <n v="54677012"/>
    <s v="COLADOR DE PAPEL  (multiplos de 125 Pza)"/>
    <n v="125"/>
    <s v="un"/>
    <n v="1"/>
    <n v="1"/>
    <x v="3"/>
    <s v="GLASURIT"/>
    <s v="PROCESIVOS"/>
    <n v="108.42938730026069"/>
    <m/>
    <m/>
    <m/>
    <s v="(NULL, 'COLAD', '54677012', '', 'COLADOR DE PAPEL  (multiplos de 125 Pza)', '', '', '', '', '1', '1', '1', '', '', '', '', '', '', '1', NULL, NULL, NULL),"/>
  </r>
  <r>
    <s v="SPRAY_CARD"/>
    <n v="52"/>
    <n v="45153552"/>
    <s v="Planchas para matizado (caja x 200 und)"/>
    <n v="200"/>
    <s v="un"/>
    <n v="1"/>
    <n v="1"/>
    <x v="3"/>
    <s v="GLASURIT"/>
    <s v="PROCESIVOS"/>
    <n v="173.7456271267387"/>
    <m/>
    <m/>
    <m/>
    <s v="(NULL, 'SPRAY_CARD', '45153552', '', 'Planchas para matizado (caja x 200 und)', '', '', '', '', '1', '1', '1', '', '', '', '', '', '', '1', NULL, NULL, NULL),"/>
  </r>
  <r>
    <s v="360-100"/>
    <n v="53"/>
    <n v="50380667"/>
    <s v="Pro-active wiper (25 st)"/>
    <n v="35"/>
    <s v="un"/>
    <n v="1"/>
    <n v="1"/>
    <x v="3"/>
    <s v="GLASURIT"/>
    <s v="PROCESIVOS"/>
    <n v="89.090979643006378"/>
    <m/>
    <m/>
    <m/>
    <s v="(NULL, '360-100', '50380667', '', 'Pro-active wiper (25 st)', '', '', '', '', '1', '1', '1', '', '', '', '', '', '', '1', NULL, NULL, NULL),"/>
  </r>
  <r>
    <s v="55-A 125"/>
    <n v="54"/>
    <n v="53115740"/>
    <s v="BLANCO TRANSPARENTE "/>
    <n v="3.5"/>
    <s v="lt"/>
    <n v="4"/>
    <n v="0.92300000000000004"/>
    <x v="4"/>
    <s v="GLASURIT"/>
    <s v="PINTURA"/>
    <n v="313.08495339893847"/>
    <d v="2019-01-01T00:00:00"/>
    <m/>
    <m/>
    <s v="(NULL, '55-A 125', '53115740', '', 'BLANCO TRANSPARENTE ', '', '', '', '', '1', '1', '1', '', '', '', '', '', '', '1', NULL, NULL, NULL),"/>
  </r>
  <r>
    <s v="55-A 136"/>
    <n v="55"/>
    <n v="53116482"/>
    <s v="AMARILLO OXIDO "/>
    <n v="1"/>
    <s v="lt"/>
    <n v="4"/>
    <n v="0.95799999999999996"/>
    <x v="4"/>
    <s v="GLASURIT"/>
    <s v="PINTURA"/>
    <n v="89.547350452562796"/>
    <d v="2019-01-01T00:00:00"/>
    <m/>
    <m/>
    <s v="(NULL, '55-A 136', '53116482', '', 'AMARILLO OXIDO ', '', '', '', '', '1', '1', '1', '', '', '', '', '', '', '1', NULL, NULL, NULL),"/>
  </r>
  <r>
    <s v="55-A 137"/>
    <n v="56"/>
    <n v="53162275"/>
    <s v="AMARILLO OXIDO TRANSPARENTE "/>
    <n v="0.5"/>
    <s v="lt"/>
    <n v="4"/>
    <n v="0.91700000000000004"/>
    <x v="4"/>
    <s v="GLASURIT"/>
    <s v="PINTURA"/>
    <n v="44.995998186712242"/>
    <d v="2019-01-01T00:00:00"/>
    <m/>
    <m/>
    <s v="(NULL, '55-A 137', '53162275', '', 'AMARILLO OXIDO TRANSPARENTE ', '', '', '', '', '1', '1', '1', '', '', '', '', '', '', '1', NULL, NULL, NULL),"/>
  </r>
  <r>
    <s v="55-A 142"/>
    <n v="57"/>
    <n v="54355676"/>
    <s v="MANGO AMARILLADO  "/>
    <n v="0.5"/>
    <s v="lt"/>
    <n v="4"/>
    <n v="1.01"/>
    <x v="4"/>
    <s v="GLASURIT"/>
    <s v="PINTURA"/>
    <n v="44.995998186712242"/>
    <d v="2019-01-01T00:00:00"/>
    <m/>
    <m/>
    <s v="(NULL, '55-A 142', '54355676', '', 'MANGO AMARILLADO  ', '', '', '', '', '1', '1', '1', '', '', '', '', '', '', '1', NULL, NULL, NULL),"/>
  </r>
  <r>
    <s v="55-A 143"/>
    <n v="58"/>
    <n v="53117330"/>
    <s v="NARANJA AMARILLADO "/>
    <n v="0.5"/>
    <s v="lt"/>
    <n v="4"/>
    <n v="0.92300000000000004"/>
    <x v="4"/>
    <s v="GLASURIT"/>
    <s v="PINTURA"/>
    <n v="44.995998186712242"/>
    <d v="2019-01-01T00:00:00"/>
    <m/>
    <m/>
    <s v="(NULL, '55-A 143', '53117330', '', 'NARANJA AMARILLADO ', '', '', '', '', '1', '1', '1', '', '', '', '', '', '', '1', NULL, NULL, NULL),"/>
  </r>
  <r>
    <s v="55-A 150 "/>
    <n v="59"/>
    <n v="54355517"/>
    <s v="AMARILLO PAPAYA"/>
    <n v="0.5"/>
    <s v="lt"/>
    <n v="4"/>
    <n v="0.92200000000000004"/>
    <x v="4"/>
    <s v="GLASURIT"/>
    <s v="PINTURA"/>
    <n v="44.995998186712242"/>
    <d v="2019-01-01T00:00:00"/>
    <m/>
    <m/>
    <s v="(NULL, '55-A 150 ', '54355517', '', 'AMARILLO PAPAYA', '', '', '', '', '1', '1', '1', '', '', '', '', '', '', '1', NULL, NULL, NULL),"/>
  </r>
  <r>
    <s v="55-A 307"/>
    <n v="60"/>
    <n v="53162540"/>
    <s v="ROJO OXIDO TRANSPARENTE "/>
    <n v="0.5"/>
    <s v="lt"/>
    <n v="4"/>
    <n v="0.91600000000000004"/>
    <x v="4"/>
    <s v="GLASURIT"/>
    <s v="PINTURA"/>
    <n v="44.995998186712242"/>
    <d v="2019-01-01T00:00:00"/>
    <m/>
    <m/>
    <s v="(NULL, '55-A 307', '53162540', '', 'ROJO OXIDO TRANSPARENTE ', '', '', '', '', '1', '1', '1', '', '', '', '', '', '', '1', NULL, NULL, NULL),"/>
  </r>
  <r>
    <s v="55-A 324"/>
    <n v="61"/>
    <n v="53118019"/>
    <s v="ROJO CLARO "/>
    <n v="1"/>
    <s v="lt"/>
    <n v="4"/>
    <n v="0.95099999999999996"/>
    <x v="4"/>
    <s v="GLASURIT"/>
    <s v="PINTURA"/>
    <n v="189.12265937302757"/>
    <d v="2019-01-01T00:00:00"/>
    <m/>
    <m/>
    <s v="(NULL, '55-A 324', '53118019', '', 'ROJO CLARO ', '', '', '', '', '1', '1', '1', '', '', '', '', '', '', '1', NULL, NULL, NULL),"/>
  </r>
  <r>
    <s v="55-A 335"/>
    <n v="62"/>
    <n v="53120934"/>
    <s v="ROJO TRANSPARENTE "/>
    <n v="1"/>
    <s v="lt"/>
    <n v="4"/>
    <n v="0.95599999999999996"/>
    <x v="4"/>
    <s v="GLASURIT"/>
    <s v="PINTURA"/>
    <n v="89.373830093202145"/>
    <d v="2019-01-01T00:00:00"/>
    <m/>
    <m/>
    <s v="(NULL, '55-A 335', '53120934', '', 'ROJO TRANSPARENTE ', '', '', '', '', '1', '1', '1', '', '', '', '', '', '', '1', NULL, NULL, NULL),"/>
  </r>
  <r>
    <s v="55-A 347"/>
    <n v="63"/>
    <n v="53118231"/>
    <s v="MARRON "/>
    <n v="1"/>
    <s v="lt"/>
    <n v="4"/>
    <n v="0.92"/>
    <x v="4"/>
    <s v="GLASURIT"/>
    <s v="PINTURA"/>
    <n v="89.373830093202145"/>
    <d v="2019-01-01T00:00:00"/>
    <m/>
    <m/>
    <s v="(NULL, '55-A 347', '53118231', '', 'MARRON ', '', '', '', '', '1', '1', '1', '', '', '', '', '', '', '1', NULL, NULL, NULL),"/>
  </r>
  <r>
    <s v="55-A 350"/>
    <n v="64"/>
    <n v="53162593"/>
    <s v="ROJO "/>
    <n v="0.5"/>
    <s v="lt"/>
    <n v="4"/>
    <n v="0.93300000000000005"/>
    <x v="4"/>
    <s v="GLASURIT"/>
    <s v="PINTURA"/>
    <n v="44.995998186712242"/>
    <d v="2019-01-01T00:00:00"/>
    <m/>
    <m/>
    <s v="(NULL, '55-A 350', '53162593', '', 'ROJO ', '', '', '', '', '1', '1', '1', '', '', '', '', '', '', '1', NULL, NULL, NULL),"/>
  </r>
  <r>
    <s v="55-A 352"/>
    <n v="65"/>
    <n v="53117860"/>
    <s v="ROJO OSCURO "/>
    <n v="1"/>
    <s v="lt"/>
    <n v="4"/>
    <n v="0.90100000000000002"/>
    <x v="4"/>
    <s v="GLASURIT"/>
    <s v="PINTURA"/>
    <n v="89.373830093202145"/>
    <d v="2019-01-01T00:00:00"/>
    <m/>
    <m/>
    <s v="(NULL, '55-A 352', '53117860', '', 'ROJO OSCURO ', '', '', '', '', '1', '1', '1', '', '', '', '', '', '', '1', NULL, NULL, NULL),"/>
  </r>
  <r>
    <s v="55-A 353"/>
    <n v="66"/>
    <n v="53119344"/>
    <s v="ROJO MAGENTA "/>
    <n v="1"/>
    <s v="lt"/>
    <n v="4"/>
    <n v="0.89700000000000002"/>
    <x v="4"/>
    <s v="GLASURIT"/>
    <s v="PINTURA"/>
    <n v="89.373830093202145"/>
    <d v="2019-01-01T00:00:00"/>
    <m/>
    <m/>
    <s v="(NULL, '55-A 353', '53119344', '', 'ROJO MAGENTA ', '', '', '', '', '1', '1', '1', '', '', '', '', '', '', '1', NULL, NULL, NULL),"/>
  </r>
  <r>
    <s v="55-A 372"/>
    <n v="67"/>
    <n v="53162434"/>
    <s v="ROJO ANARANJADO "/>
    <n v="0.5"/>
    <s v="lt"/>
    <n v="4"/>
    <n v="0.93700000000000006"/>
    <x v="4"/>
    <s v="GLASURIT"/>
    <s v="PINTURA"/>
    <n v="44.995998186712242"/>
    <d v="2019-01-01T00:00:00"/>
    <m/>
    <m/>
    <s v="(NULL, '55-A 372', '53162434', '', 'ROJO ANARANJADO ', '', '', '', '', '1', '1', '1', '', '', '', '', '', '', '1', NULL, NULL, NULL),"/>
  </r>
  <r>
    <s v="55-A 423"/>
    <n v="68"/>
    <n v="50319076"/>
    <s v="VIOLETA 2"/>
    <n v="1"/>
    <s v="lt"/>
    <n v="4"/>
    <n v="1.1103000000000001"/>
    <x v="4"/>
    <s v="GLASURIT"/>
    <s v="PINTURA"/>
    <n v="89.362985070742099"/>
    <d v="2019-01-01T00:00:00"/>
    <m/>
    <m/>
    <s v="(NULL, '55-A 423', '50319076', '', 'VIOLETA 2', '', '', '', '', '1', '1', '1', '', '', '', '', '', '', '1', NULL, NULL, NULL),"/>
  </r>
  <r>
    <s v="55-A 430"/>
    <n v="69"/>
    <n v="53119556"/>
    <s v="VIOLETA ROJIZO "/>
    <n v="1"/>
    <s v="lt"/>
    <n v="4"/>
    <n v="0.93400000000000005"/>
    <x v="4"/>
    <s v="GLASURIT"/>
    <s v="PINTURA"/>
    <n v="89.373830093202145"/>
    <d v="2019-01-01T00:00:00"/>
    <m/>
    <m/>
    <s v="(NULL, '55-A 430', '53119556', '', 'VIOLETA ROJIZO ', '', '', '', '', '1', '1', '1', '', '', '', '', '', '', '1', NULL, NULL, NULL),"/>
  </r>
  <r>
    <s v="55-A 531"/>
    <n v="70"/>
    <n v="53120245"/>
    <s v="AZUL INDIO "/>
    <n v="3.5"/>
    <s v="lt"/>
    <n v="4"/>
    <n v="0.92200000000000004"/>
    <x v="4"/>
    <s v="GLASURIT"/>
    <s v="PINTURA"/>
    <n v="312.49232079770945"/>
    <m/>
    <m/>
    <m/>
    <s v="(NULL, '55-A 531', '53120245', '', 'AZUL INDIO ', '', '', '', '', '1', '1', '1', '', '', '', '', '', '', '1', NULL, NULL, NULL),"/>
  </r>
  <r>
    <s v="55-A 532"/>
    <n v="71"/>
    <n v="50435238"/>
    <s v="AZUL INDIO 2"/>
    <n v="3.5"/>
    <s v="lt"/>
    <n v="4"/>
    <n v="0.92400000000000004"/>
    <x v="4"/>
    <s v="GLASURIT"/>
    <s v="PINTURA"/>
    <n v="312.46678711871618"/>
    <d v="2019-01-01T00:00:00"/>
    <m/>
    <m/>
    <s v="(NULL, '55-A 532', '50435238', '', 'AZUL INDIO 2', '', '', '', '', '1', '1', '1', '', '', '', '', '', '', '1', NULL, NULL, NULL),"/>
  </r>
  <r>
    <s v="55-A 548"/>
    <n v="72"/>
    <n v="53120086"/>
    <s v="AZUL TRANSPARENTE "/>
    <n v="1"/>
    <s v="lt"/>
    <n v="4"/>
    <n v="0.92100000000000004"/>
    <x v="4"/>
    <s v="GLASURIT"/>
    <s v="PINTURA"/>
    <n v="89.373830093202145"/>
    <d v="2019-01-01T00:00:00"/>
    <m/>
    <m/>
    <s v="(NULL, '55-A 548', '53120086', '', 'AZUL TRANSPARENTE ', '', '', '', '', '1', '1', '1', '', '', '', '', '', '', '1', NULL, NULL, NULL),"/>
  </r>
  <r>
    <s v="55-A 589"/>
    <n v="73"/>
    <n v="53979800"/>
    <s v="AZUL HELIO "/>
    <n v="1"/>
    <s v="lt"/>
    <n v="4"/>
    <n v="0.92300000000000004"/>
    <x v="4"/>
    <s v="GLASURIT"/>
    <s v="PINTURA"/>
    <n v="89.373830093202145"/>
    <d v="2019-01-01T00:00:00"/>
    <m/>
    <m/>
    <s v="(NULL, '55-A 589', '53979800', '', 'AZUL HELIO ', '', '', '', '', '1', '1', '1', '', '', '', '', '', '', '1', NULL, NULL, NULL),"/>
  </r>
  <r>
    <s v="55-A 590"/>
    <n v="74"/>
    <n v="54037040"/>
    <s v="AZUL"/>
    <n v="0.5"/>
    <s v="lt"/>
    <n v="4"/>
    <n v="0.91700000000000004"/>
    <x v="4"/>
    <s v="GLASURIT"/>
    <s v="PINTURA"/>
    <n v="44.995998186712242"/>
    <d v="2019-01-01T00:00:00"/>
    <m/>
    <m/>
    <s v="(NULL, '55-A 590', '54037040', '', 'AZUL', '', '', '', '', '1', '1', '1', '', '', '', '', '', '', '1', NULL, NULL, NULL),"/>
  </r>
  <r>
    <s v="55-A 556"/>
    <n v="75"/>
    <n v="50339288"/>
    <s v="AZUL OCEANO 2"/>
    <n v="1"/>
    <s v="lt"/>
    <n v="4"/>
    <n v="1.8240000000000001"/>
    <x v="4"/>
    <s v="GLASURIT"/>
    <s v="PINTURA"/>
    <n v="89.373830093202145"/>
    <d v="2019-01-01T00:00:00"/>
    <m/>
    <m/>
    <s v="(NULL, '55-A 556', '50339288', '', 'AZUL OCEANO 2', '', '', '', '', '1', '1', '1', '', '', '', '', '', '', '1', NULL, NULL, NULL),"/>
  </r>
  <r>
    <s v="55-A 640"/>
    <n v="76"/>
    <n v="53120669"/>
    <s v="VERDE AZULADO "/>
    <n v="1"/>
    <s v="lt"/>
    <n v="4"/>
    <n v="0.93600000000000005"/>
    <x v="4"/>
    <s v="GLASURIT"/>
    <s v="PINTURA"/>
    <n v="89.373830093202145"/>
    <d v="2019-01-01T00:00:00"/>
    <m/>
    <m/>
    <s v="(NULL, '55-A 640', '53120669', '', 'VERDE AZULADO ', '', '', '', '', '1', '1', '1', '', '', '', '', '', '', '1', NULL, NULL, NULL),"/>
  </r>
  <r>
    <s v="55-A 696"/>
    <n v="77"/>
    <n v="53120828"/>
    <s v="VERDE AMARILLADO "/>
    <n v="1"/>
    <s v="lt"/>
    <n v="4"/>
    <n v="0.95"/>
    <x v="4"/>
    <s v="GLASURIT"/>
    <s v="PINTURA"/>
    <n v="89.373830093202145"/>
    <d v="2019-01-01T00:00:00"/>
    <m/>
    <m/>
    <s v="(NULL, '55-A 696', '53120828', '', 'VERDE AMARILLADO ', '', '', '', '', '1', '1', '1', '', '', '', '', '', '', '1', NULL, NULL, NULL),"/>
  </r>
  <r>
    <s v="55-A 697"/>
    <n v="78"/>
    <n v="50352767"/>
    <s v="VERDE AMARILLADO 2"/>
    <n v="1"/>
    <s v="lt"/>
    <n v="4"/>
    <n v="0.94899999999999995"/>
    <x v="4"/>
    <s v="GLASURIT"/>
    <s v="PINTURA"/>
    <n v="89.373830093202145"/>
    <d v="2019-01-01T00:00:00"/>
    <m/>
    <m/>
    <s v="(NULL, '55-A 697', '50352767', '', 'VERDE AMARILLADO 2', '', '', '', '', '1', '1', '1', '', '', '', '', '', '', '1', NULL, NULL, NULL),"/>
  </r>
  <r>
    <s v="55-A 927"/>
    <n v="79"/>
    <n v="53162964"/>
    <s v="NEGRO TRANSPARENTE "/>
    <n v="0.5"/>
    <s v="lt"/>
    <n v="4"/>
    <n v="0.91400000000000003"/>
    <x v="4"/>
    <s v="GLASURIT"/>
    <s v="PINTURA"/>
    <n v="44.995998186712242"/>
    <d v="2019-01-01T00:00:00"/>
    <m/>
    <m/>
    <s v="(NULL, '55-A 927', '53162964', '', 'NEGRO TRANSPARENTE ', '', '', '', '', '1', '1', '1', '', '', '', '', '', '', '1', NULL, NULL, NULL),"/>
  </r>
  <r>
    <s v="55-A 929"/>
    <n v="80"/>
    <n v="53121358"/>
    <s v="NEGRO "/>
    <n v="3.5"/>
    <s v="lt"/>
    <n v="4"/>
    <n v="0.92900000000000005"/>
    <x v="4"/>
    <s v="GLASURIT"/>
    <s v="PINTURA"/>
    <n v="312.46678711871618"/>
    <d v="2019-01-01T00:00:00"/>
    <m/>
    <m/>
    <s v="(NULL, '55-A 929', '53121358', '', 'NEGRO ', '', '', '', '', '1', '1', '1', '', '', '', '', '', '', '1', NULL, NULL, NULL),"/>
  </r>
  <r>
    <s v="55-A 974"/>
    <n v="81"/>
    <n v="53121782"/>
    <s v="NEGRO PARA TINGIMENTO "/>
    <n v="1"/>
    <s v="lt"/>
    <n v="4"/>
    <n v="0.93100000000000005"/>
    <x v="4"/>
    <s v="GLASURIT"/>
    <s v="PINTURA"/>
    <n v="89.373830093202145"/>
    <d v="2019-01-01T00:00:00"/>
    <m/>
    <m/>
    <s v="(NULL, '55-A 974', '53121782', '', 'NEGRO PARA TINGIMENTO ', '', '', '', '', '1', '1', '1', '', '', '', '', '', '', '1', NULL, NULL, NULL),"/>
  </r>
  <r>
    <s v="55-A 98"/>
    <n v="82"/>
    <n v="53162116"/>
    <s v="BLANCO TITANIO "/>
    <n v="0.5"/>
    <s v="lt"/>
    <n v="4"/>
    <n v="0.99299999999999999"/>
    <x v="4"/>
    <s v="GLASURIT"/>
    <s v="PINTURA"/>
    <n v="44.995998186712242"/>
    <d v="2019-01-01T00:00:00"/>
    <m/>
    <m/>
    <s v="(NULL, '55-A 98', '53162116', '', 'BLANCO TITANIO ', '', '', '', '', '1', '1', '1', '', '', '', '', '', '', '1', NULL, NULL, NULL),"/>
  </r>
  <r>
    <s v="55-M 0"/>
    <n v="83"/>
    <n v="53115157"/>
    <s v="RESINA PARA POLIESTAR 55-M 0 "/>
    <n v="1"/>
    <s v="lt"/>
    <n v="4"/>
    <n v="0.90500000000000003"/>
    <x v="4"/>
    <s v="GLASURIT"/>
    <s v="PINTURA"/>
    <n v="42.501643020902698"/>
    <d v="2019-01-01T00:00:00"/>
    <m/>
    <m/>
    <s v="(NULL, '55-M 0', '53115157', '', 'RESINA PARA POLIESTAR 55-M 0 ', '', '', '', '', '1', '1', '1', '', '', '', '', '', '', '1', NULL, NULL, NULL),"/>
  </r>
  <r>
    <s v="55-M 1"/>
    <n v="84"/>
    <n v="53115369"/>
    <s v="ADITIVO DE EFECTO 55M1 "/>
    <n v="1"/>
    <s v="lt"/>
    <n v="4"/>
    <n v="0.95"/>
    <x v="4"/>
    <s v="GLASURIT"/>
    <s v="PINTURA"/>
    <n v="89.373830093202145"/>
    <d v="2019-01-01T00:00:00"/>
    <m/>
    <m/>
    <s v="(NULL, '55-M 1', '53115369', '', 'ADITIVO DE EFECTO 55M1 ', '', '', '', '', '1', '1', '1', '', '', '', '', '', '', '1', NULL, NULL, NULL),"/>
  </r>
  <r>
    <s v="55-M 10"/>
    <n v="85"/>
    <n v="53135456"/>
    <s v="PERLADO BLANCO "/>
    <n v="1"/>
    <s v="lt"/>
    <n v="4"/>
    <n v="1.1599999999999999"/>
    <x v="4"/>
    <s v="GLASURIT"/>
    <s v="PINTURA"/>
    <n v="89.373830093202145"/>
    <d v="2019-01-01T00:00:00"/>
    <m/>
    <m/>
    <s v="(NULL, '55-M 10', '53135456', '', 'PERLADO BLANCO ', '', '', '', '', '1', '1', '1', '', '', '', '', '', '', '1', NULL, NULL, NULL),"/>
  </r>
  <r>
    <s v="55-M 105"/>
    <n v="86"/>
    <n v="53116376"/>
    <s v="OCRE "/>
    <n v="1"/>
    <s v="lt"/>
    <n v="4"/>
    <n v="0.97799999999999998"/>
    <x v="4"/>
    <s v="GLASURIT"/>
    <s v="PINTURA"/>
    <n v="89.373830093202145"/>
    <d v="2019-01-01T00:00:00"/>
    <m/>
    <m/>
    <s v="(NULL, '55-M 105', '53116376', '', 'OCRE ', '', '', '', '', '1', '1', '1', '', '', '', '', '', '', '1', NULL, NULL, NULL),"/>
  </r>
  <r>
    <s v="55-M 1250"/>
    <n v="87"/>
    <n v="53121623"/>
    <s v="NEGRO PROFUNDO "/>
    <n v="1"/>
    <s v="lt"/>
    <n v="4"/>
    <n v="0.91900000000000004"/>
    <x v="4"/>
    <s v="GLASURIT"/>
    <s v="PINTURA"/>
    <n v="89.373830093202145"/>
    <d v="2019-01-01T00:00:00"/>
    <m/>
    <m/>
    <s v="(NULL, '55-M 1250', '53121623', '', 'NEGRO PROFUNDO ', '', '', '', '', '1', '1', '1', '', '', '', '', '', '', '1', NULL, NULL, NULL),"/>
  </r>
  <r>
    <s v="55-M 141"/>
    <n v="88"/>
    <n v="53162169"/>
    <s v="AMARILLO "/>
    <n v="0.5"/>
    <s v="lt"/>
    <n v="4"/>
    <n v="0.97499999999999998"/>
    <x v="4"/>
    <s v="GLASURIT"/>
    <s v="PINTURA"/>
    <n v="44.995998186712242"/>
    <d v="2019-01-01T00:00:00"/>
    <m/>
    <m/>
    <s v="(NULL, '55-M 141', '53162169', '', 'AMARILLO ', '', '', '', '', '1', '1', '1', '', '', '', '', '', '', '1', NULL, NULL, NULL),"/>
  </r>
  <r>
    <s v="55-M 146"/>
    <n v="89"/>
    <n v="54178811"/>
    <s v="AMARILLO LIMON "/>
    <n v="1"/>
    <s v="lt"/>
    <n v="4"/>
    <n v="1.256"/>
    <x v="4"/>
    <s v="GLASURIT"/>
    <s v="PINTURA"/>
    <n v="194.99257528251599"/>
    <m/>
    <m/>
    <m/>
    <s v="(NULL, '55-M 146', '54178811', '', 'AMARILLO LIMON ', '', '', '', '', '1', '1', '1', '', '', '', '', '', '', '1', NULL, NULL, NULL),"/>
  </r>
  <r>
    <s v="55-M 177"/>
    <n v="90"/>
    <n v="53171391"/>
    <s v="AMARILLO ORGANICO "/>
    <n v="0.5"/>
    <s v="lt"/>
    <n v="4"/>
    <n v="0.90100000000000002"/>
    <x v="4"/>
    <s v="GLASURIT"/>
    <s v="PINTURA"/>
    <n v="94.571849358300028"/>
    <d v="2019-01-01T00:00:00"/>
    <m/>
    <m/>
    <s v="(NULL, '55-M 177', '53171391', '', 'AMARILLO ORGANICO ', '', '', '', '', '1', '1', '1', '', '', '', '', '', '', '1', NULL, NULL, NULL),"/>
  </r>
  <r>
    <s v="55-M 179"/>
    <n v="91"/>
    <n v="53135933"/>
    <s v="PERLADO AMARILLO "/>
    <n v="1"/>
    <s v="lt"/>
    <n v="4"/>
    <n v="0.96899999999999997"/>
    <x v="4"/>
    <s v="GLASURIT"/>
    <s v="PINTURA"/>
    <n v="89.374695902433231"/>
    <m/>
    <m/>
    <m/>
    <s v="(NULL, '55-M 179', '53135933', '', 'PERLADO AMARILLO ', '', '', '', '', '1', '1', '1', '', '', '', '', '', '', '1', NULL, NULL, NULL),"/>
  </r>
  <r>
    <s v="55-M 201"/>
    <n v="92"/>
    <n v="53117648"/>
    <s v="NARANJA CLARO "/>
    <n v="0.5"/>
    <s v="lt"/>
    <n v="4"/>
    <n v="0.97699999999999998"/>
    <x v="4"/>
    <s v="GLASURIT"/>
    <s v="PINTURA"/>
    <n v="44.995998186712242"/>
    <d v="2019-01-01T00:00:00"/>
    <m/>
    <m/>
    <s v="(NULL, '55-M 201', '53117648', '', 'NARANJA CLARO ', '', '', '', '', '1', '1', '1', '', '', '', '', '', '', '1', NULL, NULL, NULL),"/>
  </r>
  <r>
    <s v="55-M 25"/>
    <n v="93"/>
    <n v="53116005"/>
    <s v="BLANCO "/>
    <n v="3.5"/>
    <s v="lt"/>
    <n v="4"/>
    <n v="1.161"/>
    <x v="4"/>
    <s v="GLASURIT"/>
    <s v="PINTURA"/>
    <n v="312.46678711871618"/>
    <d v="2019-01-01T00:00:00"/>
    <m/>
    <m/>
    <s v="(NULL, '55-M 25', '53116005', '', 'BLANCO ', '', '', '', '', '1', '1', '1', '', '', '', '', '', '', '1', NULL, NULL, NULL),"/>
  </r>
  <r>
    <s v="55-M 306"/>
    <n v="94"/>
    <n v="53118125"/>
    <s v="ROJO OXIDO "/>
    <n v="1"/>
    <s v="lt"/>
    <n v="4"/>
    <n v="0.94699999999999995"/>
    <x v="4"/>
    <s v="GLASURIT"/>
    <s v="PINTURA"/>
    <n v="89.373830093202145"/>
    <d v="2019-01-01T00:00:00"/>
    <m/>
    <m/>
    <s v="(NULL, '55-M 306', '53118125', '', 'ROJO OXIDO ', '', '', '', '', '1', '1', '1', '', '', '', '', '', '', '1', NULL, NULL, NULL),"/>
  </r>
  <r>
    <s v="55-M 319"/>
    <n v="95"/>
    <n v="53144732"/>
    <s v="ROJO RUBI "/>
    <n v="0.5"/>
    <s v="lt"/>
    <n v="4"/>
    <n v="0.999"/>
    <x v="4"/>
    <s v="GLASURIT"/>
    <s v="PINTURA"/>
    <n v="99.989480328213759"/>
    <d v="2019-01-01T00:00:00"/>
    <m/>
    <m/>
    <s v="(NULL, '55-M 319', '53144732', '', 'ROJO RUBI ', '', '', '', '', '1', '1', '1', '', '', '', '', '', '', '1', NULL, NULL, NULL),"/>
  </r>
  <r>
    <s v="55-M 505"/>
    <n v="96"/>
    <n v="53137152"/>
    <s v="PERLADO AZUL "/>
    <n v="1"/>
    <s v="lt"/>
    <n v="4"/>
    <n v="0.97599999999999998"/>
    <x v="4"/>
    <s v="GLASURIT"/>
    <s v="PINTURA"/>
    <n v="89.373830093202145"/>
    <d v="2019-01-01T00:00:00"/>
    <m/>
    <m/>
    <s v="(NULL, '55-M 505', '53137152', '', 'PERLADO AZUL ', '', '', '', '', '1', '1', '1', '', '', '', '', '', '', '1', NULL, NULL, NULL),"/>
  </r>
  <r>
    <s v="55-M 506"/>
    <n v="97"/>
    <n v="53137046"/>
    <s v="PERLADO AZUL FINO "/>
    <n v="1"/>
    <s v="lt"/>
    <n v="4"/>
    <n v="1.1599999999999999"/>
    <x v="4"/>
    <s v="GLASURIT"/>
    <s v="PINTURA"/>
    <n v="89.373830093202145"/>
    <d v="2019-01-01T00:00:00"/>
    <m/>
    <m/>
    <s v="(NULL, '55-M 506', '53137046', '', 'PERLADO AZUL FINO ', '', '', '', '', '1', '1', '1', '', '', '', '', '', '', '1', NULL, NULL, NULL),"/>
  </r>
  <r>
    <s v="55-M 800"/>
    <n v="98"/>
    <n v="53138901"/>
    <s v="PERLADO ROJO OSCURO "/>
    <n v="1"/>
    <s v="lt"/>
    <n v="4"/>
    <n v="1.1599999999999999"/>
    <x v="4"/>
    <s v="GLASURIT"/>
    <s v="PINTURA"/>
    <n v="89.373830093202145"/>
    <d v="2019-01-01T00:00:00"/>
    <m/>
    <m/>
    <s v="(NULL, '55-M 800', '53138901', '', 'PERLADO ROJO OSCURO ', '', '', '', '', '1', '1', '1', '', '', '', '', '', '', '1', NULL, NULL, NULL),"/>
  </r>
  <r>
    <s v="55-M 802"/>
    <n v="99"/>
    <n v="53136304"/>
    <s v="PERLADO ROJO FINO "/>
    <n v="1"/>
    <s v="lt"/>
    <n v="4"/>
    <n v="1.01"/>
    <x v="4"/>
    <s v="GLASURIT"/>
    <s v="PINTURA"/>
    <n v="89.373830093202145"/>
    <d v="2019-01-01T00:00:00"/>
    <m/>
    <m/>
    <s v="(NULL, '55-M 802', '53136304', '', 'PERLADO ROJO FINO ', '', '', '', '', '1', '1', '1', '', '', '', '', '', '', '1', NULL, NULL, NULL),"/>
  </r>
  <r>
    <s v="55-M 919"/>
    <n v="100"/>
    <n v="53163123"/>
    <s v="PLATA DIAMANTE"/>
    <n v="0.5"/>
    <s v="lt"/>
    <n v="4"/>
    <n v="1.004"/>
    <x v="4"/>
    <s v="GLASURIT"/>
    <s v="PINTURA"/>
    <n v="99.989480328213759"/>
    <d v="2019-01-01T00:00:00"/>
    <m/>
    <m/>
    <s v="(NULL, '55-M 919', '53163123', '', 'PLATA DIAMANTE', '', '', '', '', '1', '1', '1', '', '', '', '', '', '', '1', NULL, NULL, NULL),"/>
  </r>
  <r>
    <s v="55-M 930"/>
    <n v="101"/>
    <n v="53163176"/>
    <s v="NEGRO GRAFITO "/>
    <n v="0.5"/>
    <s v="lt"/>
    <n v="4"/>
    <n v="0.94199999999999995"/>
    <x v="4"/>
    <s v="GLASURIT"/>
    <s v="PINTURA"/>
    <n v="44.995998186712242"/>
    <d v="2019-01-01T00:00:00"/>
    <m/>
    <m/>
    <s v="(NULL, '55-M 930', '53163176', '', 'NEGRO GRAFITO ', '', '', '', '', '1', '1', '1', '', '', '', '', '', '', '1', NULL, NULL, NULL),"/>
  </r>
  <r>
    <s v="55-M 99-09"/>
    <n v="102"/>
    <n v="53145156"/>
    <s v="ALUMINIO SUPER FINO "/>
    <n v="0.5"/>
    <s v="lt"/>
    <n v="4"/>
    <n v="0.91700000000000004"/>
    <x v="4"/>
    <s v="GLASURIT"/>
    <s v="PINTURA"/>
    <n v="44.995998186712242"/>
    <d v="2019-01-01T00:00:00"/>
    <m/>
    <m/>
    <s v="(NULL, '55-M 99-09', '53145156', '', 'ALUMINIO SUPER FINO ', '', '', '', '', '1', '1', '1', '', '', '', '', '', '', '1', NULL, NULL, NULL),"/>
  </r>
  <r>
    <s v="55-M 99-10"/>
    <n v="103"/>
    <n v="53139961"/>
    <s v="ALUMINIO EXTRA FINO "/>
    <n v="3.5"/>
    <s v="lt"/>
    <n v="4"/>
    <n v="0.92500000000000004"/>
    <x v="4"/>
    <s v="GLASURIT"/>
    <s v="PINTURA"/>
    <n v="312.46678711871618"/>
    <d v="2019-01-01T00:00:00"/>
    <m/>
    <m/>
    <s v="(NULL, '55-M 99-10', '53139961', '', 'ALUMINIO EXTRA FINO ', '', '', '', '', '1', '1', '1', '', '', '', '', '', '', '1', NULL, NULL, NULL),"/>
  </r>
  <r>
    <s v="55-M 99-12"/>
    <n v="104"/>
    <n v="53140226"/>
    <s v="ALUMINIO MEDIO "/>
    <n v="3.5"/>
    <s v="lt"/>
    <n v="4"/>
    <n v="0.92700000000000005"/>
    <x v="4"/>
    <s v="GLASURIT"/>
    <s v="PINTURA"/>
    <n v="312.46678711871618"/>
    <d v="2019-01-01T00:00:00"/>
    <m/>
    <m/>
    <s v="(NULL, '55-M 99-12', '53140226', '', 'ALUMINIO MEDIO ', '', '', '', '', '1', '1', '1', '', '', '', '', '', '', '1', NULL, NULL, NULL),"/>
  </r>
  <r>
    <s v="55-M99-17"/>
    <n v="105"/>
    <n v="54068893"/>
    <s v="ALUMINIO MEDIO BRILLANTE "/>
    <n v="1"/>
    <s v="lt"/>
    <n v="4"/>
    <n v="0.92400000000000004"/>
    <x v="4"/>
    <s v="GLASURIT"/>
    <s v="PINTURA"/>
    <n v="89.362985070742099"/>
    <d v="2019-01-01T00:00:00"/>
    <m/>
    <m/>
    <s v="(NULL, '55-M99-17', '54068893', '', 'ALUMINIO MEDIO BRILLANTE ', '', '', '', '', '1', '1', '1', '', '', '', '', '', '', '1', NULL, NULL, NULL),"/>
  </r>
  <r>
    <s v="55-M 99-19"/>
    <n v="106"/>
    <n v="53139325"/>
    <s v="ALUMINIO BRILLANTE "/>
    <n v="3.5"/>
    <s v="lt"/>
    <n v="4"/>
    <n v="0.93799999999999994"/>
    <x v="4"/>
    <s v="GLASURIT"/>
    <s v="PINTURA"/>
    <n v="312.46678711871618"/>
    <d v="2019-01-01T00:00:00"/>
    <m/>
    <m/>
    <s v="(NULL, '55-M 99-19', '53139325', '', 'ALUMINIO BRILLANTE ', '', '', '', '', '1', '1', '1', '', '', '', '', '', '', '1', NULL, NULL, NULL),"/>
  </r>
  <r>
    <s v="55-M 99-20"/>
    <n v="107"/>
    <n v="53140438"/>
    <s v="ALUMINIO GRUESO "/>
    <n v="1"/>
    <s v="lt"/>
    <n v="4"/>
    <n v="0.93600000000000005"/>
    <x v="4"/>
    <s v="GLASURIT"/>
    <s v="PINTURA"/>
    <n v="89.373830093202145"/>
    <d v="2019-01-01T00:00:00"/>
    <m/>
    <m/>
    <s v="(NULL, '55-M 99-20', '53140438', '', 'ALUMINIO GRUESO ', '', '', '', '', '1', '1', '1', '', '', '', '', '', '', '1', NULL, NULL, NULL),"/>
  </r>
  <r>
    <s v="55-M 99-21"/>
    <n v="108"/>
    <n v="53163017"/>
    <s v="PLATA CRISTAL GRUESO"/>
    <n v="0.5"/>
    <s v="lt"/>
    <n v="4"/>
    <n v="0.94899999999999995"/>
    <x v="4"/>
    <s v="GLASURIT"/>
    <s v="PINTURA"/>
    <n v="44.995998186712242"/>
    <d v="2019-01-01T00:00:00"/>
    <m/>
    <m/>
    <s v="(NULL, '55-M 99-21', '53163017', '', 'PLATA CRISTAL GRUESO', '', '', '', '', '1', '1', '1', '', '', '', '', '', '', '1', NULL, NULL, NULL),"/>
  </r>
  <r>
    <s v="55-M 99-22"/>
    <n v="109"/>
    <n v="53139643"/>
    <s v="ALUMINIO FINO "/>
    <n v="1"/>
    <s v="lt"/>
    <n v="4"/>
    <n v="0.94899999999999995"/>
    <x v="4"/>
    <s v="GLASURIT"/>
    <s v="PINTURA"/>
    <n v="89.373830093202145"/>
    <d v="2019-01-01T00:00:00"/>
    <m/>
    <m/>
    <s v="(NULL, '55-M 99-22', '53139643', '', 'ALUMINIO FINO ', '', '', '', '', '1', '1', '1', '', '', '', '', '', '', '1', NULL, NULL, NULL),"/>
  </r>
  <r>
    <s v="11-E 014"/>
    <n v="110"/>
    <n v="50184112"/>
    <s v="PERLA BLANCO 2   "/>
    <n v="0.125"/>
    <s v="lt"/>
    <n v="4"/>
    <n v="1.24"/>
    <x v="5"/>
    <s v="GLASURIT"/>
    <s v="PINTURA"/>
    <n v="86.218589167835219"/>
    <d v="2019-01-01T00:00:00"/>
    <m/>
    <m/>
    <s v="(NULL, '11-E 014', '50184112', '', 'PERLA BLANCO 2   ', '', '', '', '', '1', '1', '1', '', '', '', '', '', '', '1', NULL, NULL, NULL),"/>
  </r>
  <r>
    <s v="11-E 120"/>
    <n v="111"/>
    <n v="50214863"/>
    <s v="AMARILLO ORO "/>
    <n v="0.125"/>
    <s v="lt"/>
    <n v="4"/>
    <n v="1.1000000000000001"/>
    <x v="5"/>
    <s v="GLASURIT"/>
    <s v="PINTURA"/>
    <n v="86.218589167835219"/>
    <d v="2019-01-01T00:00:00"/>
    <m/>
    <m/>
    <s v="(NULL, '11-E 120', '50214863', '', 'AMARILLO ORO ', '', '', '', '', '1', '1', '1', '', '', '', '', '', '', '1', NULL, NULL, NULL),"/>
  </r>
  <r>
    <s v="11-E 220"/>
    <n v="112"/>
    <n v="50214864"/>
    <s v="PERLADO NARANJA "/>
    <n v="0.125"/>
    <s v="lt"/>
    <n v="4"/>
    <n v="1.25"/>
    <x v="5"/>
    <s v="GLASURIT"/>
    <s v="PINTURA"/>
    <n v="86.218589167835219"/>
    <d v="2019-01-01T00:00:00"/>
    <m/>
    <m/>
    <s v="(NULL, '11-E 220', '50214864', '', 'PERLADO NARANJA ', '', '', '', '', '1', '1', '1', '', '', '', '', '', '', '1', NULL, NULL, NULL),"/>
  </r>
  <r>
    <s v="11-E 280"/>
    <n v="113"/>
    <n v="50214865"/>
    <s v="BRONCE "/>
    <n v="0.125"/>
    <s v="lt"/>
    <n v="4"/>
    <n v="1"/>
    <x v="5"/>
    <s v="GLASURIT"/>
    <s v="PINTURA"/>
    <n v="86.218589167835219"/>
    <d v="2019-01-01T00:00:00"/>
    <m/>
    <m/>
    <s v="(NULL, '11-E 280', '50214865', '', 'BRONCE ', '', '', '', '', '1', '1', '1', '', '', '', '', '', '', '1', NULL, NULL, NULL),"/>
  </r>
  <r>
    <s v="11-E 330"/>
    <n v="114"/>
    <n v="50214866"/>
    <s v="PERLADO ROJO "/>
    <n v="0.125"/>
    <s v="lt"/>
    <n v="4"/>
    <n v="1.25"/>
    <x v="5"/>
    <s v="GLASURIT"/>
    <s v="PINTURA"/>
    <n v="86.218589167835219"/>
    <d v="2019-01-01T00:00:00"/>
    <m/>
    <m/>
    <s v="(NULL, '11-E 330', '50214866', '', 'PERLADO ROJO ', '', '', '', '', '1', '1', '1', '', '', '', '', '', '', '1', NULL, NULL, NULL),"/>
  </r>
  <r>
    <s v="11-E 360"/>
    <n v="115"/>
    <n v="50214867"/>
    <s v="PERLADO VERDE ROJIZO "/>
    <n v="0.125"/>
    <s v="lt"/>
    <n v="4"/>
    <n v="1.2"/>
    <x v="5"/>
    <s v="GLASURIT"/>
    <s v="PINTURA"/>
    <n v="86.218589167835219"/>
    <d v="2019-01-01T00:00:00"/>
    <m/>
    <m/>
    <s v="(NULL, '11-E 360', '50214867', '', 'PERLADO VERDE ROJIZO ', '', '', '', '', '1', '1', '1', '', '', '', '', '', '', '1', NULL, NULL, NULL),"/>
  </r>
  <r>
    <s v="11-E 440"/>
    <n v="116"/>
    <n v="53162115"/>
    <s v="PERLADO VIOLETA "/>
    <n v="0.125"/>
    <s v="lt"/>
    <n v="4"/>
    <n v="1.2589999999999999"/>
    <x v="5"/>
    <s v="GLASURIT"/>
    <s v="PINTURA"/>
    <n v="86.218589167835219"/>
    <d v="2019-01-01T00:00:00"/>
    <m/>
    <m/>
    <s v="(NULL, '11-E 440', '53162115', '', 'PERLADO VIOLETA ', '', '', '', '', '1', '1', '1', '', '', '', '', '', '', '1', NULL, NULL, NULL),"/>
  </r>
  <r>
    <s v="11-E 460"/>
    <n v="117"/>
    <n v="50218063"/>
    <s v="VIOLETA BRILLANTE"/>
    <n v="0.125"/>
    <s v="lt"/>
    <n v="4"/>
    <n v="1.1839999999999999"/>
    <x v="5"/>
    <s v="GLASURIT"/>
    <s v="PINTURA"/>
    <n v="86.218589167835219"/>
    <d v="2019-01-01T00:00:00"/>
    <m/>
    <m/>
    <s v="(NULL, '11-E 460', '50218063', '', 'VIOLETA BRILLANTE', '', '', '', '', '1', '1', '1', '', '', '', '', '', '', '1', NULL, NULL, NULL),"/>
  </r>
  <r>
    <s v="11-E 470"/>
    <n v="118"/>
    <n v="50214868"/>
    <s v="PERLADO VIOLETA ROJIZO "/>
    <n v="0.125"/>
    <s v="lt"/>
    <n v="4"/>
    <n v="1.25"/>
    <x v="5"/>
    <s v="GLASURIT"/>
    <s v="PINTURA"/>
    <n v="86.218589167835219"/>
    <d v="2019-01-01T00:00:00"/>
    <m/>
    <m/>
    <s v="(NULL, '11-E 470', '50214868', '', 'PERLADO VIOLETA ROJIZO ', '', '', '', '', '1', '1', '1', '', '', '', '', '', '', '1', NULL, NULL, NULL),"/>
  </r>
  <r>
    <s v="11-E 480"/>
    <n v="119"/>
    <m/>
    <s v="PERLADO VIOLETA ROJIZO "/>
    <n v="0.125"/>
    <s v="lt"/>
    <n v="4"/>
    <n v="1.25"/>
    <x v="5"/>
    <s v="GLASURIT"/>
    <s v="PINTURA"/>
    <n v="86.218589167835219"/>
    <m/>
    <m/>
    <m/>
    <s v="(NULL, '11-E 480', '', '', 'PERLADO VIOLETA ROJIZO ', '', '', '', '', '1', '1', '1', '', '', '', '', '', '', '1', NULL, NULL, NULL),"/>
  </r>
  <r>
    <s v="11-E 520"/>
    <n v="120"/>
    <n v="50214869"/>
    <s v="PERLADO AZUL ZAFIRO "/>
    <n v="0.125"/>
    <s v="lt"/>
    <n v="4"/>
    <n v="1.288"/>
    <x v="5"/>
    <s v="GLASURIT"/>
    <s v="PINTURA"/>
    <n v="86.218589167835219"/>
    <d v="2019-01-01T00:00:00"/>
    <m/>
    <m/>
    <s v="(NULL, '11-E 520', '50214869', '', 'PERLADO AZUL ZAFIRO ', '', '', '', '', '1', '1', '1', '', '', '', '', '', '', '1', NULL, NULL, NULL),"/>
  </r>
  <r>
    <s v="11-E 620"/>
    <n v="121"/>
    <n v="50214894"/>
    <s v="PERLADO VERDE ESMERALDA "/>
    <n v="0.125"/>
    <s v="lt"/>
    <n v="4"/>
    <n v="1.288"/>
    <x v="5"/>
    <s v="GLASURIT"/>
    <s v="PINTURA"/>
    <n v="86.218589167835219"/>
    <d v="2019-01-01T00:00:00"/>
    <m/>
    <m/>
    <s v="(NULL, '11-E 620', '50214894', '', 'PERLADO VERDE ESMERALDA ', '', '', '', '', '1', '1', '1', '', '', '', '', '', '', '1', NULL, NULL, NULL),"/>
  </r>
  <r>
    <s v="11-E 630"/>
    <n v="122"/>
    <n v="50230032"/>
    <s v="PERLADO VERDE INTENSO "/>
    <n v="0.125"/>
    <s v="lt"/>
    <n v="4"/>
    <n v="1.302"/>
    <x v="5"/>
    <s v="GLASURIT"/>
    <s v="PINTURA"/>
    <n v="86.218589167835219"/>
    <d v="2019-01-01T00:00:00"/>
    <m/>
    <m/>
    <s v="(NULL, '11-E 630', '50230032', '', 'PERLADO VERDE INTENSO ', '', '', '', '', '1', '1', '1', '', '', '', '', '', '', '1', NULL, NULL, NULL),"/>
  </r>
  <r>
    <s v="11-E 650"/>
    <n v="123"/>
    <n v="50214895"/>
    <s v="PERLADO VERDE AMARILLENTO "/>
    <n v="0.125"/>
    <s v="lt"/>
    <n v="4"/>
    <n v="1.2629999999999999"/>
    <x v="5"/>
    <s v="GLASURIT"/>
    <s v="PINTURA"/>
    <n v="86.218589167835219"/>
    <d v="2019-01-01T00:00:00"/>
    <m/>
    <m/>
    <s v="(NULL, '11-E 650', '50214895', '', 'PERLADO VERDE AMARILLENTO ', '', '', '', '', '1', '1', '1', '', '', '', '', '', '', '1', NULL, NULL, NULL),"/>
  </r>
  <r>
    <s v="11-E 660"/>
    <n v="124"/>
    <n v="50214893"/>
    <s v="PERLADO VERDE AZULADO "/>
    <n v="0.125"/>
    <s v="lt"/>
    <n v="4"/>
    <n v="1.3"/>
    <x v="5"/>
    <s v="GLASURIT"/>
    <s v="PINTURA"/>
    <n v="86.218589167835219"/>
    <d v="2019-01-01T00:00:00"/>
    <m/>
    <m/>
    <s v="(NULL, '11-E 660', '50214893', '', 'PERLADO VERDE AZULADO ', '', '', '', '', '1', '1', '1', '', '', '', '', '', '', '1', NULL, NULL, NULL),"/>
  </r>
  <r>
    <s v="11-E 820"/>
    <n v="125"/>
    <n v="50231442"/>
    <s v="PERLADO COBRE DE INTERFERENCIA "/>
    <n v="0.125"/>
    <s v="lt"/>
    <n v="4"/>
    <n v="1.26"/>
    <x v="5"/>
    <s v="GLASURIT"/>
    <s v="PINTURA"/>
    <n v="86.218589167835219"/>
    <d v="2019-01-01T00:00:00"/>
    <m/>
    <m/>
    <s v="(NULL, '11-E 820', '50231442', '', 'PERLADO COBRE DE INTERFERENCIA ', '', '', '', '', '1', '1', '1', '', '', '', '', '', '', '1', NULL, NULL, NULL),"/>
  </r>
  <r>
    <s v="11-E 830"/>
    <n v="126"/>
    <n v="50214896"/>
    <s v="PERLADO COBRE "/>
    <n v="0.125"/>
    <s v="lt"/>
    <n v="4"/>
    <n v="1.1599999999999999"/>
    <x v="5"/>
    <s v="GLASURIT"/>
    <s v="PINTURA"/>
    <n v="86.218589167835219"/>
    <d v="2019-01-01T00:00:00"/>
    <m/>
    <m/>
    <s v="(NULL, '11-E 830', '50214896', '', 'PERLADO COBRE ', '', '', '', '', '1', '1', '1', '', '', '', '', '', '', '1', NULL, NULL, NULL),"/>
  </r>
  <r>
    <s v="11-E 850"/>
    <n v="127"/>
    <n v="50214897"/>
    <s v="CORAL "/>
    <n v="0.125"/>
    <s v="lt"/>
    <n v="4"/>
    <n v="1.28"/>
    <x v="5"/>
    <s v="GLASURIT"/>
    <s v="PINTURA"/>
    <n v="86.218589167835219"/>
    <d v="2019-01-01T00:00:00"/>
    <m/>
    <m/>
    <s v="(NULL, '11-E 850', '50214897', '', 'CORAL ', '', '', '', '', '1', '1', '1', '', '', '', '', '', '', '1', NULL, NULL, NULL),"/>
  </r>
  <r>
    <s v="11-E 910"/>
    <n v="128"/>
    <n v="50214898"/>
    <s v="PERLADO DORADO FINO "/>
    <n v="0.125"/>
    <s v="lt"/>
    <n v="4"/>
    <n v="1.2589999999999999"/>
    <x v="5"/>
    <s v="GLASURIT"/>
    <s v="PINTURA"/>
    <n v="86.218589167835219"/>
    <d v="2019-01-01T00:00:00"/>
    <m/>
    <m/>
    <s v="(NULL, '11-E 910', '50214898', '', 'PERLADO DORADO FINO ', '', '', '', '', '1', '1', '1', '', '', '', '', '', '', '1', NULL, NULL, NULL),"/>
  </r>
  <r>
    <s v="11-E 920"/>
    <n v="129"/>
    <n v="50368892"/>
    <s v="ALUMINIO GRUESO "/>
    <n v="0.125"/>
    <s v="lt"/>
    <n v="4"/>
    <n v="1"/>
    <x v="5"/>
    <s v="GLASURIT"/>
    <s v="PINTURA"/>
    <n v="86.218589167835219"/>
    <d v="2019-01-01T00:00:00"/>
    <m/>
    <m/>
    <s v="(NULL, '11-E 920', '50368892', '', 'ALUMINIO GRUESO ', '', '', '', '', '1', '1', '1', '', '', '', '', '', '', '1', NULL, NULL, NULL),"/>
  </r>
  <r>
    <s v="80-M 200K"/>
    <n v="130"/>
    <n v="50400894"/>
    <s v="Naraja soleado"/>
    <n v="0.5"/>
    <s v="lt"/>
    <n v="4"/>
    <n v="1.119"/>
    <x v="6"/>
    <s v="GLASURIT"/>
    <s v="PINTURA"/>
    <n v="307.30253374497596"/>
    <d v="2019-01-01T00:00:00"/>
    <m/>
    <m/>
    <s v="(NULL, '80-M 200K', '50400894', '', 'Naraja soleado', '', '', '', '', '1', '1', '1', '', '', '', '', '', '', '1', NULL, NULL, NULL),"/>
  </r>
  <r>
    <s v="80-M 320K"/>
    <n v="131"/>
    <n v="50391617"/>
    <s v="Rojo fuego"/>
    <n v="0.5"/>
    <s v="lt"/>
    <n v="4"/>
    <n v="1.1279999999999999"/>
    <x v="6"/>
    <s v="GLASURIT"/>
    <s v="PINTURA"/>
    <n v="307.30253374497596"/>
    <d v="2019-01-01T00:00:00"/>
    <m/>
    <m/>
    <s v="(NULL, '80-M 320K', '50391617', '', 'Rojo fuego', '', '', '', '', '1', '1', '1', '', '', '', '', '', '', '1', NULL, NULL, NULL),"/>
  </r>
  <r>
    <s v="80-M 320K"/>
    <n v="132"/>
    <n v="50455411"/>
    <s v="Rojo magma"/>
    <n v="0.5"/>
    <s v="lt"/>
    <n v="4"/>
    <n v="1.0900000000000001"/>
    <x v="6"/>
    <s v="GLASURIT"/>
    <s v="PINTURA"/>
    <n v="307.30253374497596"/>
    <d v="2019-01-01T00:00:00"/>
    <m/>
    <m/>
    <s v="(NULL, '80-M 320K', '50455411', '', 'Rojo magma', '', '', '', '', '1', '1', '1', '', '', '', '', '', '', '1', NULL, NULL, NULL),"/>
  </r>
  <r>
    <s v="80-M 503K"/>
    <n v="133"/>
    <n v="50382545"/>
    <s v="Azul Real"/>
    <n v="0.5"/>
    <s v="lt"/>
    <n v="4"/>
    <n v="1.0880000000000001"/>
    <x v="6"/>
    <s v="GLASURIT"/>
    <s v="PINTURA"/>
    <n v="307.30253374497596"/>
    <d v="2019-01-01T00:00:00"/>
    <m/>
    <m/>
    <s v="(NULL, '80-M 503K', '50382545', '', 'Azul Real', '', '', '', '', '1', '1', '1', '', '', '', '', '', '', '1', NULL, NULL, NULL),"/>
  </r>
  <r>
    <s v="80-M 527K"/>
    <n v="134"/>
    <n v="50382546"/>
    <s v="Azul utlra marino"/>
    <n v="0.5"/>
    <s v="lt"/>
    <n v="4"/>
    <n v="1.0620000000000001"/>
    <x v="6"/>
    <s v="GLASURIT"/>
    <s v="PINTURA"/>
    <n v="307.30253374497596"/>
    <d v="2019-01-01T00:00:00"/>
    <m/>
    <m/>
    <s v="(NULL, '80-M 527K', '50382546', '', 'Azul utlra marino', '', '', '', '', '1', '1', '1', '', '', '', '', '', '', '1', NULL, NULL, NULL),"/>
  </r>
  <r>
    <s v="80-M 589K"/>
    <n v="135"/>
    <n v="50382991"/>
    <s v="Azul Jean"/>
    <n v="0.5"/>
    <s v="lt"/>
    <n v="4"/>
    <n v="1.085"/>
    <x v="6"/>
    <s v="GLASURIT"/>
    <s v="PINTURA"/>
    <n v="307.30253374497596"/>
    <d v="2019-01-01T00:00:00"/>
    <m/>
    <m/>
    <s v="(NULL, '80-M 589K', '50382991', '', 'Azul Jean', '', '', '', '', '1', '1', '1', '', '', '', '', '', '', '1', NULL, NULL, NULL),"/>
  </r>
  <r>
    <s v="80-M 640K"/>
    <n v="136"/>
    <n v="50382547"/>
    <s v="Verde primavera"/>
    <n v="0.5"/>
    <s v="lt"/>
    <n v="4"/>
    <n v="1.1599999999999999"/>
    <x v="6"/>
    <s v="GLASURIT"/>
    <s v="PINTURA"/>
    <n v="307.30253374497596"/>
    <d v="2019-01-01T00:00:00"/>
    <m/>
    <m/>
    <s v="(NULL, '80-M 640K', '50382547', '', 'Verde primavera', '', '', '', '', '1', '1', '1', '', '', '', '', '', '', '1', NULL, NULL, NULL),"/>
  </r>
  <r>
    <s v="80-M 696K"/>
    <n v="137"/>
    <n v="50383022"/>
    <s v="Verde Olvivo"/>
    <n v="0.5"/>
    <s v="lt"/>
    <n v="4"/>
    <n v="1.2050000000000001"/>
    <x v="6"/>
    <s v="GLASURIT"/>
    <s v="PINTURA"/>
    <n v="307.30253374497596"/>
    <d v="2019-01-01T00:00:00"/>
    <m/>
    <m/>
    <s v="(NULL, '80-M 696K', '50383022', '', 'Verde Olvivo', '', '', '', '', '1', '1', '1', '', '', '', '', '', '', '1', NULL, NULL, NULL),"/>
  </r>
  <r>
    <s v="90 M-01"/>
    <n v="138"/>
    <n v="53237110"/>
    <s v="90 M-01 Aditivo de Efecto 1L IP3B"/>
    <n v="1"/>
    <s v="lt"/>
    <n v="4"/>
    <n v="0.92800000000000005"/>
    <x v="6"/>
    <s v="GLASURIT"/>
    <s v="PINTURA"/>
    <n v="118.36170752709631"/>
    <d v="2019-01-01T00:00:00"/>
    <m/>
    <m/>
    <s v="(NULL, '90 M-01', '53237110', '', '90 M-01 Aditivo de Efecto 1L IP3B', '', '', '', '', '1', '1', '1', '', '', '', '', '', '', '1', NULL, NULL, NULL),"/>
  </r>
  <r>
    <s v="90 M-99-00"/>
    <n v="139"/>
    <n v="53165878"/>
    <s v="90 M-99/00 Alu. Superfino 0,5L IP3A"/>
    <n v="0.5"/>
    <s v="lt"/>
    <n v="4"/>
    <n v="1.022"/>
    <x v="6"/>
    <s v="GLASURIT"/>
    <s v="PINTURA"/>
    <n v="97.44903381694904"/>
    <d v="2019-01-01T00:00:00"/>
    <m/>
    <m/>
    <s v="(NULL, '90 M-99-00', '53165878', '', '90 M-99/00 Alu. Superfino 0,5L IP3A', '', '', '', '', '1', '1', '1', '', '', '', '', '', '', '1', NULL, NULL, NULL),"/>
  </r>
  <r>
    <s v="90 M-99-01"/>
    <n v="140"/>
    <n v="50148840"/>
    <s v="90 M-99/01 Al. Extrafino 1L IP3B"/>
    <n v="1"/>
    <s v="lt"/>
    <n v="4"/>
    <n v="1.083"/>
    <x v="6"/>
    <s v="GLASURIT"/>
    <s v="PINTURA"/>
    <n v="118.36170752709631"/>
    <d v="2019-01-01T00:00:00"/>
    <m/>
    <m/>
    <s v="(NULL, '90 M-99-01', '50148840', '', '90 M-99/01 Al. Extrafino 1L IP3B', '', '', '', '', '1', '1', '1', '', '', '', '', '', '', '1', NULL, NULL, NULL),"/>
  </r>
  <r>
    <s v="90 M-99-02"/>
    <n v="141"/>
    <n v="54606843"/>
    <s v="90 M-99/02 Aluminio Fino 1L IP3B"/>
    <n v="1"/>
    <s v="lt"/>
    <n v="4"/>
    <n v="1.0549999999999999"/>
    <x v="6"/>
    <s v="GLASURIT"/>
    <s v="PINTURA"/>
    <n v="222.7307332753486"/>
    <d v="2019-01-01T00:00:00"/>
    <m/>
    <m/>
    <s v="(NULL, '90 M-99-02', '54606843', '', '90 M-99/02 Aluminio Fino 1L IP3B', '', '', '', '', '1', '1', '1', '', '', '', '', '', '', '1', NULL, NULL, NULL),"/>
  </r>
  <r>
    <s v="90 M-99-03"/>
    <n v="142"/>
    <n v="53164606"/>
    <s v="90 M-99/03 Aluminio Medio 0,5L IP3A"/>
    <n v="0.5"/>
    <s v="lt"/>
    <n v="4"/>
    <n v="1.0549999999999999"/>
    <x v="6"/>
    <s v="GLASURIT"/>
    <s v="PINTURA"/>
    <n v="97.44903381694904"/>
    <d v="2019-01-01T00:00:00"/>
    <m/>
    <m/>
    <s v="(NULL, '90 M-99-03', '53164606', '', '90 M-99/03 Aluminio Medio 0,5L IP3A', '', '', '', '', '1', '1', '1', '', '', '', '', '', '', '1', NULL, NULL, NULL),"/>
  </r>
  <r>
    <s v="90 M-99-04"/>
    <n v="143"/>
    <n v="53165719"/>
    <s v="90 M-99/04 Alu. Grueso 0,5L IP3A"/>
    <n v="0.5"/>
    <s v="lt"/>
    <n v="4"/>
    <n v="1.1060000000000001"/>
    <x v="6"/>
    <s v="GLASURIT"/>
    <s v="PINTURA"/>
    <n v="155.09249719656168"/>
    <d v="2019-01-01T00:00:00"/>
    <m/>
    <m/>
    <s v="(NULL, '90 M-99-04', '53165719', '', '90 M-99/04 Alu. Grueso 0,5L IP3A', '', '', '', '', '1', '1', '1', '', '', '', '', '', '', '1', NULL, NULL, NULL),"/>
  </r>
  <r>
    <s v="90 M-99-07"/>
    <n v="144"/>
    <n v="53374537"/>
    <s v="90 M-99-07 Alu. Extragru. 0,5L IP3A"/>
    <n v="0.5"/>
    <s v="lt"/>
    <n v="4"/>
    <n v="1.085"/>
    <x v="6"/>
    <s v="GLASURIT"/>
    <s v="PINTURA"/>
    <n v="97.44903381694904"/>
    <m/>
    <m/>
    <m/>
    <s v="(NULL, '90 M-99-07', '53374537', '', '90 M-99-07 Alu. Extragru. 0,5L IP3A', '', '', '', '', '1', '1', '1', '', '', '', '', '', '', '1', NULL, NULL, NULL),"/>
  </r>
  <r>
    <s v="90 M-99-08"/>
    <n v="145"/>
    <n v="53164871"/>
    <s v="90 M-99/08 Alu. Brillante 1L IP3B"/>
    <n v="1"/>
    <s v="lt"/>
    <n v="4"/>
    <n v="1.0429999999999999"/>
    <x v="6"/>
    <s v="GLASURIT"/>
    <s v="PINTURA"/>
    <n v="222.7307332753486"/>
    <d v="2019-01-01T00:00:00"/>
    <m/>
    <m/>
    <s v="(NULL, '90 M-99-08', '53164871', '', '90 M-99/08 Alu. Brillante 1L IP3B', '', '', '', '', '1', '1', '1', '', '', '', '', '', '', '1', NULL, NULL, NULL),"/>
  </r>
  <r>
    <s v="90 M-99-21"/>
    <n v="146"/>
    <n v="57501567"/>
    <s v="90M99/21 ALUMINUM AJ90-9121 0,5l IP31 GA"/>
    <n v="0.5"/>
    <s v="lt"/>
    <n v="4"/>
    <n v="1.165"/>
    <x v="6"/>
    <s v="GLASURIT"/>
    <s v="PINTURA"/>
    <n v="118.36170752709631"/>
    <d v="2019-01-01T00:00:00"/>
    <m/>
    <m/>
    <s v="(NULL, '90 M-99-21', '57501567', '', '90M99/21 ALUMINUM AJ90-9121 0,5l IP31 GA', '', '', '', '', '1', '1', '1', '', '', '', '', '', '', '1', NULL, NULL, NULL),"/>
  </r>
  <r>
    <s v="90 M-99-22"/>
    <n v="147"/>
    <n v="53165295"/>
    <s v="90M99/22 ALUMINUM AJ90-9122 0,5l IP31 GA"/>
    <n v="0.5"/>
    <s v="lt"/>
    <n v="4"/>
    <n v="1.153"/>
    <x v="6"/>
    <s v="GLASURIT"/>
    <s v="PINTURA"/>
    <n v="155.09249719656168"/>
    <d v="2019-01-01T00:00:00"/>
    <m/>
    <m/>
    <s v="(NULL, '90 M-99-22', '53165295', '', '90M99/22 ALUMINUM AJ90-9122 0,5l IP31 GA', '', '', '', '', '1', '1', '1', '', '', '', '', '', '', '1', NULL, NULL, NULL),"/>
  </r>
  <r>
    <s v="90-1250"/>
    <n v="148"/>
    <n v="50173787"/>
    <s v="90-1250 1L Negro Profundo"/>
    <n v="1"/>
    <s v="lt"/>
    <n v="4"/>
    <n v="0.97499999999999998"/>
    <x v="6"/>
    <s v="GLASURIT"/>
    <s v="PINTURA"/>
    <n v="97.44903381694904"/>
    <d v="2019-01-01T00:00:00"/>
    <m/>
    <m/>
    <s v="(NULL, '90-1250', '50173787', '', '90-1250 1L Negro Profundo', '', '', '', '', '1', '1', '1', '', '', '', '', '', '', '1', NULL, NULL, NULL),"/>
  </r>
  <r>
    <s v="90-905"/>
    <n v="149"/>
    <n v="50251571"/>
    <s v="90-905 0,125L Alusilber "/>
    <n v="0.125"/>
    <s v="lt"/>
    <n v="4"/>
    <n v="0.9"/>
    <x v="6"/>
    <s v="GLASURIT"/>
    <s v="PINTURA"/>
    <n v="222.7307332753486"/>
    <m/>
    <m/>
    <m/>
    <s v="(NULL, '90-905', '50251571', '', '90-905 0,125L Alusilber ', '', '', '', '', '1', '1', '1', '', '', '', '', '', '', '1', NULL, NULL, NULL),"/>
  </r>
  <r>
    <s v="90-A 031"/>
    <n v="150"/>
    <n v="50286110"/>
    <s v="90 A-031 Blanco 1 L IP3A"/>
    <n v="1"/>
    <s v="lt"/>
    <n v="4"/>
    <n v="1.5840000000000001"/>
    <x v="6"/>
    <s v="GLASURIT"/>
    <s v="PINTURA"/>
    <n v="118.36170752709631"/>
    <d v="2019-01-01T00:00:00"/>
    <m/>
    <m/>
    <s v="(NULL, '90-A 031', '50286110', '', '90 A-031 Blanco 1 L IP3A', '', '', '', '', '1', '1', '1', '', '', '', '', '', '', '1', NULL, NULL, NULL),"/>
  </r>
  <r>
    <s v="90-A 032"/>
    <n v="151"/>
    <n v="53150031"/>
    <s v="90 A-032 Blanco Transp 0,5L IP3A"/>
    <n v="0.5"/>
    <s v="lt"/>
    <n v="4"/>
    <n v="1.0640000000000001"/>
    <x v="6"/>
    <s v="GLASURIT"/>
    <s v="PINTURA"/>
    <n v="57.07431660090969"/>
    <d v="2019-01-01T00:00:00"/>
    <m/>
    <m/>
    <s v="(NULL, '90-A 032', '53150031', '', '90 A-032 Blanco Transp 0,5L IP3A', '', '', '', '', '1', '1', '1', '', '', '', '', '', '', '1', NULL, NULL, NULL),"/>
  </r>
  <r>
    <s v="90-A 035"/>
    <n v="152"/>
    <n v="50356594"/>
    <s v="90-A 035 Blanco nieve"/>
    <n v="1"/>
    <s v="lt"/>
    <n v="4"/>
    <n v="1.5880000000000001"/>
    <x v="6"/>
    <s v="GLASURIT"/>
    <s v="PINTURA"/>
    <n v="83.289772493118846"/>
    <d v="2019-01-01T00:00:00"/>
    <m/>
    <m/>
    <s v="(NULL, '90-A 035', '50356594', '', '90-A 035 Blanco nieve', '', '', '', '', '1', '1', '1', '', '', '', '', '', '', '1', NULL, NULL, NULL),"/>
  </r>
  <r>
    <s v="90-A 105"/>
    <n v="153"/>
    <n v="53371887"/>
    <s v="90 A-105 Ocre 0,5L IP3A"/>
    <n v="0.5"/>
    <s v="lt"/>
    <n v="4"/>
    <n v="1.196"/>
    <x v="6"/>
    <s v="GLASURIT"/>
    <s v="PINTURA"/>
    <n v="57.07431660090969"/>
    <m/>
    <m/>
    <m/>
    <s v="(NULL, '90-A 105', '53371887', '', '90 A-105 Ocre 0,5L IP3A', '', '', '', '', '1', '1', '1', '', '', '', '', '', '', '1', NULL, NULL, NULL),"/>
  </r>
  <r>
    <s v="90-A 115"/>
    <n v="154"/>
    <n v="53374219"/>
    <s v="90 A-115 Amarillo 0,5L IP3A"/>
    <n v="0.5"/>
    <s v="lt"/>
    <n v="4"/>
    <n v="1.012"/>
    <x v="6"/>
    <s v="GLASURIT"/>
    <s v="PINTURA"/>
    <n v="97.44903381694904"/>
    <m/>
    <m/>
    <m/>
    <s v="(NULL, '90-A 115', '53374219', '', '90 A-115 Amarillo 0,5L IP3A', '', '', '', '', '1', '1', '1', '', '', '', '', '', '', '1', NULL, NULL, NULL),"/>
  </r>
  <r>
    <s v="90-A 136"/>
    <n v="155"/>
    <n v="53371940"/>
    <s v="90 A-136 Ama. Oxi. Trans. 0,5L IP3A"/>
    <n v="0.5"/>
    <s v="lt"/>
    <n v="4"/>
    <n v="1.1060000000000001"/>
    <x v="6"/>
    <s v="GLASURIT"/>
    <s v="PINTURA"/>
    <n v="64.21407186793823"/>
    <m/>
    <m/>
    <m/>
    <s v="(NULL, '90-A 136', '53371940', '', '90 A-136 Ama. Oxi. Trans. 0,5L IP3A', '', '', '', '', '1', '1', '1', '', '', '', '', '', '', '1', NULL, NULL, NULL),"/>
  </r>
  <r>
    <s v="90-A 143"/>
    <n v="156"/>
    <n v="53371993"/>
    <s v="90 A-143 Amarillo Anaran. 0,5L IP3A"/>
    <n v="0.5"/>
    <s v="lt"/>
    <n v="4"/>
    <n v="1.0409999999999999"/>
    <x v="6"/>
    <s v="GLASURIT"/>
    <s v="PINTURA"/>
    <n v="97.44903381694904"/>
    <m/>
    <m/>
    <m/>
    <s v="(NULL, '90-A 143', '53371993', '', '90 A-143 Amarillo Anaran. 0,5L IP3A', '', '', '', '', '1', '1', '1', '', '', '', '', '', '', '1', NULL, NULL, NULL),"/>
  </r>
  <r>
    <s v="90-A 148"/>
    <n v="157"/>
    <n v="53372046"/>
    <s v="90 A-148 LEMON GOLD 0,5l IP3A"/>
    <n v="0.5"/>
    <s v="lt"/>
    <n v="4"/>
    <n v="1.5089999999999999"/>
    <x v="6"/>
    <s v="GLASURIT"/>
    <s v="PINTURA"/>
    <n v="222.7307332753486"/>
    <m/>
    <m/>
    <m/>
    <s v="(NULL, '90-A 148', '53372046', '', '90 A-148 LEMON GOLD 0,5l IP3A', '', '', '', '', '1', '1', '1', '', '', '', '', '', '', '1', NULL, NULL, NULL),"/>
  </r>
  <r>
    <s v="90-A 149"/>
    <n v="158"/>
    <n v="57679329"/>
    <s v="90 A-149 Amarillo Limon"/>
    <n v="0.5"/>
    <s v="lt"/>
    <n v="4"/>
    <n v="0.995"/>
    <x v="6"/>
    <s v="GLASURIT"/>
    <s v="PINTURA"/>
    <n v="57.07431660090969"/>
    <m/>
    <m/>
    <m/>
    <s v="(NULL, '90-A 149', '57679329', '', '90 A-149 Amarillo Limon', '', '', '', '', '1', '1', '1', '', '', '', '', '', '', '1', NULL, NULL, NULL),"/>
  </r>
  <r>
    <s v="90-A 155"/>
    <n v="159"/>
    <n v="50330955"/>
    <s v="90-A 155 Amarillo Limon"/>
    <n v="0.5"/>
    <s v="lt"/>
    <n v="4"/>
    <n v="1.002"/>
    <x v="6"/>
    <s v="GLASURIT"/>
    <s v="PINTURA"/>
    <n v="118.36170752709631"/>
    <m/>
    <m/>
    <m/>
    <s v="(NULL, '90-A 155', '50330955', '', '90-A 155 Amarillo Limon', '', '', '', '', '1', '1', '1', '', '', '', '', '', '', '1', NULL, NULL, NULL),"/>
  </r>
  <r>
    <s v="90-A 177"/>
    <n v="160"/>
    <n v="53573923"/>
    <s v="90 A-177 Amarillo Verdoso 0,5L IP31 GA"/>
    <n v="0.5"/>
    <s v="lt"/>
    <n v="4"/>
    <n v="1.022"/>
    <x v="6"/>
    <s v="GLASURIT"/>
    <s v="PINTURA"/>
    <n v="97.44903381694904"/>
    <m/>
    <m/>
    <m/>
    <s v="(NULL, '90-A 177', '53573923', '', '90 A-177 Amarillo Verdoso 0,5L IP31 GA', '', '', '', '', '1', '1', '1', '', '', '', '', '', '', '1', NULL, NULL, NULL),"/>
  </r>
  <r>
    <s v="90-A 201"/>
    <n v="161"/>
    <n v="53374325"/>
    <s v="90 A-201 Naranja Claro 0,5L IP3A"/>
    <n v="0.5"/>
    <s v="lt"/>
    <n v="4"/>
    <n v="1.0589999999999999"/>
    <x v="6"/>
    <s v="GLASURIT"/>
    <s v="PINTURA"/>
    <n v="97.44903381694904"/>
    <m/>
    <m/>
    <m/>
    <s v="(NULL, '90-A 201', '53374325', '', '90 A-201 Naranja Claro 0,5L IP3A', '', '', '', '', '1', '1', '1', '', '', '', '', '', '', '1', NULL, NULL, NULL),"/>
  </r>
  <r>
    <s v="90-A 306"/>
    <n v="162"/>
    <n v="53152840"/>
    <s v="90 A-306 Rojo Oxido 0,5L IP3A"/>
    <n v="0.5"/>
    <s v="lt"/>
    <n v="4"/>
    <n v="1.1140000000000001"/>
    <x v="6"/>
    <s v="GLASURIT"/>
    <s v="PINTURA"/>
    <n v="57.07431660090969"/>
    <d v="2019-01-01T00:00:00"/>
    <m/>
    <m/>
    <s v="(NULL, '90-A 306', '53152840', '', '90 A-306 Rojo Oxido 0,5L IP3A', '', '', '', '', '1', '1', '1', '', '', '', '', '', '', '1', NULL, NULL, NULL),"/>
  </r>
  <r>
    <s v="90-A 307"/>
    <n v="163"/>
    <n v="57679382"/>
    <s v="90 A-307 Rojo Ox. Trans. 0,5L 1A1"/>
    <n v="0.5"/>
    <s v="lt"/>
    <n v="4"/>
    <n v="0.98599999999999999"/>
    <x v="6"/>
    <s v="GLASURIT"/>
    <s v="PINTURA"/>
    <n v="97.44903381694904"/>
    <m/>
    <m/>
    <m/>
    <s v="(NULL, '90-A 307', '57679382', '', '90 A-307 Rojo Ox. Trans. 0,5L 1A1', '', '', '', '', '1', '1', '1', '', '', '', '', '', '', '1', NULL, NULL, NULL),"/>
  </r>
  <r>
    <s v="90-A 323"/>
    <n v="164"/>
    <n v="53152363"/>
    <s v="90 A-323 Rojo Claro 0,5L IP3A"/>
    <n v="0.5"/>
    <s v="lt"/>
    <n v="4"/>
    <n v="1.097"/>
    <x v="6"/>
    <s v="GLASURIT"/>
    <s v="PINTURA"/>
    <n v="155.09249719656168"/>
    <d v="2019-01-01T00:00:00"/>
    <m/>
    <m/>
    <s v="(NULL, '90-A 323', '53152363', '', '90 A-323 Rojo Claro 0,5L IP3A', '', '', '', '', '1', '1', '1', '', '', '', '', '', '', '1', NULL, NULL, NULL),"/>
  </r>
  <r>
    <s v="90-A 329"/>
    <n v="165"/>
    <n v="53153423"/>
    <s v="90 A-329 Rojo Transp. 0,5L IP3A"/>
    <n v="0.5"/>
    <s v="lt"/>
    <n v="4"/>
    <n v="1.179"/>
    <x v="6"/>
    <s v="GLASURIT"/>
    <s v="PINTURA"/>
    <n v="57.07431660090969"/>
    <d v="2019-01-01T00:00:00"/>
    <m/>
    <m/>
    <s v="(NULL, '90-A 329', '53153423', '', '90 A-329 Rojo Transp. 0,5L IP3A', '', '', '', '', '1', '1', '1', '', '', '', '', '', '', '1', NULL, NULL, NULL),"/>
  </r>
  <r>
    <s v="90-A 347"/>
    <n v="166"/>
    <n v="53153794"/>
    <s v="90 A-347 MARRON 0,5l IP31"/>
    <n v="0.5"/>
    <s v="lt"/>
    <n v="4"/>
    <n v="0.98099999999999998"/>
    <x v="6"/>
    <s v="GLASURIT"/>
    <s v="PINTURA"/>
    <n v="118.36170752709631"/>
    <d v="2019-01-01T00:00:00"/>
    <m/>
    <m/>
    <s v="(NULL, '90-A 347', '53153794', '', '90 A-347 MARRON 0,5l IP31', '', '', '', '', '1', '1', '1', '', '', '', '', '', '', '1', NULL, NULL, NULL),"/>
  </r>
  <r>
    <s v="90-A 349"/>
    <n v="167"/>
    <n v="57679488"/>
    <s v="90 A-349 RED 1l 1A1"/>
    <n v="1"/>
    <s v="lt"/>
    <n v="4"/>
    <n v="0.99299999999999999"/>
    <x v="6"/>
    <s v="GLASURIT"/>
    <s v="PINTURA"/>
    <n v="187.40198810951742"/>
    <m/>
    <m/>
    <m/>
    <s v="(NULL, '90-A 349', '57679488', '', '90 A-349 RED 1l 1A1', '', '', '', '', '1', '1', '1', '', '', '', '', '', '', '1', NULL, NULL, NULL),"/>
  </r>
  <r>
    <s v="90-A 350"/>
    <n v="168"/>
    <n v="50384742"/>
    <s v="90-A 350 Rojo oscuro "/>
    <n v="0.5"/>
    <s v="lt"/>
    <n v="4"/>
    <n v="0.97399999999999998"/>
    <x v="6"/>
    <s v="GLASURIT"/>
    <s v="PINTURA"/>
    <n v="97.44903381694904"/>
    <d v="2019-01-01T00:00:00"/>
    <m/>
    <m/>
    <s v="(NULL, '90-A 350', '50384742', '', '90-A 350 Rojo oscuro ', '', '', '', '', '1', '1', '1', '', '', '', '', '', '', '1', NULL, NULL, NULL),"/>
  </r>
  <r>
    <s v="90-A 352"/>
    <n v="169"/>
    <n v="53152522"/>
    <s v="90 A-352 Rojo Oscuro 0,5L IP3A"/>
    <n v="0.5"/>
    <s v="lt"/>
    <n v="4"/>
    <n v="0.97399999999999998"/>
    <x v="6"/>
    <s v="GLASURIT"/>
    <s v="PINTURA"/>
    <n v="97.44903381694904"/>
    <m/>
    <m/>
    <m/>
    <s v="(NULL, '90-A 352', '53152522', '', '90 A-352 Rojo Oscuro 0,5L IP3A', '', '', '', '', '1', '1', '1', '', '', '', '', '', '', '1', NULL, NULL, NULL),"/>
  </r>
  <r>
    <s v="90-A 359"/>
    <n v="170"/>
    <n v="53154165"/>
    <s v="90 A-359 Rosa 0,5L IP3A"/>
    <n v="0.5"/>
    <s v="lt"/>
    <n v="4"/>
    <n v="0.96599999999999997"/>
    <x v="6"/>
    <s v="GLASURIT"/>
    <s v="PINTURA"/>
    <n v="97.44903381694904"/>
    <d v="2019-01-01T00:00:00"/>
    <m/>
    <m/>
    <s v="(NULL, '90-A 359', '53154165', '', '90 A-359 Rosa 0,5L IP3A', '', '', '', '', '1', '1', '1', '', '', '', '', '', '', '1', NULL, NULL, NULL),"/>
  </r>
  <r>
    <s v="90-A 372"/>
    <n v="171"/>
    <n v="53154430"/>
    <s v="90 A-372 ROJO ESCARLATA 0,5l IP31"/>
    <n v="0.5"/>
    <s v="lt"/>
    <n v="4"/>
    <n v="1.0189999999999999"/>
    <x v="6"/>
    <s v="GLASURIT"/>
    <s v="PINTURA"/>
    <n v="155.09249719656168"/>
    <d v="2019-01-01T00:00:00"/>
    <m/>
    <m/>
    <s v="(NULL, '90-A 372', '53154430', '', '90 A-372 ROJO ESCARLATA 0,5l IP31', '', '', '', '', '1', '1', '1', '', '', '', '', '', '', '1', NULL, NULL, NULL),"/>
  </r>
  <r>
    <s v="90-A 378"/>
    <n v="172"/>
    <n v="53154748"/>
    <s v="90 A-378 Rojo Anaranjado 0,5L 1A1"/>
    <n v="0.5"/>
    <s v="lt"/>
    <n v="4"/>
    <n v="0.97599999999999998"/>
    <x v="6"/>
    <s v="GLASURIT"/>
    <s v="PINTURA"/>
    <n v="97.44903381694904"/>
    <d v="2019-01-01T00:00:00"/>
    <m/>
    <m/>
    <s v="(NULL, '90-A 378', '53154748', '', '90 A-378 Rojo Anaranjado 0,5L 1A1', '', '', '', '', '1', '1', '1', '', '', '', '', '', '', '1', NULL, NULL, NULL),"/>
  </r>
  <r>
    <s v="90-A 3A0"/>
    <n v="173"/>
    <n v="50338390"/>
    <s v="90-A 3A0 Cereza"/>
    <n v="0.125"/>
    <s v="lt"/>
    <n v="4"/>
    <n v="1.038"/>
    <x v="6"/>
    <s v="GLASURIT"/>
    <s v="PINTURA"/>
    <n v="90.168119538175588"/>
    <d v="2019-01-01T00:00:00"/>
    <m/>
    <m/>
    <s v="(NULL, '90-A 3A0', '50338390', '', '90-A 3A0 Cereza', '', '', '', '', '1', '1', '1', '', '', '', '', '', '', '1', NULL, NULL, NULL),"/>
  </r>
  <r>
    <s v="90-A 427"/>
    <n v="174"/>
    <n v="53372629"/>
    <s v="90 A-427 Violeta 0,5L IP3A"/>
    <n v="0.5"/>
    <s v="lt"/>
    <n v="4"/>
    <n v="0.95199999999999996"/>
    <x v="6"/>
    <s v="GLASURIT"/>
    <s v="PINTURA"/>
    <n v="97.44903381694904"/>
    <m/>
    <m/>
    <m/>
    <s v="(NULL, '90-A 427', '53372629', '', '90 A-427 Violeta 0,5L IP3A', '', '', '', '', '1', '1', '1', '', '', '', '', '', '', '1', NULL, NULL, NULL),"/>
  </r>
  <r>
    <s v="90-A 430"/>
    <n v="175"/>
    <n v="53155172"/>
    <s v="90 A-430 Violeta Rojizo 0,5L IP3A"/>
    <n v="0.5"/>
    <s v="lt"/>
    <n v="4"/>
    <n v="0.98399999999999999"/>
    <x v="6"/>
    <s v="GLASURIT"/>
    <s v="PINTURA"/>
    <n v="97.44903381694904"/>
    <d v="2019-01-01T00:00:00"/>
    <m/>
    <m/>
    <s v="(NULL, '90-A 430', '53155172', '', '90 A-430 Violeta Rojizo 0,5L IP3A', '', '', '', '', '1', '1', '1', '', '', '', '', '', '', '1', NULL, NULL, NULL),"/>
  </r>
  <r>
    <s v="90-A 503"/>
    <n v="176"/>
    <n v="53155808"/>
    <s v="90 A-503  BLUE 1l IP3B"/>
    <n v="1"/>
    <s v="lt"/>
    <n v="4"/>
    <n v="1.042"/>
    <x v="6"/>
    <s v="GLASURIT"/>
    <s v="PINTURA"/>
    <n v="155.09249719656168"/>
    <d v="2019-01-01T00:00:00"/>
    <m/>
    <m/>
    <s v="(NULL, '90-A 503', '53155808', '', '90 A-503  BLUE 1l IP3B', '', '', '', '', '1', '1', '1', '', '', '', '', '', '', '1', NULL, NULL, NULL),"/>
  </r>
  <r>
    <s v="90-A 527"/>
    <n v="177"/>
    <n v="50180536"/>
    <s v="90-A 527 1L SAPHIRBLAU (AZUL ZAFIRO)"/>
    <n v="1"/>
    <s v="lt"/>
    <n v="4"/>
    <n v="0.98599999999999999"/>
    <x v="6"/>
    <s v="GLASURIT"/>
    <s v="PINTURA"/>
    <n v="187.40198810951742"/>
    <d v="2019-01-01T00:00:00"/>
    <m/>
    <m/>
    <s v="(NULL, '90-A 527', '50180536', '', '90-A 527 1L SAPHIRBLAU (AZUL ZAFIRO)', '', '', '', '', '1', '1', '1', '', '', '', '', '', '', '1', NULL, NULL, NULL),"/>
  </r>
  <r>
    <s v="90-A 528"/>
    <n v="178"/>
    <n v="50429691"/>
    <s v="90-A 528 Azul"/>
    <n v="0.5"/>
    <s v="lt"/>
    <n v="4"/>
    <n v="0.96799999999999997"/>
    <x v="6"/>
    <s v="GLASURIT"/>
    <s v="PINTURA"/>
    <n v="222.10605998165028"/>
    <d v="2019-01-01T00:00:00"/>
    <m/>
    <m/>
    <s v="(NULL, '90-A 528', '50429691', '', '90-A 528 Azul', '', '', '', '', '1', '1', '1', '', '', '', '', '', '', '1', NULL, NULL, NULL),"/>
  </r>
  <r>
    <s v="90-A 531"/>
    <n v="179"/>
    <n v="57679541"/>
    <s v="90-A 531 BLUE 1l 1A1"/>
    <n v="1"/>
    <s v="lt"/>
    <n v="4"/>
    <n v="0.96799999999999997"/>
    <x v="6"/>
    <s v="GLASURIT"/>
    <s v="PINTURA"/>
    <n v="222.73072546703008"/>
    <m/>
    <m/>
    <m/>
    <s v="(NULL, '90-A 531', '57679541', '', '90-A 531 BLUE 1l 1A1', '', '', '', '', '1', '1', '1', '', '', '', '', '', '', '1', NULL, NULL, NULL),"/>
  </r>
  <r>
    <s v="90-A 532"/>
    <n v="180"/>
    <n v="57679594"/>
    <s v="90 A-532 Azul Indio 0,5L 1A1"/>
    <n v="0.5"/>
    <s v="lt"/>
    <n v="4"/>
    <n v="0.97199999999999998"/>
    <x v="6"/>
    <s v="GLASURIT"/>
    <s v="PINTURA"/>
    <n v="60.823678311433476"/>
    <m/>
    <m/>
    <m/>
    <s v="(NULL, '90-A 532', '57679594', '', '90 A-532 Azul Indio 0,5L 1A1', '', '', '', '', '1', '1', '1', '', '', '', '', '', '', '1', NULL, NULL, NULL),"/>
  </r>
  <r>
    <s v="90-A 563"/>
    <n v="181"/>
    <n v="57680336"/>
    <s v="90 A-563 Azul 0,5L 1A1"/>
    <n v="0.5"/>
    <s v="lt"/>
    <n v="4"/>
    <n v="1.0449999999999999"/>
    <x v="6"/>
    <s v="GLASURIT"/>
    <s v="PINTURA"/>
    <n v="64.216414592194624"/>
    <m/>
    <m/>
    <m/>
    <s v="(NULL, '90-A 563', '57680336', '', '90 A-563 Azul 0,5L 1A1', '', '', '', '', '1', '1', '1', '', '', '', '', '', '', '1', NULL, NULL, NULL),"/>
  </r>
  <r>
    <s v="90-A 589"/>
    <n v="182"/>
    <n v="51989014"/>
    <s v="90-A589 AZUL 1L 1A1"/>
    <n v="1"/>
    <s v="lt"/>
    <n v="4"/>
    <n v="0.996"/>
    <x v="6"/>
    <s v="GLASURIT"/>
    <s v="PINTURA"/>
    <n v="222.73072546703008"/>
    <m/>
    <m/>
    <m/>
    <s v="(NULL, '90-A 589', '51989014', '', '90-A589 AZUL 1L 1A1', '', '', '', '', '1', '1', '1', '', '', '', '', '', '', '1', NULL, NULL, NULL),"/>
  </r>
  <r>
    <s v="90-A 640"/>
    <n v="183"/>
    <n v="53156921"/>
    <s v="90 A-640 VERDE AZULADO 1l IP31"/>
    <n v="1"/>
    <s v="lt"/>
    <n v="4"/>
    <n v="0.98699999999999999"/>
    <x v="6"/>
    <s v="GLASURIT"/>
    <s v="PINTURA"/>
    <n v="118.36170752709631"/>
    <d v="2019-01-01T00:00:00"/>
    <m/>
    <m/>
    <s v="(NULL, '90-A 640', '53156921', '', '90 A-640 VERDE AZULADO 1l IP31', '', '', '', '', '1', '1', '1', '', '', '', '', '', '', '1', NULL, NULL, NULL),"/>
  </r>
  <r>
    <s v="90-A 695"/>
    <n v="184"/>
    <n v="50392274"/>
    <s v="90-A 695 Verde"/>
    <n v="0.5"/>
    <s v="lt"/>
    <n v="4"/>
    <n v="1.032"/>
    <x v="6"/>
    <s v="GLASURIT"/>
    <s v="PINTURA"/>
    <n v="83.289772493118846"/>
    <d v="2019-01-01T00:00:00"/>
    <m/>
    <m/>
    <s v="(NULL, '90-A 695', '50392274', '', '90-A 695 Verde', '', '', '', '', '1', '1', '1', '', '', '', '', '', '', '1', NULL, NULL, NULL),"/>
  </r>
  <r>
    <s v="90-A 696"/>
    <n v="185"/>
    <n v="53372894"/>
    <s v="90 A-696 GREEN 0,5l IP3A"/>
    <n v="0.5"/>
    <s v="lt"/>
    <n v="4"/>
    <n v="1.032"/>
    <x v="6"/>
    <s v="GLASURIT"/>
    <s v="PINTURA"/>
    <n v="97.44903381694904"/>
    <m/>
    <m/>
    <m/>
    <s v="(NULL, '90-A 696', '53372894', '', '90 A-696 GREEN 0,5l IP3A', '', '', '', '', '1', '1', '1', '', '', '', '', '', '', '1', NULL, NULL, NULL),"/>
  </r>
  <r>
    <s v="90-A 924"/>
    <n v="186"/>
    <n v="53157663"/>
    <s v="90-A 924 FACTORY BLACK 0,5l IP3A"/>
    <n v="0.5"/>
    <s v="lt"/>
    <n v="4"/>
    <n v="0.98099999999999998"/>
    <x v="6"/>
    <s v="GLASURIT"/>
    <s v="PINTURA"/>
    <n v="57.07431660090969"/>
    <d v="2019-01-01T00:00:00"/>
    <m/>
    <m/>
    <s v="(NULL, '90-A 924', '53157663', '', '90-A 924 FACTORY BLACK 0,5l IP3A', '', '', '', '', '1', '1', '1', '', '', '', '', '', '', '1', NULL, NULL, NULL),"/>
  </r>
  <r>
    <s v="90-A 926"/>
    <n v="187"/>
    <n v="57048393"/>
    <s v="90-A 926 BLACK 1l IP3B"/>
    <n v="1"/>
    <s v="lt"/>
    <n v="4"/>
    <n v="0.95299999999999996"/>
    <x v="6"/>
    <s v="GLASURIT"/>
    <s v="PINTURA"/>
    <n v="97.44903381694904"/>
    <d v="2019-01-01T00:00:00"/>
    <m/>
    <m/>
    <s v="(NULL, '90-A 926', '57048393', '', '90-A 926 BLACK 1l IP3B', '', '', '', '', '1', '1', '1', '', '', '', '', '', '', '1', NULL, NULL, NULL),"/>
  </r>
  <r>
    <s v="90-A 927"/>
    <n v="188"/>
    <n v="50173848"/>
    <s v="90 A-927 Negro Transp. 0,5L 1A1"/>
    <n v="0.5"/>
    <s v="lt"/>
    <n v="4"/>
    <n v="0.97299999999999998"/>
    <x v="6"/>
    <s v="GLASURIT"/>
    <s v="PINTURA"/>
    <n v="64.216414592194624"/>
    <d v="2019-01-01T00:00:00"/>
    <m/>
    <m/>
    <s v="(NULL, '90-A 927', '50173848', '', '90 A-927 Negro Transp. 0,5L 1A1', '', '', '', '', '1', '1', '1', '', '', '', '', '', '', '1', NULL, NULL, NULL),"/>
  </r>
  <r>
    <s v="90-A 997"/>
    <n v="189"/>
    <n v="53157557"/>
    <s v="90-A 997 JET BLACK 0,5l 1A1"/>
    <n v="0.5"/>
    <s v="lt"/>
    <n v="4"/>
    <n v="1.0489999999999999"/>
    <x v="6"/>
    <s v="GLASURIT"/>
    <s v="PINTURA"/>
    <n v="57.07431660090969"/>
    <d v="2019-01-01T00:00:00"/>
    <m/>
    <m/>
    <s v="(NULL, '90-A 997', '53157557', '', '90-A 997 JET BLACK 0,5l 1A1', '', '', '', '', '1', '1', '1', '', '', '', '', '', '', '1', NULL, NULL, NULL),"/>
  </r>
  <r>
    <s v="93 M-10"/>
    <n v="190"/>
    <n v="53168528"/>
    <s v="93-M 10 0,5L PERLA BLANCA"/>
    <n v="0.5"/>
    <s v="lt"/>
    <n v="4"/>
    <n v="1.1140000000000001"/>
    <x v="6"/>
    <s v="GLASURIT"/>
    <s v="PINTURA"/>
    <n v="97.44903381694904"/>
    <d v="2019-01-01T00:00:00"/>
    <m/>
    <m/>
    <s v="(NULL, '93 M-10', '53168528', '', '93-M 10 0,5L PERLA BLANCA', '', '', '', '', '1', '1', '1', '', '', '', '', '', '', '1', NULL, NULL, NULL),"/>
  </r>
  <r>
    <s v="93 M-11"/>
    <n v="191"/>
    <n v="53168740"/>
    <s v="93-M 11 PERLA BLANCA FINA 0,5L IP3A"/>
    <n v="0.5"/>
    <s v="lt"/>
    <n v="4"/>
    <n v="1.1279999999999999"/>
    <x v="6"/>
    <s v="GLASURIT"/>
    <s v="PINTURA"/>
    <n v="97.44903381694904"/>
    <d v="2019-01-01T00:00:00"/>
    <m/>
    <m/>
    <s v="(NULL, '93 M-11', '53168740', '', '93-M 11 PERLA BLANCA FINA 0,5L IP3A', '', '', '', '', '1', '1', '1', '', '', '', '', '', '', '1', NULL, NULL, NULL),"/>
  </r>
  <r>
    <s v="93 M-176"/>
    <n v="192"/>
    <n v="53168952"/>
    <s v="93 M-176 GOLD PEARL 0,5l IP3A"/>
    <n v="0.5"/>
    <s v="lt"/>
    <n v="4"/>
    <n v="1.1120000000000001"/>
    <x v="6"/>
    <s v="GLASURIT"/>
    <s v="PINTURA"/>
    <n v="155.09249719656168"/>
    <d v="2019-01-01T00:00:00"/>
    <m/>
    <m/>
    <s v="(NULL, '93 M-176', '53168952', '', '93 M-176 GOLD PEARL 0,5l IP3A', '', '', '', '', '1', '1', '1', '', '', '', '', '', '', '1', NULL, NULL, NULL),"/>
  </r>
  <r>
    <s v="93 M-363"/>
    <n v="193"/>
    <n v="53373371"/>
    <s v="93-M 363 ROJO PERLADO 0,5L "/>
    <n v="0.5"/>
    <s v="lt"/>
    <n v="4"/>
    <n v="1.0900000000000001"/>
    <x v="6"/>
    <s v="GLASURIT"/>
    <s v="PINTURA"/>
    <n v="97.44903381694904"/>
    <m/>
    <m/>
    <m/>
    <s v="(NULL, '93 M-363', '53373371', '', '93-M 363 ROJO PERLADO 0,5L ', '', '', '', '', '1', '1', '1', '', '', '', '', '', '', '1', NULL, NULL, NULL),"/>
  </r>
  <r>
    <s v="93 M-364"/>
    <n v="194"/>
    <n v="57680654"/>
    <s v="93-M 364 0,5L ROJO PERLADO FINO"/>
    <n v="0.5"/>
    <s v="lt"/>
    <n v="4"/>
    <n v="1.143"/>
    <x v="6"/>
    <s v="GLASURIT"/>
    <s v="PINTURA"/>
    <n v="155.09249719656168"/>
    <m/>
    <m/>
    <m/>
    <s v="(NULL, '93 M-364', '57680654', '', '93-M 364 0,5L ROJO PERLADO FINO', '', '', '', '', '1', '1', '1', '', '', '', '', '', '', '1', NULL, NULL, NULL),"/>
  </r>
  <r>
    <s v="93 M-505"/>
    <n v="195"/>
    <n v="53169800"/>
    <s v="93 M-505 Perla Azul 0,5L IP3A"/>
    <n v="0.5"/>
    <s v="lt"/>
    <n v="4"/>
    <n v="1.137"/>
    <x v="6"/>
    <s v="GLASURIT"/>
    <s v="PINTURA"/>
    <n v="97.44903381694904"/>
    <d v="2019-01-01T00:00:00"/>
    <m/>
    <m/>
    <s v="(NULL, '93 M-505', '53169800', '', '93 M-505 Perla Azul 0,5L IP3A', '', '', '', '', '1', '1', '1', '', '', '', '', '', '', '1', NULL, NULL, NULL),"/>
  </r>
  <r>
    <s v="93 M-506"/>
    <n v="196"/>
    <n v="53169694"/>
    <s v="93 M-506 Perla Azul Fina 0,5L IP3A"/>
    <n v="0.5"/>
    <s v="lt"/>
    <n v="4"/>
    <n v="1.1419999999999999"/>
    <x v="6"/>
    <s v="GLASURIT"/>
    <s v="PINTURA"/>
    <n v="155.09249719656168"/>
    <d v="2019-01-01T00:00:00"/>
    <m/>
    <m/>
    <s v="(NULL, '93 M-506', '53169694', '', '93 M-506 Perla Azul Fina 0,5L IP3A', '', '', '', '', '1', '1', '1', '', '', '', '', '', '', '1', NULL, NULL, NULL),"/>
  </r>
  <r>
    <s v="98 M-319"/>
    <n v="197"/>
    <n v="51630573"/>
    <s v="98 M-319 Perla Rojo Rubi 0,5L 1A1"/>
    <n v="0.5"/>
    <s v="lt"/>
    <n v="4"/>
    <n v="1.1399999999999999"/>
    <x v="6"/>
    <s v="GLASURIT"/>
    <s v="PINTURA"/>
    <n v="319.09900250893992"/>
    <m/>
    <m/>
    <m/>
    <s v="(NULL, '98 M-319', '51630573', '', '98 M-319 Perla Rojo Rubi 0,5L 1A1', '', '', '', '', '1', '1', '1', '', '', '', '', '', '', '1', NULL, NULL, NULL),"/>
  </r>
  <r>
    <s v="98 M-919"/>
    <n v="198"/>
    <n v="53172132"/>
    <s v="98 M-919 Perla Diamante 0,5L 1A1"/>
    <n v="0.5"/>
    <s v="lt"/>
    <n v="4"/>
    <n v="1.1519999999999999"/>
    <x v="6"/>
    <s v="GLASURIT"/>
    <s v="PINTURA"/>
    <n v="126.88676278248573"/>
    <d v="2019-01-01T00:00:00"/>
    <m/>
    <m/>
    <s v="(NULL, '98 M-919', '53172132', '', '98 M-919 Perla Diamante 0,5L 1A1', '', '', '', '', '1', '1', '1', '', '', '', '', '', '', '1', NULL, NULL, NULL),"/>
  </r>
  <r>
    <s v="98 M-930"/>
    <n v="199"/>
    <n v="53373000"/>
    <s v="98 M-930 Negro Grafito 0,5L IP3A"/>
    <n v="0.5"/>
    <s v="lt"/>
    <n v="4"/>
    <n v="1.0569999999999999"/>
    <x v="6"/>
    <s v="GLASURIT"/>
    <s v="PINTURA"/>
    <n v="97.44903381694904"/>
    <m/>
    <m/>
    <m/>
    <s v="(NULL, '98 M-930', '53373000', '', '98 M-930 Negro Grafito 0,5L IP3A', '', '', '', '', '1', '1', '1', '', '', '', '', '', '', '1', NULL, NULL, NULL),"/>
  </r>
  <r>
    <s v="98-A 097"/>
    <n v="200"/>
    <n v="51630467"/>
    <s v="98 A-097 Blanco Titanio 0,5L 1A1"/>
    <n v="0.5"/>
    <s v="lt"/>
    <n v="4"/>
    <n v="1.2549999999999999"/>
    <x v="6"/>
    <s v="GLASURIT"/>
    <s v="PINTURA"/>
    <n v="187.40198810951739"/>
    <m/>
    <m/>
    <m/>
    <s v="(NULL, '98-A 097', '51630467', '', '98 A-097 Blanco Titanio 0,5L 1A1', '', '', '', '', '1', '1', '1', '', '', '', '', '', '', '1', NULL, NULL, NULL),"/>
  </r>
  <r>
    <s v="93-E 3"/>
    <n v="201"/>
    <n v="50172104"/>
    <s v="93-E3 Solución Acuosa VE 5L 3H1"/>
    <n v="5"/>
    <s v="lt"/>
    <n v="4"/>
    <n v="1.008"/>
    <x v="6"/>
    <s v="GLASURIT"/>
    <s v="PINTURA"/>
    <n v="89.279695298248981"/>
    <d v="2019-01-01T00:00:00"/>
    <m/>
    <m/>
    <s v="(NULL, '93-E 3', '50172104', '', '93-E3 Solución Acuosa VE 5L 3H1', '', '', '', '', '1', '1', '1', '', '', '', '', '', '', '1', NULL, NULL, NULL),"/>
  </r>
  <r>
    <s v="93-IC 330"/>
    <n v="202"/>
    <n v="50173143"/>
    <s v="93-IC 330 Additiv 0,5L "/>
    <n v="0.5"/>
    <s v="lt"/>
    <n v="4"/>
    <n v="1.0389999999999999"/>
    <x v="6"/>
    <s v="GLASURIT"/>
    <s v="PINTURA"/>
    <n v="45.948191158703899"/>
    <d v="2019-01-01T00:00:00"/>
    <m/>
    <m/>
    <s v="(NULL, '93-IC 330', '50173143', '', '93-IC 330 Additiv 0,5L ', '', '', '', '', '1', '1', '1', '', '', '', '', '', '', '1', NULL, NULL, NULL),"/>
  </r>
  <r>
    <s v="90-IC 440"/>
    <n v="203"/>
    <n v="50173141"/>
    <s v="90-IC 440 Mixing Clear 1L "/>
    <n v="1"/>
    <s v="lt"/>
    <n v="4"/>
    <n v="0.89900000000000002"/>
    <x v="6"/>
    <s v="GLASURIT"/>
    <s v="PINTURA"/>
    <n v="45.948191158703899"/>
    <d v="2019-01-01T00:00:00"/>
    <m/>
    <m/>
    <s v="(NULL, '90-IC 440', '50173141', '', '90-IC 440 Mixing Clear 1L ', '', '', '', '', '1', '1', '1', '', '', '', '', '', '', '1', NULL, NULL, NULL),"/>
  </r>
  <r>
    <s v="90 M-4"/>
    <n v="204"/>
    <n v="50172103"/>
    <s v="90 M-4 Resina Base Agua CV 5L 3H1"/>
    <n v="5"/>
    <s v="lt"/>
    <n v="4"/>
    <n v="1.0109999999999999"/>
    <x v="6"/>
    <s v="GLASURIT"/>
    <s v="PINTURA"/>
    <n v="89.279695298248981"/>
    <d v="2019-01-01T00:00:00"/>
    <m/>
    <m/>
    <s v="(NULL, '90 M-4', '50172103', '', '90 M-4 Resina Base Agua CV 5L 3H1', '', '', '', '', '1', '1', '1', '', '', '', '', '', '', '1', NULL, NULL, NULL),"/>
  </r>
  <r>
    <s v="90 M-5"/>
    <n v="205"/>
    <n v="52801292"/>
    <s v="90 M-5 Laca Difuminado 0.5L 1A1"/>
    <n v="0.5"/>
    <s v="lt"/>
    <n v="4"/>
    <n v="1"/>
    <x v="6"/>
    <s v="GLASURIT"/>
    <s v="PINTURA"/>
    <n v="45.948191158703899"/>
    <m/>
    <m/>
    <m/>
    <s v="(NULL, '90 M-5', '52801292', '', '90 M-5 Laca Difuminado 0.5L 1A1', '', '', '', '', '1', '1', '1', '', '', '', '', '', '', '1', NULL, NULL, NULL),"/>
  </r>
  <r>
    <s v="90 M-50"/>
    <n v="206"/>
    <n v="57060580"/>
    <s v="90 M-50 Laca Difuminado 1L IP31 GC"/>
    <n v="1"/>
    <s v="lt"/>
    <n v="4"/>
    <n v="1.0049999999999999"/>
    <x v="6"/>
    <s v="GLASURIT"/>
    <s v="PINTURA"/>
    <n v="45.948191158703899"/>
    <m/>
    <m/>
    <m/>
    <s v="(NULL, '90 M-50', '57060580', '', '90 M-50 Laca Difuminado 1L IP31 GC', '', '', '', '', '1', '1', '1', '', '', '', '', '', '', '1', NULL, NULL, NULL),"/>
  </r>
  <r>
    <s v="11-LE 015"/>
    <n v="207"/>
    <n v="50213967"/>
    <s v="11-LE 015 0,125L Polar brillante"/>
    <n v="0.125"/>
    <s v="lt"/>
    <n v="4"/>
    <n v="1.2589999999999999"/>
    <x v="7"/>
    <s v="GLASURIT"/>
    <s v="PINTURA"/>
    <n v="242.27327437333193"/>
    <d v="2019-01-01T00:00:00"/>
    <m/>
    <m/>
    <s v="(NULL, '11-LE 015', '50213967', '', '11-LE 015 0,125L Polar brillante', '', '', '', '', '1', '1', '1', '', '', '', '', '', '', '1', NULL, NULL, NULL),"/>
  </r>
  <r>
    <s v="11-LE 165"/>
    <n v="208"/>
    <n v="50218617"/>
    <s v="11-LE 165 0,125L Plata brillante"/>
    <n v="0.125"/>
    <s v="lt"/>
    <n v="4"/>
    <n v="1.085"/>
    <x v="7"/>
    <s v="GLASURIT"/>
    <s v="PINTURA"/>
    <n v="489.55989324402117"/>
    <d v="2019-01-01T00:00:00"/>
    <m/>
    <m/>
    <s v="(NULL, '11-LE 165', '50218617', '', '11-LE 165 0,125L Plata brillante', '', '', '', '', '1', '1', '1', '', '', '', '', '', '', '1', NULL, NULL, NULL),"/>
  </r>
  <r>
    <s v="11-LE 315"/>
    <n v="209"/>
    <n v="50218618"/>
    <s v="11-LE 315 0,125L Rojo brillante"/>
    <n v="0.125"/>
    <s v="lt"/>
    <n v="4"/>
    <n v="1.0820000000000001"/>
    <x v="7"/>
    <s v="GLASURIT"/>
    <s v="PINTURA"/>
    <n v="586.11125647600602"/>
    <d v="2019-01-01T00:00:00"/>
    <m/>
    <m/>
    <s v="(NULL, '11-LE 315', '50218618', '', '11-LE 315 0,125L Rojo brillante', '', '', '', '', '1', '1', '1', '', '', '', '', '', '', '1', NULL, NULL, NULL),"/>
  </r>
  <r>
    <s v="11-LE 375"/>
    <n v="210"/>
    <n v="50219305"/>
    <s v="11-LE 375 0,125L Marrón brillante"/>
    <n v="0.125"/>
    <s v="lt"/>
    <n v="4"/>
    <n v="1.1819999999999999"/>
    <x v="7"/>
    <s v="GLASURIT"/>
    <s v="PINTURA"/>
    <n v="284.12789784918101"/>
    <d v="2019-01-01T00:00:00"/>
    <m/>
    <m/>
    <s v="(NULL, '11-LE 375', '50219305', '', '11-LE 375 0,125L Marrón brillante', '', '', '', '', '1', '1', '1', '', '', '', '', '', '', '1', NULL, NULL, NULL),"/>
  </r>
  <r>
    <s v="11-LE 385"/>
    <n v="211"/>
    <n v="50219308"/>
    <s v="11-LE 385 0,125L Magenta brillante"/>
    <n v="0.125"/>
    <s v="lt"/>
    <n v="4"/>
    <n v="1.0860000000000001"/>
    <x v="7"/>
    <s v="GLASURIT"/>
    <s v="PINTURA"/>
    <n v="489.54942697158407"/>
    <d v="2019-01-01T00:00:00"/>
    <m/>
    <m/>
    <s v="(NULL, '11-LE 385', '50219308', '', '11-LE 385 0,125L Magenta brillante', '', '', '', '', '1', '1', '1', '', '', '', '', '', '', '1', NULL, NULL, NULL),"/>
  </r>
  <r>
    <s v="11-LE 435"/>
    <n v="212"/>
    <n v="50218619"/>
    <s v="11-LE 435 0,125L Blanco brillante"/>
    <n v="0.125"/>
    <s v="lt"/>
    <n v="4"/>
    <n v="1.232"/>
    <x v="7"/>
    <s v="GLASURIT"/>
    <s v="PINTURA"/>
    <n v="423.68669192253753"/>
    <m/>
    <m/>
    <m/>
    <s v="(NULL, '11-LE 435', '50218619', '', '11-LE 435 0,125L Blanco brillante', '', '', '', '', '1', '1', '1', '', '', '', '', '', '', '1', NULL, NULL, NULL),"/>
  </r>
  <r>
    <s v="11-LE 535"/>
    <n v="213"/>
    <n v="50219309"/>
    <s v="11-LE 535 0,125L Azul brillante"/>
    <n v="0.125"/>
    <s v="lt"/>
    <n v="4"/>
    <n v="1.0820000000000001"/>
    <x v="7"/>
    <s v="GLASURIT"/>
    <s v="PINTURA"/>
    <n v="489.54942697158407"/>
    <d v="2019-01-01T00:00:00"/>
    <m/>
    <m/>
    <s v="(NULL, '11-LE 535', '50219309', '', '11-LE 535 0,125L Azul brillante', '', '', '', '', '1', '1', '1', '', '', '', '', '', '', '1', NULL, NULL, NULL),"/>
  </r>
  <r>
    <s v="11-LE 545"/>
    <n v="214"/>
    <n v="50218620"/>
    <s v="11-LE 545 0,125L Cian brillante"/>
    <n v="0.125"/>
    <s v="lt"/>
    <n v="4"/>
    <n v="1.0840000000000001"/>
    <x v="7"/>
    <s v="GLASURIT"/>
    <s v="PINTURA"/>
    <n v="586.11125647600602"/>
    <d v="2019-01-01T00:00:00"/>
    <m/>
    <m/>
    <s v="(NULL, '11-LE 545', '50218620', '', '11-LE 545 0,125L Cian brillante', '', '', '', '', '1', '1', '1', '', '', '', '', '', '', '1', NULL, NULL, NULL),"/>
  </r>
  <r>
    <s v="11-LE 615"/>
    <n v="215"/>
    <n v="50218621"/>
    <s v="11-LE 615 0,125L tropical shimmer"/>
    <n v="0.125"/>
    <s v="lt"/>
    <n v="4"/>
    <n v="1.2310000000000001"/>
    <x v="7"/>
    <s v="GLASURIT"/>
    <s v="PINTURA"/>
    <n v="586.11125647600602"/>
    <d v="2019-01-01T00:00:00"/>
    <m/>
    <m/>
    <s v="(NULL, '11-LE 615', '50218621', '', '11-LE 615 0,125L tropical shimmer', '', '', '', '', '1', '1', '1', '', '', '', '', '', '', '1', NULL, NULL, NULL),"/>
  </r>
  <r>
    <s v="11-LE 645"/>
    <n v="216"/>
    <n v="50215003"/>
    <s v="11-LE 645 0,125L Verde brillante"/>
    <n v="0.125"/>
    <s v="lt"/>
    <n v="4"/>
    <n v="1.0840000000000001"/>
    <x v="7"/>
    <s v="GLASURIT"/>
    <s v="PINTURA"/>
    <n v="489.54942697158407"/>
    <d v="2019-01-01T00:00:00"/>
    <m/>
    <m/>
    <s v="(NULL, '11-LE 645', '50215003', '', '11-LE 645 0,125L Verde brillante', '', '', '', '', '1', '1', '1', '', '', '', '', '', '', '1', NULL, NULL, NULL),"/>
  </r>
  <r>
    <s v="11-LE 915"/>
    <n v="217"/>
    <n v="50219381"/>
    <s v="11-LE 915 0,125L Oro brillante"/>
    <n v="0.125"/>
    <s v="lt"/>
    <n v="4"/>
    <n v="1.083"/>
    <x v="7"/>
    <s v="GLASURIT"/>
    <s v="PINTURA"/>
    <n v="489.54942697158407"/>
    <d v="2019-01-01T00:00:00"/>
    <m/>
    <m/>
    <s v="(NULL, '11-LE 915', '50219381', '', '11-LE 915 0,125L Oro brillante', '', '', '', '', '1', '1', '1', '', '', '', '', '', '', '1', NULL, NULL, NULL),"/>
  </r>
  <r>
    <s v="11-LE 025"/>
    <n v="218"/>
    <n v="50334568"/>
    <s v="11-LE 025 0,125L CRISTAL CHISPEANTE"/>
    <n v="0.125"/>
    <s v="lt"/>
    <n v="4"/>
    <n v="2.2080000000000002"/>
    <x v="7"/>
    <s v="GLASURIT"/>
    <s v="PINTURA"/>
    <n v="198.02187450939346"/>
    <m/>
    <m/>
    <m/>
    <s v="(NULL, '11-LE 025', '50334568', '', '11-LE 025 0,125L CRISTAL CHISPEANTE', '', '', '', '', '1', '1', '1', '', '', '', '', '', '', '1', NULL, NULL, NULL),"/>
  </r>
  <r>
    <s v="11-LE 35U"/>
    <n v="219"/>
    <n v="50335182"/>
    <s v="11-LE 35U 0,125L AVELLANA"/>
    <n v="0.125"/>
    <s v="lt"/>
    <n v="4"/>
    <n v="2.016"/>
    <x v="7"/>
    <s v="GLASURIT"/>
    <s v="PINTURA"/>
    <n v="198.02187450939348"/>
    <d v="2019-01-01T00:00:00"/>
    <m/>
    <m/>
    <s v="(NULL, '11-LE 35U', '50335182', '', '11-LE 35U 0,125L AVELLANA', '', '', '', '', '1', '1', '1', '', '', '', '', '', '', '1', NULL, NULL, NULL),"/>
  </r>
  <r>
    <s v="22-A 105"/>
    <n v="220"/>
    <n v="53101324"/>
    <s v="OCRE TINGIMENTO"/>
    <n v="1"/>
    <s v="lt"/>
    <n v="4"/>
    <n v="1.012"/>
    <x v="8"/>
    <s v="GLASURIT"/>
    <s v="PINTURA"/>
    <n v="26.489117983963343"/>
    <d v="2019-01-01T00:00:00"/>
    <m/>
    <m/>
    <s v="(NULL, '22-A 105', '53101324', '', 'OCRE TINGIMENTO', '', '', '', '', '1', '1', '1', '', '', '', '', '', '', '1', NULL, NULL, NULL),"/>
  </r>
  <r>
    <s v="22-A 126"/>
    <n v="221"/>
    <n v="53109645"/>
    <s v="NEGRO TINGIMENTO "/>
    <n v="3.5"/>
    <s v="lt"/>
    <n v="4"/>
    <n v="0.99199999999999999"/>
    <x v="8"/>
    <s v="GLASURIT"/>
    <s v="PINTURA"/>
    <n v="100.2290950744559"/>
    <d v="2019-01-01T00:00:00"/>
    <m/>
    <m/>
    <s v="(NULL, '22-A 126', '53109645', '', 'NEGRO TINGIMENTO ', '', '', '', '', '1', '1', '1', '', '', '', '', '', '', '1', NULL, NULL, NULL),"/>
  </r>
  <r>
    <s v="22-A 127"/>
    <n v="222"/>
    <n v="53105988"/>
    <s v="VIOLETA "/>
    <n v="1"/>
    <s v="lt"/>
    <n v="4"/>
    <n v="1"/>
    <x v="8"/>
    <s v="GLASURIT"/>
    <s v="PINTURA"/>
    <n v="26.489117983963343"/>
    <m/>
    <m/>
    <m/>
    <s v="(NULL, '22-A 127', '53105988', '', 'VIOLETA ', '', '', '', '', '1', '1', '1', '', '', '', '', '', '', '1', NULL, NULL, NULL),"/>
  </r>
  <r>
    <s v="22-A 131"/>
    <n v="223"/>
    <n v="53106836"/>
    <s v="AZUL TINGIMENTO "/>
    <n v="1"/>
    <s v="lt"/>
    <n v="4"/>
    <n v="0.999"/>
    <x v="8"/>
    <s v="GLASURIT"/>
    <s v="PINTURA"/>
    <n v="25.057273768613975"/>
    <d v="2019-01-01T00:00:00"/>
    <m/>
    <m/>
    <s v="(NULL, '22-A 131', '53106836', '', 'AZUL TINGIMENTO ', '', '', '', '', '1', '1', '1', '', '', '', '', '', '', '1', NULL, NULL, NULL),"/>
  </r>
  <r>
    <s v="22-A 160"/>
    <n v="224"/>
    <n v="54182097"/>
    <s v="BLANCO TINGIMENTO "/>
    <n v="1"/>
    <s v="lt"/>
    <n v="4"/>
    <n v="1.034"/>
    <x v="8"/>
    <s v="GLASURIT"/>
    <s v="PINTURA"/>
    <n v="26.489117983963343"/>
    <m/>
    <m/>
    <m/>
    <s v="(NULL, '22-A 160', '54182097', '', 'BLANCO TINGIMENTO ', '', '', '', '', '1', '1', '1', '', '', '', '', '', '', '1', NULL, NULL, NULL),"/>
  </r>
  <r>
    <s v="22-A 346"/>
    <n v="225"/>
    <n v="53105352"/>
    <s v="ROJO OSCURO "/>
    <n v="3.5"/>
    <s v="lt"/>
    <n v="4"/>
    <n v="1.006"/>
    <x v="8"/>
    <s v="GLASURIT"/>
    <s v="PINTURA"/>
    <n v="314.13122467329316"/>
    <d v="2019-01-01T00:00:00"/>
    <m/>
    <m/>
    <s v="(NULL, '22-A 346', '53105352', '', 'ROJO OSCURO ', '', '', '', '', '1', '1', '1', '', '', '', '', '', '', '1', NULL, NULL, NULL),"/>
  </r>
  <r>
    <s v="22-M 26"/>
    <n v="226"/>
    <n v="53110069"/>
    <s v="NEGRO PROFIUNDO "/>
    <n v="3.5"/>
    <s v="lt"/>
    <n v="4"/>
    <n v="1.0069999999999999"/>
    <x v="8"/>
    <s v="GLASURIT"/>
    <s v="PINTURA"/>
    <n v="110.35977780241164"/>
    <d v="2019-01-01T00:00:00"/>
    <m/>
    <m/>
    <s v="(NULL, '22-M 26', '53110069', '', 'NEGRO PROFIUNDO ', '', '', '', '', '1', '1', '1', '', '', '', '', '', '', '1', NULL, NULL, NULL),"/>
  </r>
  <r>
    <s v="22-M 43"/>
    <n v="227"/>
    <n v="53103126"/>
    <s v="NARANJA AMARELADO"/>
    <n v="1"/>
    <s v="lt"/>
    <n v="4"/>
    <n v="1.0940000000000001"/>
    <x v="8"/>
    <s v="GLASURIT"/>
    <s v="PINTURA"/>
    <n v="70.477897252090798"/>
    <d v="2019-01-01T00:00:00"/>
    <m/>
    <m/>
    <s v="(NULL, '22-M 43', '53103126', '', 'NARANJA AMARELADO', '', '', '', '', '1', '1', '1', '', '', '', '', '', '', '1', NULL, NULL, NULL),"/>
  </r>
  <r>
    <s v="22-M 201"/>
    <n v="228"/>
    <n v="53102702"/>
    <s v="NARANJA CLARO "/>
    <n v="1"/>
    <s v="lt"/>
    <n v="4"/>
    <n v="1.077"/>
    <x v="8"/>
    <s v="GLASURIT"/>
    <s v="PINTURA"/>
    <n v="86.711253987609169"/>
    <d v="2019-01-01T00:00:00"/>
    <m/>
    <m/>
    <s v="(NULL, '22-M 201', '53102702', '', 'NARANJA CLARO ', '', '', '', '', '1', '1', '1', '', '', '', '', '', '', '1', NULL, NULL, NULL),"/>
  </r>
  <r>
    <s v="22-M 30"/>
    <n v="229"/>
    <n v="53103656"/>
    <s v="RUBI "/>
    <n v="3.5"/>
    <s v="lt"/>
    <n v="4"/>
    <n v="1.018"/>
    <x v="8"/>
    <s v="GLASURIT"/>
    <s v="PINTURA"/>
    <n v="141.62240966364678"/>
    <d v="2019-01-01T00:00:00"/>
    <m/>
    <m/>
    <s v="(NULL, '22-M 30', '53103656', '', 'RUBI ', '', '', '', '', '1', '1', '1', '', '', '', '', '', '', '1', NULL, NULL, NULL),"/>
  </r>
  <r>
    <s v="22-M 31"/>
    <n v="230"/>
    <n v="53106465"/>
    <s v="AZUL "/>
    <n v="1"/>
    <s v="lt"/>
    <n v="4"/>
    <n v="1.0149999999999999"/>
    <x v="8"/>
    <s v="GLASURIT"/>
    <s v="PINTURA"/>
    <n v="74.886992080207918"/>
    <m/>
    <m/>
    <m/>
    <s v="(NULL, '22-M 31', '53106465', '', 'AZUL ', '', '', '', '', '1', '1', '1', '', '', '', '', '', '', '1', NULL, NULL, NULL),"/>
  </r>
  <r>
    <s v="22-M 326"/>
    <n v="231"/>
    <n v="53104451"/>
    <s v="ROJO BRILLANTE "/>
    <n v="3.5"/>
    <s v="lt"/>
    <n v="4"/>
    <n v="1.048"/>
    <x v="8"/>
    <s v="GLASURIT"/>
    <s v="PINTURA"/>
    <n v="193.52375321780045"/>
    <d v="2019-01-01T00:00:00"/>
    <m/>
    <m/>
    <s v="(NULL, '22-M 326', '53104451', '', 'ROJO BRILLANTE ', '', '', '', '', '1', '1', '1', '', '', '', '', '', '', '1', NULL, NULL, NULL),"/>
  </r>
  <r>
    <s v="22-M 5"/>
    <n v="232"/>
    <n v="53100953"/>
    <s v="OCRE "/>
    <n v="1"/>
    <s v="lt"/>
    <n v="4"/>
    <n v="1.1160000000000001"/>
    <x v="8"/>
    <s v="GLASURIT"/>
    <s v="PINTURA"/>
    <n v="24.341351660939292"/>
    <d v="2019-01-01T00:00:00"/>
    <m/>
    <m/>
    <s v="(NULL, '22-M 5', '53100953', '', 'OCRE ', '', '', '', '', '1', '1', '1', '', '', '', '', '', '', '1', NULL, NULL, NULL),"/>
  </r>
  <r>
    <s v="22-M 52"/>
    <n v="233"/>
    <n v="53107260"/>
    <s v="AZUL HELIO "/>
    <n v="1"/>
    <s v="lt"/>
    <n v="4"/>
    <n v="1.004"/>
    <x v="8"/>
    <s v="GLASURIT"/>
    <s v="PINTURA"/>
    <n v="37.227949599083615"/>
    <d v="2019-01-01T00:00:00"/>
    <m/>
    <m/>
    <s v="(NULL, '22-M 52', '53107260', '', 'AZUL HELIO ', '', '', '', '', '1', '1', '1', '', '', '', '', '', '', '1', NULL, NULL, NULL),"/>
  </r>
  <r>
    <s v="22-M 60"/>
    <n v="234"/>
    <n v="53099840"/>
    <s v="BLANCO "/>
    <n v="3.5"/>
    <s v="lt"/>
    <n v="4"/>
    <n v="1.3919999999999999"/>
    <x v="8"/>
    <s v="GLASURIT"/>
    <s v="PINTURA"/>
    <n v="81.930126002290962"/>
    <d v="2019-01-01T00:00:00"/>
    <m/>
    <m/>
    <s v="(NULL, '22-M 60', '53099840', '', 'BLANCO ', '', '', '', '', '1', '1', '1', '', '', '', '', '', '', '1', NULL, NULL, NULL),"/>
  </r>
  <r>
    <s v="22-M 63"/>
    <n v="235"/>
    <n v="53107631"/>
    <s v="AZUL MEDIO "/>
    <n v="1"/>
    <s v="lt"/>
    <n v="4"/>
    <n v="1.0129999999999999"/>
    <x v="8"/>
    <s v="GLASURIT"/>
    <s v="PINTURA"/>
    <n v="27.205040091638029"/>
    <d v="2019-01-01T00:00:00"/>
    <m/>
    <m/>
    <s v="(NULL, '22-M 63', '53107631', '', 'AZUL MEDIO ', '', '', '', '', '1', '1', '1', '', '', '', '', '', '', '1', NULL, NULL, NULL),"/>
  </r>
  <r>
    <s v="22-M 68"/>
    <n v="236"/>
    <n v="53108373"/>
    <s v="VERDE OSCURO "/>
    <n v="1"/>
    <s v="lt"/>
    <n v="4"/>
    <n v="1.026"/>
    <x v="8"/>
    <s v="GLASURIT"/>
    <s v="PINTURA"/>
    <n v="28.636884306987398"/>
    <d v="2019-01-01T00:00:00"/>
    <m/>
    <m/>
    <s v="(NULL, '22-M 68', '53108373', '', 'VERDE OSCURO ', '', '', '', '', '1', '1', '1', '', '', '', '', '', '', '1', NULL, NULL, NULL),"/>
  </r>
  <r>
    <s v="22-M 96"/>
    <n v="237"/>
    <n v="53108797"/>
    <s v="VERDE MEDIO "/>
    <n v="1"/>
    <s v="lt"/>
    <n v="4"/>
    <n v="1.0369999999999999"/>
    <x v="8"/>
    <s v="GLASURIT"/>
    <s v="PINTURA"/>
    <n v="39.70113506195981"/>
    <d v="2019-01-01T00:00:00"/>
    <m/>
    <m/>
    <s v="(NULL, '22-M 96', '53108797', '', 'VERDE MEDIO ', '', '', '', '', '1', '1', '1', '', '', '', '', '', '', '1', NULL, NULL, NULL),"/>
  </r>
  <r>
    <s v="22-A 168"/>
    <n v="238"/>
    <n v="53108108"/>
    <s v="VERDE TINGIMENTO 1 L"/>
    <n v="1"/>
    <s v="lt"/>
    <n v="4"/>
    <n v="1.0009999999999999"/>
    <x v="8"/>
    <s v="GLASURIT"/>
    <s v="PINTURA"/>
    <n v="45.81901489117984"/>
    <d v="2019-01-01T00:00:00"/>
    <m/>
    <m/>
    <s v="(NULL, '22-A 168', '53108108', '', 'VERDE TINGIMENTO 1 L', '', '', '', '', '1', '1', '1', '', '', '', '', '', '', '1', NULL, NULL, NULL),"/>
  </r>
  <r>
    <s v="22-A 172"/>
    <n v="239"/>
    <n v="53103921"/>
    <s v="ESCARLATA 1 L"/>
    <n v="1"/>
    <s v="lt"/>
    <n v="4"/>
    <n v="0.996"/>
    <x v="8"/>
    <s v="GLASURIT"/>
    <s v="PINTURA"/>
    <n v="33.648339060710185"/>
    <d v="2019-01-01T00:00:00"/>
    <m/>
    <m/>
    <s v="(NULL, '22-A 172', '53103921', '', 'ESCARLATA 1 L', '', '', '', '', '1', '1', '1', '', '', '', '', '', '', '1', NULL, NULL, NULL),"/>
  </r>
  <r>
    <s v="22-M 974"/>
    <n v="240"/>
    <n v="53110758"/>
    <s v="NEGRO 1 L"/>
    <n v="1"/>
    <s v="lt"/>
    <n v="4"/>
    <n v="1.004"/>
    <x v="8"/>
    <s v="GLASURIT"/>
    <s v="PINTURA"/>
    <n v="35.080183276059564"/>
    <d v="2019-01-01T00:00:00"/>
    <m/>
    <m/>
    <s v="(NULL, '22-M 974', '53110758', '', 'NEGRO 1 L', '', '', '', '', '1', '1', '1', '', '', '', '', '', '', '1', NULL, NULL, NULL),"/>
  </r>
  <r>
    <s v="22-M 146 "/>
    <n v="241"/>
    <n v="53100529"/>
    <s v="AMARILLO LIMON 1 L"/>
    <n v="1"/>
    <s v="lt"/>
    <n v="4"/>
    <n v="1.381"/>
    <x v="8"/>
    <s v="GLASURIT"/>
    <s v="PINTURA"/>
    <n v="139.92043257091476"/>
    <d v="2019-01-01T00:00:00"/>
    <m/>
    <m/>
    <s v="(NULL, '22-M 146 ', '53100529', '', 'AMARILLO LIMON 1 L', '', '', '', '', '1', '1', '1', '', '', '', '', '', '', '1', NULL, NULL, NULL),"/>
  </r>
  <r>
    <s v="522-M 0"/>
    <n v="242"/>
    <n v="53231174"/>
    <s v="RESINA PARA POLIURETANO 522-M0 "/>
    <n v="3.5"/>
    <s v="lt"/>
    <n v="4"/>
    <n v="0.98199999999999998"/>
    <x v="8"/>
    <s v="GLASURIT"/>
    <s v="PINTURA"/>
    <n v="119.40821256038647"/>
    <d v="2019-01-01T00:00:00"/>
    <m/>
    <m/>
    <s v="(NULL, '522-M 0', '53231174', '', 'RESINA PARA POLIURETANO 522-M0 ', '', '', '', '', '1', '1', '1', '', '', '', '', '', '', '1', NULL, NULL, NULL),"/>
  </r>
  <r>
    <s v="CMASK_NT"/>
    <n v="243"/>
    <m/>
    <s v="CINTA MASKING 3/ NORTON (rollo)"/>
    <n v="1"/>
    <s v="un"/>
    <n v="1"/>
    <n v="1"/>
    <x v="3"/>
    <s v="NORTON"/>
    <s v="PROCESIVOS"/>
    <e v="#N/A"/>
    <d v="2019-01-01T00:00:00"/>
    <m/>
    <m/>
    <s v="(NULL, 'CMASK_NT', '', '', 'CINTA MASKING 3/ NORTON (rollo)', '', '', '', '', '1', '1', '1', '', '', '', '', '', '', '1', NULL, NULL, NULL),"/>
  </r>
  <r>
    <s v="PKRAFT"/>
    <n v="244"/>
    <m/>
    <s v="PAPEL KRAFT (rollo x 8630gr)"/>
    <n v="1"/>
    <s v="un"/>
    <n v="1"/>
    <n v="1"/>
    <x v="3"/>
    <s v="S/N"/>
    <s v="PROCESIVOS"/>
    <e v="#N/A"/>
    <d v="2019-01-01T00:00:00"/>
    <m/>
    <m/>
    <s v="(NULL, 'PKRAFT', '', '', 'PAPEL KRAFT (rollo x 8630gr)', '', '', '', '', '1', '1', '1', '', '', '', '', '', '', '1', NULL, NULL, NULL),"/>
  </r>
  <r>
    <s v="THIN"/>
    <n v="245"/>
    <m/>
    <s v="THINNER ACRILICO"/>
    <n v="1"/>
    <s v="gal"/>
    <n v="5"/>
    <n v="1"/>
    <x v="3"/>
    <s v="S/N"/>
    <s v="PROCESIVOS"/>
    <e v="#N/A"/>
    <d v="2019-01-01T00:00:00"/>
    <m/>
    <m/>
    <s v="(NULL, 'THIN', '', '', 'THINNER ACRILICO', '', '', '', '', '1', '1', '1', '', '', '', '', '', '', '1', NULL, NULL, NULL),"/>
  </r>
  <r>
    <s v="PUL_MAL"/>
    <n v="246"/>
    <m/>
    <s v="PULIDOR MALCO BIFF LITE"/>
    <n v="1"/>
    <s v="gal"/>
    <n v="5"/>
    <n v="1"/>
    <x v="3"/>
    <s v="MALCO"/>
    <s v="PROCESIVOS"/>
    <e v="#N/A"/>
    <d v="2019-01-01T00:00:00"/>
    <m/>
    <m/>
    <s v="(NULL, 'PUL_MAL', '', '', 'PULIDOR MALCO BIFF LITE', '', '', '', '', '1', '1', '1', '', '', '', '', '', '', '1', NULL, NULL, NULL),"/>
  </r>
  <r>
    <s v="ABR_MAL"/>
    <n v="247"/>
    <m/>
    <s v="ABRILLANTADOR 06000"/>
    <n v="1"/>
    <s v="gal"/>
    <n v="5"/>
    <n v="1"/>
    <x v="3"/>
    <s v="MALCO"/>
    <s v="PROCESIVOS"/>
    <e v="#N/A"/>
    <d v="2019-01-01T00:00:00"/>
    <m/>
    <m/>
    <s v="(NULL, 'ABR_MAL', '', '', 'ABRILLANTADOR 06000', '', '', '', '', '1', '1', '1', '', '', '', '', '', '', '1', NULL, NULL, NULL),"/>
  </r>
  <r>
    <s v="LJ_CIR_NT80"/>
    <n v="248"/>
    <m/>
    <s v="LIJA CIRCULAR NORTON GRANO 80"/>
    <n v="1"/>
    <s v="un"/>
    <n v="1"/>
    <n v="1"/>
    <x v="3"/>
    <s v="NORTON"/>
    <s v="PROCESIVOS"/>
    <e v="#N/A"/>
    <d v="2019-01-01T00:00:00"/>
    <m/>
    <m/>
    <s v="(NULL, 'LJ_CIR_NT80', '', '', 'LIJA CIRCULAR NORTON GRANO 80', '', '', '', '', '1', '1', '1', '', '', '', '', '', '', '1', NULL, NULL, NULL),"/>
  </r>
  <r>
    <s v="LJ_CIR_NT120"/>
    <n v="249"/>
    <m/>
    <s v="LIJA CIRCULAR NORTON GRANO 120"/>
    <n v="1"/>
    <s v="un"/>
    <n v="1"/>
    <n v="1"/>
    <x v="3"/>
    <s v="NORTON"/>
    <s v="PROCESIVOS"/>
    <e v="#N/A"/>
    <d v="2019-01-01T00:00:00"/>
    <m/>
    <m/>
    <s v="(NULL, 'LJ_CIR_NT120', '', '', 'LIJA CIRCULAR NORTON GRANO 120', '', '', '', '', '1', '1', '1', '', '', '', '', '', '', '1', NULL, NULL, NULL),"/>
  </r>
  <r>
    <s v="LJ_CIR_NT180"/>
    <n v="250"/>
    <m/>
    <s v="LIJA CIRCULAR NORTON GRANO 180"/>
    <n v="1"/>
    <s v="un"/>
    <n v="1"/>
    <n v="1"/>
    <x v="3"/>
    <s v="NORTON"/>
    <s v="PROCESIVOS"/>
    <e v="#N/A"/>
    <d v="2019-01-01T00:00:00"/>
    <m/>
    <m/>
    <s v="(NULL, 'LJ_CIR_NT180', '', '', 'LIJA CIRCULAR NORTON GRANO 180', '', '', '', '', '1', '1', '1', '', '', '', '', '', '', '1', NULL, NULL, NULL),"/>
  </r>
  <r>
    <s v="LJ_CIR_NT220"/>
    <n v="251"/>
    <m/>
    <s v="LIJA CIRCULAR NORTON GRANO 220"/>
    <n v="1"/>
    <s v="un"/>
    <n v="1"/>
    <n v="1"/>
    <x v="3"/>
    <s v="NORTON"/>
    <s v="PROCESIVOS"/>
    <e v="#N/A"/>
    <d v="2019-01-01T00:00:00"/>
    <m/>
    <m/>
    <s v="(NULL, 'LJ_CIR_NT220', '', '', 'LIJA CIRCULAR NORTON GRANO 220', '', '', '', '', '1', '1', '1', '', '', '', '', '', '', '1', NULL, NULL, NULL),"/>
  </r>
  <r>
    <s v="LJ_CIR_NT320"/>
    <n v="252"/>
    <m/>
    <s v="LIJA CIRCULAR NORTON GRANO 320"/>
    <n v="1"/>
    <s v="un"/>
    <n v="1"/>
    <n v="1"/>
    <x v="3"/>
    <s v="NORTON"/>
    <s v="PROCESIVOS"/>
    <e v="#N/A"/>
    <d v="2019-01-01T00:00:00"/>
    <m/>
    <m/>
    <s v="(NULL, 'LJ_CIR_NT320', '', '', 'LIJA CIRCULAR NORTON GRANO 320', '', '', '', '', '1', '1', '1', '', '', '', '', '', '', '1', NULL, NULL, NULL),"/>
  </r>
  <r>
    <s v="LJ_CIR_NT400"/>
    <n v="253"/>
    <m/>
    <s v="LIJA CIRCULAR NORTON GRANO 400"/>
    <n v="1"/>
    <s v="un"/>
    <n v="1"/>
    <n v="1"/>
    <x v="3"/>
    <s v="NORTON"/>
    <s v="PROCESIVOS"/>
    <e v="#N/A"/>
    <d v="2019-01-01T00:00:00"/>
    <m/>
    <m/>
    <s v="(NULL, 'LJ_CIR_NT400', '', '', 'LIJA CIRCULAR NORTON GRANO 400', '', '', '', '', '1', '1', '1', '', '', '', '', '', '', '1', NULL, NULL, NULL),"/>
  </r>
  <r>
    <s v="LJ_PLI_NT80"/>
    <n v="254"/>
    <m/>
    <s v="LIJA PLIEGO NORTON GRANO 80"/>
    <n v="1"/>
    <s v="un"/>
    <n v="1"/>
    <n v="1"/>
    <x v="3"/>
    <s v="NORTON"/>
    <s v="PROCESIVOS"/>
    <e v="#N/A"/>
    <d v="2019-01-01T00:00:00"/>
    <m/>
    <m/>
    <s v="(NULL, 'LJ_PLI_NT80', '', '', 'LIJA PLIEGO NORTON GRANO 80', '', '', '', '', '1', '1', '1', '', '', '', '', '', '', '1', NULL, NULL, NULL),"/>
  </r>
  <r>
    <s v="LJ_PLI_NT120"/>
    <n v="255"/>
    <m/>
    <s v="LIJA PLIEGO NORTON GRANO 120"/>
    <n v="1"/>
    <s v="un"/>
    <n v="1"/>
    <n v="1"/>
    <x v="3"/>
    <s v="NORTON"/>
    <s v="PROCESIVOS"/>
    <e v="#N/A"/>
    <d v="2019-01-01T00:00:00"/>
    <m/>
    <m/>
    <s v="(NULL, 'LJ_PLI_NT120', '', '', 'LIJA PLIEGO NORTON GRANO 120', '', '', '', '', '1', '1', '1', '', '', '', '', '', '', '1', NULL, NULL, NULL),"/>
  </r>
  <r>
    <s v="LJ_PLI_NT220"/>
    <n v="256"/>
    <m/>
    <s v="LIJA PLIEGO NORTON GRANO 220"/>
    <n v="1"/>
    <s v="un"/>
    <n v="1"/>
    <n v="1"/>
    <x v="3"/>
    <s v="NORTON"/>
    <s v="PROCESIVOS"/>
    <e v="#N/A"/>
    <d v="2019-01-01T00:00:00"/>
    <m/>
    <m/>
    <s v="(NULL, 'LJ_PLI_NT220', '', '', 'LIJA PLIEGO NORTON GRANO 220', '', '', '', '', '1', '1', '1', '', '', '', '', '', '', '1', NULL, NULL, NULL),"/>
  </r>
  <r>
    <s v="LJ_PLI_NT320"/>
    <n v="257"/>
    <m/>
    <s v="LIJA PLIEGO NORTON GRANO 320"/>
    <n v="1"/>
    <s v="un"/>
    <n v="1"/>
    <n v="1"/>
    <x v="3"/>
    <s v="NORTON"/>
    <s v="PROCESIVOS"/>
    <e v="#N/A"/>
    <d v="2019-01-01T00:00:00"/>
    <m/>
    <m/>
    <s v="(NULL, 'LJ_PLI_NT320', '', '', 'LIJA PLIEGO NORTON GRANO 320', '', '', '', '', '1', '1', '1', '', '', '', '', '', '', '1', NULL, NULL, NULL),"/>
  </r>
  <r>
    <s v="LJ_PLI_NT400"/>
    <n v="258"/>
    <m/>
    <s v="LIJA PLIEGO NORTON GRANO 400"/>
    <n v="1"/>
    <s v="un"/>
    <n v="1"/>
    <n v="1"/>
    <x v="3"/>
    <s v="NORTON"/>
    <s v="PROCESIVOS"/>
    <e v="#N/A"/>
    <d v="2019-01-01T00:00:00"/>
    <m/>
    <m/>
    <s v="(NULL, 'LJ_PLI_NT400', '', '', 'LIJA PLIEGO NORTON GRANO 400', '', '', '', '', '1', '1', '1', '', '', '', '', '', '', '1', NULL, NULL, NULL),"/>
  </r>
  <r>
    <s v="LJ_PLI_NT600"/>
    <n v="259"/>
    <m/>
    <s v="LIJA PLIEGO NORTON GRANO 600"/>
    <n v="1"/>
    <s v="un"/>
    <n v="1"/>
    <n v="1"/>
    <x v="3"/>
    <s v="NORTON"/>
    <s v="PROCESIVOS"/>
    <e v="#N/A"/>
    <d v="2019-01-01T00:00:00"/>
    <m/>
    <m/>
    <s v="(NULL, 'LJ_PLI_NT600', '', '', 'LIJA PLIEGO NORTON GRANO 600', '', '', '', '', '1', '1', '1', '', '', '', '', '', '', '1', NULL, NULL, NULL),"/>
  </r>
  <r>
    <s v="LJ_PLI_NT800"/>
    <n v="260"/>
    <m/>
    <s v="LIJA PLIEGO NORTON GRANO 800"/>
    <n v="1"/>
    <s v="un"/>
    <n v="1"/>
    <n v="1"/>
    <x v="3"/>
    <s v="NORTON"/>
    <s v="PROCESIVOS"/>
    <e v="#N/A"/>
    <d v="2019-01-01T00:00:00"/>
    <m/>
    <m/>
    <s v="(NULL, 'LJ_PLI_NT800', '', '', 'LIJA PLIEGO NORTON GRANO 800', '', '', '', '', '1', '1', '1', '', '', '', '', '', '', '1', NULL, NULL, NULL),"/>
  </r>
  <r>
    <s v="LJ_PLI_NT1000"/>
    <n v="261"/>
    <m/>
    <s v="LIJA PLIEGO MICROFINA GRANO 1000"/>
    <n v="1"/>
    <s v="un"/>
    <n v="1"/>
    <n v="1"/>
    <x v="9"/>
    <s v="NORTON"/>
    <s v="PROCESIVOS"/>
    <e v="#N/A"/>
    <d v="2019-01-01T00:00:00"/>
    <m/>
    <m/>
    <s v="(NULL, 'LJ_PLI_NT1000', '', '', 'LIJA PLIEGO MICROFINA GRANO 1000', '', '', '', '', '1', '1', '1', '', '', '', '', '', '', '1', NULL, NULL, NULL),"/>
  </r>
  <r>
    <s v="LJ_PLI_NT1200"/>
    <n v="262"/>
    <m/>
    <s v="LIJA PLIEGO MICROFINA GRANO 1200"/>
    <n v="1"/>
    <s v="un"/>
    <n v="1"/>
    <n v="1"/>
    <x v="9"/>
    <s v="NORTON"/>
    <s v="PROCESIVOS"/>
    <e v="#N/A"/>
    <d v="2019-01-01T00:00:00"/>
    <m/>
    <m/>
    <s v="(NULL, 'LJ_PLI_NT1200', '', '', 'LIJA PLIEGO MICROFINA GRANO 1200', '', '', '', '', '1', '1', '1', '', '', '', '', '', '', '1', NULL, NULL, NULL),"/>
  </r>
  <r>
    <s v="LJ_PLI_NT1500"/>
    <n v="263"/>
    <m/>
    <s v="LIJA PLIEGO MICROFINA GRANO 1500"/>
    <n v="1"/>
    <s v="un"/>
    <n v="1"/>
    <n v="1"/>
    <x v="9"/>
    <s v="NORTON"/>
    <s v="PROCESIVOS"/>
    <e v="#N/A"/>
    <d v="2019-01-01T00:00:00"/>
    <m/>
    <m/>
    <s v="(NULL, 'LJ_PLI_NT1500', '', '', 'LIJA PLIEGO MICROFINA GRANO 1500', '', '', '', '', '1', '1', '1', '', '', '', '', '', '', '1', NULL, NULL, NULL),"/>
  </r>
  <r>
    <s v="LJ_PLI_NT2000"/>
    <n v="264"/>
    <m/>
    <s v="LIJA PLIEGO MICROFINA GRANO 2000"/>
    <n v="1"/>
    <s v="un"/>
    <n v="1"/>
    <n v="1"/>
    <x v="9"/>
    <s v="NORTON"/>
    <s v="PROCESIVOS"/>
    <e v="#N/A"/>
    <d v="2019-01-01T00:00:00"/>
    <m/>
    <m/>
    <s v="(NULL, 'LJ_PLI_NT2000', '', '', 'LIJA PLIEGO MICROFINA GRANO 2000', '', '', '', '', '1', '1', '1', '', '', '', '', '', '', '1', NULL, NULL, NULL),"/>
  </r>
  <r>
    <s v="TRP_IND_BL"/>
    <n v="265"/>
    <m/>
    <s v="TRAPO INDUSTRIAL BLANCO"/>
    <n v="1"/>
    <s v="kg"/>
    <n v="3"/>
    <n v="1"/>
    <x v="3"/>
    <s v="S/N"/>
    <s v="PROCESIVOS"/>
    <e v="#N/A"/>
    <d v="2019-01-01T00:00:00"/>
    <m/>
    <m/>
    <s v="(NULL, 'TRP_IND_BL', '', '', 'TRAPO INDUSTRIAL BLANCO', '', '', '', '', '1', '1', '1', '', '', '', '', '', '', '1', NULL, NULL, NULL),"/>
  </r>
  <r>
    <s v="PAÑO_ROB"/>
    <n v="266"/>
    <m/>
    <s v="PAÑO GOMOSO ROBERLO"/>
    <n v="1"/>
    <s v="un"/>
    <n v="1"/>
    <n v="1"/>
    <x v="3"/>
    <s v="ROBERLO"/>
    <s v="PROCESIVOS"/>
    <e v="#N/A"/>
    <d v="2019-01-01T00:00:00"/>
    <m/>
    <m/>
    <s v="(NULL, 'PAÑO_ROB', '', '', 'PAÑO GOMOSO ROBERLO', '', '', '', '', '1', '1', '1', '', '', '', '', '', '', '1', NULL, NULL, NULL),"/>
  </r>
  <r>
    <s v="BONETE"/>
    <n v="267"/>
    <m/>
    <s v="BONETE DE LANA DOBLE CARA"/>
    <n v="1"/>
    <s v="un"/>
    <n v="1"/>
    <n v="1"/>
    <x v="9"/>
    <s v="NORTON"/>
    <s v="PROCESIVOS"/>
    <e v="#N/A"/>
    <d v="2019-01-01T00:00:00"/>
    <m/>
    <m/>
    <s v="(NULL, 'BONETE', '', '', 'BONETE DE LANA DOBLE CARA', '', '', '', '', '1', '1', '1', '', '', '', '', '', '', '1', NULL, NULL, NULL),"/>
  </r>
  <r>
    <s v="FILM_PROT"/>
    <n v="268"/>
    <m/>
    <s v="FILM PROTECTOR BRISEADO rollo x 120mt"/>
    <n v="1"/>
    <s v="un"/>
    <n v="1"/>
    <n v="1"/>
    <x v="3"/>
    <s v="S/N"/>
    <s v="PROCESIVOS"/>
    <e v="#N/A"/>
    <d v="2019-01-01T00:00:00"/>
    <m/>
    <m/>
    <s v="(NULL, 'FILM_PROT', '', '', 'FILM PROTECTOR BRISEADO rollo x 120mt', '', '', '', '', '1', '1', '1', '', '', '', '', '', '', '1', NULL, NULL, NULL),"/>
  </r>
  <r>
    <s v="PAD_BRILLO"/>
    <n v="269"/>
    <m/>
    <s v="PAD DE ESPONJA P/ABRILLANTAR (Pack x2)"/>
    <n v="2"/>
    <s v="un"/>
    <n v="1"/>
    <n v="1"/>
    <x v="9"/>
    <s v="NORTON"/>
    <s v="PROCESIVOS"/>
    <e v="#N/A"/>
    <d v="2019-01-01T00:00:00"/>
    <m/>
    <m/>
    <s v="(NULL, 'PAD_BRILLO', '', '', 'PAD DE ESPONJA P/ABRILLANTAR (Pack x2)', '', '', '', '', '1', '1', '1', '', '', '', '', '', '', '1', NULL, NULL, NULL),"/>
  </r>
  <r>
    <s v="PROT_BAJOS"/>
    <n v="270"/>
    <m/>
    <s v="PROTECTOR PARA BAJOS "/>
    <n v="1"/>
    <s v="un"/>
    <n v="1"/>
    <n v="1"/>
    <x v="3"/>
    <s v="GLASURIT"/>
    <s v="PROCESIVOS"/>
    <e v="#N/A"/>
    <d v="2019-01-01T00:00:00"/>
    <m/>
    <m/>
    <s v="(NULL, 'PROT_BAJOS', '', '', 'PROTECTOR PARA BAJOS ', '', '', '', '', '1', '1', '1', '', '', '', '', '', '', '1', NULL, NULL, NULL),"/>
  </r>
  <r>
    <s v="PAÑO_WYP"/>
    <n v="271"/>
    <m/>
    <s v="PAÑO WYPALL PARA DESENGRASAR"/>
    <n v="1"/>
    <s v="un"/>
    <n v="1"/>
    <n v="1"/>
    <x v="3"/>
    <s v="S/N"/>
    <s v="PROCESIVOS"/>
    <e v="#N/A"/>
    <d v="2019-01-01T00:00:00"/>
    <m/>
    <m/>
    <s v="(NULL, 'PAÑO_WYP', '', '', 'PAÑO WYPALL PARA DESENGRASAR', '', '', '', '', '1', '1', '1', '', '', '', '', '', '', '1', NULL, NULL, NULL),"/>
  </r>
  <r>
    <s v="PAÑO"/>
    <n v="272"/>
    <m/>
    <s v="PAÑO PARA DESENGRASAR"/>
    <n v="1"/>
    <s v="un"/>
    <n v="1"/>
    <n v="1"/>
    <x v="3"/>
    <s v="S/N"/>
    <s v="PROCESIVOS"/>
    <e v="#N/A"/>
    <d v="2019-01-01T00:00:00"/>
    <m/>
    <m/>
    <s v="(NULL, 'PAÑO', '', '', 'PAÑO PARA DESENGRASAR', '', '', '', '', '1', '1', '1', '', '', '', '', '', '', '1', NULL, NULL, NULL),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4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5"/>
        <item x="8"/>
        <item x="4"/>
        <item x="6"/>
        <item x="2"/>
        <item x="1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3:S275" totalsRowShown="0" headerRowBorderDxfId="59" tableBorderDxfId="58">
  <autoFilter ref="A3:S275"/>
  <tableColumns count="19">
    <tableColumn id="2" name="Cód__x000a_Producto" dataDxfId="57" dataCellStyle="Normal 3"/>
    <tableColumn id="14" name="id" dataDxfId="56" dataCellStyle="Normal 3"/>
    <tableColumn id="1" name="SAP_x000a_Cód BASF" dataDxfId="55" dataCellStyle="Normal 3"/>
    <tableColumn id="3" name="Descripción" dataDxfId="54" dataCellStyle="Normal 3"/>
    <tableColumn id="4" name="Presentación" dataDxfId="53" dataCellStyle="Normal 3"/>
    <tableColumn id="5" name="Unid_x000a_Present" dataDxfId="52" dataCellStyle="Normal 3"/>
    <tableColumn id="16" name="unit_id" dataDxfId="51" dataCellStyle="Normal 3"/>
    <tableColumn id="18" name="Unid Despacho" dataDxfId="50" dataCellStyle="Normal 3">
      <calculatedColumnFormula>VLOOKUP(Tabla2[[#This Row],[Cód_
Producto]],'Cliente-Producto'!C$4:F$275,3,0)</calculatedColumnFormula>
    </tableColumn>
    <tableColumn id="19" name="unit_dispatch_id" dataDxfId="49" dataCellStyle="Normal 3"/>
    <tableColumn id="7" name="Densidad gr/lt" dataDxfId="48" dataCellStyle="Normal 3"/>
    <tableColumn id="12" name="LÍNEA" dataDxfId="47"/>
    <tableColumn id="17" name="subcategory_id" dataDxfId="46"/>
    <tableColumn id="13" name="MARCA" dataDxfId="45"/>
    <tableColumn id="15" name="CLASE" dataDxfId="44"/>
    <tableColumn id="6" name="Precio_Distribuid" dataDxfId="43">
      <calculatedColumnFormula>VLOOKUP(Tabla2[[#This Row],[SAP
Cód BASF]],'ListaDistribuidor2019 L55 y 90'!$A$9:$H$238,8,0)</calculatedColumnFormula>
    </tableColumn>
    <tableColumn id="8" name="F_Ini_Vig" dataDxfId="42"/>
    <tableColumn id="9" name="F_Fin_Vig" dataDxfId="41"/>
    <tableColumn id="10" name="Status" dataDxfId="40"/>
    <tableColumn id="11" name="sql" dataDxfId="39">
      <calculatedColumnFormula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A3:J275" totalsRowShown="0" headerRowBorderDxfId="38" tableBorderDxfId="37">
  <autoFilter ref="A3:J275"/>
  <tableColumns count="10">
    <tableColumn id="16" name="Taller" dataDxfId="36" dataCellStyle="Normal 3"/>
    <tableColumn id="5" name="company_id" dataDxfId="35" dataCellStyle="Normal 3"/>
    <tableColumn id="2" name="Cód__x000a_Producto" dataDxfId="34" dataCellStyle="Normal 3"/>
    <tableColumn id="6" name="Precio _x000a_Taller" dataDxfId="33" dataCellStyle="Normal 3"/>
    <tableColumn id="8" name="Unid_consumo" dataDxfId="32" dataCellStyle="Normal 3"/>
    <tableColumn id="11" name="Precio unit x Consumo" dataDxfId="31" dataCellStyle="Millares"/>
    <tableColumn id="14" name="ASIGNACIÓN" dataDxfId="30"/>
    <tableColumn id="1" name="Peso_Pint" dataDxfId="2"/>
    <tableColumn id="3" name="product_id" dataDxfId="1">
      <calculatedColumnFormula>VLOOKUP(Tabla22[[#This Row],[Cód_
Producto]],Productos!A$4:B$275,2,0)</calculatedColumnFormula>
    </tableColumn>
    <tableColumn id="4" name="sql" dataDxfId="0">
      <calculatedColumnFormula>CONCATENATE("(NULL, '",Tabla22[[#This Row],[company_id]],"', '",Tabla22[[#This Row],[product_id]],"', '', '', '', '', '1', '",Tabla22[[#This Row],[Precio unit x Consumo]],"', '', CURRENT_TIME(), CURRENT_TIME(), NULL),")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Colores" displayName="Colores" ref="A3:H182" totalsRowShown="0" headerRowDxfId="29" dataDxfId="28">
  <autoFilter ref="A3:H182"/>
  <sortState ref="A4:H177">
    <sortCondition descending="1" ref="B4:B177"/>
    <sortCondition ref="A4:A177"/>
  </sortState>
  <tableColumns count="8">
    <tableColumn id="2" name="Cód_Principal" dataDxfId="27"/>
    <tableColumn id="1" name="Marca" dataDxfId="26"/>
    <tableColumn id="3" name="Otros_Códigos" dataDxfId="25"/>
    <tableColumn id="5" name="Descripción color" dataDxfId="24"/>
    <tableColumn id="6" name="Modelos vehículos" dataDxfId="23"/>
    <tableColumn id="4" name="Tricapa" dataDxfId="22"/>
    <tableColumn id="8" name="Brillo Directo" dataDxfId="21"/>
    <tableColumn id="7" name="Costo x 100gr" dataDxfId="2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6" name="Tabla37" displayName="Tabla37" ref="A3:B36" totalsRowShown="0">
  <autoFilter ref="A3:B36"/>
  <tableColumns count="2">
    <tableColumn id="1" name="Modelo"/>
    <tableColumn id="2" name="Marca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A3:E38" totalsRowShown="0" headerRowDxfId="19">
  <autoFilter ref="A3:E38"/>
  <tableColumns count="5">
    <tableColumn id="1" name="Del" dataDxfId="18"/>
    <tableColumn id="2" name="Al" dataDxfId="17"/>
    <tableColumn id="3" name="Quincena" dataDxfId="16">
      <calculatedColumnFormula>IF(D4&gt;A4,"Q1","Q2")</calculatedColumnFormula>
    </tableColumn>
    <tableColumn id="4" name="Período" dataDxfId="15">
      <calculatedColumnFormula>B4-DAY(B4)+1</calculatedColumnFormula>
    </tableColumn>
    <tableColumn id="5" name="# Días" dataDxfId="14">
      <calculatedColumnFormula>B4-A4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5" name="Tabla103" displayName="Tabla103" ref="A5:C101" totalsRowShown="0" headerRowDxfId="13">
  <autoFilter ref="A5:C101"/>
  <tableColumns count="3">
    <tableColumn id="1" name="#Paños" dataDxfId="12"/>
    <tableColumn id="2" name="Efic %" dataDxfId="11"/>
    <tableColumn id="3" name="gr_net" dataDxfId="10">
      <calculatedColumnFormula>Tabla103[[#This Row],[Efic %]]*D$3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10" displayName="Tabla10" ref="A3:D10" totalsRowShown="0" headerRowDxfId="9">
  <autoFilter ref="A3:D10"/>
  <tableColumns count="4">
    <tableColumn id="1" name="#Paños" dataDxfId="8"/>
    <tableColumn id="2" name="Efic %" dataDxfId="7"/>
    <tableColumn id="3" name="gr_net" dataDxfId="6">
      <calculatedColumnFormula>Tabla10[[#This Row],[Efic %]]*C$2</calculatedColumnFormula>
    </tableColumn>
    <tableColumn id="4" name="Fórmula" dataDxfId="5">
      <calculatedColumnFormula>$B$15*Tabla10[[#This Row],['#Paños]]+$B$16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14" sqref="C14"/>
    </sheetView>
  </sheetViews>
  <sheetFormatPr baseColWidth="10" defaultRowHeight="12.75" x14ac:dyDescent="0.2"/>
  <cols>
    <col min="1" max="1" width="34.5703125" customWidth="1"/>
    <col min="2" max="2" width="11.42578125" customWidth="1"/>
    <col min="3" max="3" width="37.5703125" bestFit="1" customWidth="1"/>
    <col min="4" max="4" width="12.5703125" customWidth="1"/>
    <col min="5" max="10" width="37.5703125" bestFit="1" customWidth="1"/>
    <col min="11" max="11" width="13.140625" bestFit="1" customWidth="1"/>
  </cols>
  <sheetData>
    <row r="3" spans="1:4" x14ac:dyDescent="0.2">
      <c r="A3" s="182" t="s">
        <v>1167</v>
      </c>
      <c r="B3" t="s">
        <v>1169</v>
      </c>
    </row>
    <row r="4" spans="1:4" x14ac:dyDescent="0.2">
      <c r="A4" s="183" t="s">
        <v>602</v>
      </c>
      <c r="B4" s="184">
        <v>190</v>
      </c>
      <c r="C4" t="str">
        <f>UPPER(A4)</f>
        <v>BARNICES</v>
      </c>
      <c r="D4">
        <v>1</v>
      </c>
    </row>
    <row r="5" spans="1:4" x14ac:dyDescent="0.2">
      <c r="A5" s="183" t="s">
        <v>607</v>
      </c>
      <c r="B5" s="184">
        <v>2769</v>
      </c>
      <c r="C5" s="134" t="str">
        <f t="shared" ref="C5:C13" si="0">UPPER(A5)</f>
        <v>BÁSICOS L-11 (EDIC.LIMITADA)</v>
      </c>
      <c r="D5">
        <v>2</v>
      </c>
    </row>
    <row r="6" spans="1:4" x14ac:dyDescent="0.2">
      <c r="A6" s="183" t="s">
        <v>605</v>
      </c>
      <c r="B6" s="184">
        <v>2390</v>
      </c>
      <c r="C6" s="134" t="str">
        <f t="shared" si="0"/>
        <v>BÁSICOS L-11 (PERLAS MULTIEFECTO)</v>
      </c>
      <c r="D6" s="134">
        <v>3</v>
      </c>
    </row>
    <row r="7" spans="1:4" x14ac:dyDescent="0.2">
      <c r="A7" s="183" t="s">
        <v>608</v>
      </c>
      <c r="B7" s="184">
        <v>5313</v>
      </c>
      <c r="C7" s="134" t="str">
        <f t="shared" si="0"/>
        <v>BÁSICOS L-22 (POLIURETANO BRILLO DIRECTO)</v>
      </c>
      <c r="D7" s="134">
        <v>4</v>
      </c>
    </row>
    <row r="8" spans="1:4" x14ac:dyDescent="0.2">
      <c r="A8" s="183" t="s">
        <v>604</v>
      </c>
      <c r="B8" s="184">
        <v>4564</v>
      </c>
      <c r="C8" s="134" t="str">
        <f t="shared" si="0"/>
        <v>BÁSICOS L-55 (POLIÉSTER)</v>
      </c>
      <c r="D8" s="134">
        <v>5</v>
      </c>
    </row>
    <row r="9" spans="1:4" x14ac:dyDescent="0.2">
      <c r="A9" s="183" t="s">
        <v>606</v>
      </c>
      <c r="B9" s="184">
        <v>12936</v>
      </c>
      <c r="C9" s="134" t="str">
        <f t="shared" si="0"/>
        <v>BÁSICOS L-90 (BASE AGUA)</v>
      </c>
      <c r="D9" s="134">
        <v>6</v>
      </c>
    </row>
    <row r="10" spans="1:4" x14ac:dyDescent="0.2">
      <c r="A10" s="183" t="s">
        <v>612</v>
      </c>
      <c r="B10" s="184">
        <v>396</v>
      </c>
      <c r="C10" s="134" t="str">
        <f t="shared" si="0"/>
        <v>DILUYENTES Y DESENGRASANTES</v>
      </c>
      <c r="D10" s="134">
        <v>7</v>
      </c>
    </row>
    <row r="11" spans="1:4" x14ac:dyDescent="0.2">
      <c r="A11" s="183" t="s">
        <v>603</v>
      </c>
      <c r="B11" s="184">
        <v>275</v>
      </c>
      <c r="C11" s="134" t="str">
        <f t="shared" si="0"/>
        <v>IMPRIMACIÓN, APAREJO, SELLADOR</v>
      </c>
      <c r="D11" s="134">
        <v>8</v>
      </c>
    </row>
    <row r="12" spans="1:4" x14ac:dyDescent="0.2">
      <c r="A12" s="183" t="s">
        <v>613</v>
      </c>
      <c r="B12" s="184">
        <v>1586</v>
      </c>
      <c r="C12" s="134" t="str">
        <f t="shared" si="0"/>
        <v>PROCESIVOS PULITURA</v>
      </c>
      <c r="D12" s="134">
        <v>9</v>
      </c>
    </row>
    <row r="13" spans="1:4" x14ac:dyDescent="0.2">
      <c r="A13" s="183" t="s">
        <v>923</v>
      </c>
      <c r="B13" s="184">
        <v>6709</v>
      </c>
      <c r="C13" s="134" t="str">
        <f t="shared" si="0"/>
        <v>PROCESIVOS VARIOS</v>
      </c>
      <c r="D13" s="134">
        <v>10</v>
      </c>
    </row>
    <row r="14" spans="1:4" x14ac:dyDescent="0.2">
      <c r="A14" s="183" t="s">
        <v>1168</v>
      </c>
      <c r="B14" s="184">
        <v>37128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"/>
  <sheetViews>
    <sheetView showGridLines="0" topLeftCell="D1" zoomScaleNormal="100" workbookViewId="0">
      <pane ySplit="3" topLeftCell="A234" activePane="bottomLeft" state="frozen"/>
      <selection pane="bottomLeft" activeCell="S2" sqref="S2:S275"/>
    </sheetView>
  </sheetViews>
  <sheetFormatPr baseColWidth="10" defaultColWidth="11.42578125" defaultRowHeight="12.75" x14ac:dyDescent="0.2"/>
  <cols>
    <col min="1" max="1" width="10.140625" style="1" customWidth="1"/>
    <col min="2" max="2" width="10.140625" style="191" customWidth="1"/>
    <col min="3" max="3" width="13.42578125" style="1" customWidth="1"/>
    <col min="4" max="4" width="46.85546875" style="5" customWidth="1"/>
    <col min="5" max="5" width="10.140625" style="191" customWidth="1"/>
    <col min="6" max="9" width="7.7109375" style="191" customWidth="1"/>
    <col min="10" max="10" width="10.42578125" style="191" customWidth="1"/>
    <col min="11" max="11" width="24.85546875" style="1" customWidth="1"/>
    <col min="12" max="12" width="19.28515625" style="191" bestFit="1" customWidth="1"/>
    <col min="13" max="13" width="15.7109375" style="1" customWidth="1"/>
    <col min="14" max="15" width="11.42578125" style="1"/>
    <col min="16" max="16" width="10.5703125" style="1" customWidth="1"/>
    <col min="17" max="17" width="9.42578125" style="1" customWidth="1"/>
    <col min="18" max="18" width="8.5703125" style="1" customWidth="1"/>
    <col min="19" max="16384" width="11.42578125" style="1"/>
  </cols>
  <sheetData>
    <row r="1" spans="1:19" s="3" customFormat="1" ht="26.25" customHeight="1" x14ac:dyDescent="0.2">
      <c r="A1" s="22" t="s">
        <v>1095</v>
      </c>
      <c r="B1" s="188"/>
      <c r="C1" s="9"/>
      <c r="D1" s="6"/>
      <c r="E1" s="192"/>
      <c r="F1" s="192"/>
      <c r="G1" s="192"/>
      <c r="H1" s="192"/>
      <c r="I1" s="192"/>
      <c r="J1" s="192"/>
      <c r="L1" s="7"/>
    </row>
    <row r="2" spans="1:19" s="3" customFormat="1" ht="13.9" customHeight="1" x14ac:dyDescent="0.2">
      <c r="A2" s="8"/>
      <c r="B2" s="189"/>
      <c r="C2" s="9"/>
      <c r="D2" s="6"/>
      <c r="E2" s="9"/>
      <c r="F2" s="9"/>
      <c r="G2" s="9"/>
      <c r="H2" s="9"/>
      <c r="I2" s="9"/>
      <c r="J2" s="9"/>
      <c r="L2" s="7"/>
      <c r="S2" s="3" t="s">
        <v>1174</v>
      </c>
    </row>
    <row r="3" spans="1:19" s="4" customFormat="1" ht="33" customHeight="1" x14ac:dyDescent="0.15">
      <c r="A3" s="39" t="s">
        <v>884</v>
      </c>
      <c r="B3" s="38" t="s">
        <v>1165</v>
      </c>
      <c r="C3" s="38" t="s">
        <v>569</v>
      </c>
      <c r="D3" s="40" t="s">
        <v>283</v>
      </c>
      <c r="E3" s="39" t="s">
        <v>0</v>
      </c>
      <c r="F3" s="39" t="s">
        <v>1096</v>
      </c>
      <c r="G3" s="39" t="s">
        <v>1166</v>
      </c>
      <c r="H3" s="39" t="s">
        <v>1172</v>
      </c>
      <c r="I3" s="39" t="s">
        <v>1173</v>
      </c>
      <c r="J3" s="39" t="s">
        <v>624</v>
      </c>
      <c r="K3" s="39" t="s">
        <v>556</v>
      </c>
      <c r="L3" s="39" t="s">
        <v>1170</v>
      </c>
      <c r="M3" s="39" t="s">
        <v>919</v>
      </c>
      <c r="N3" s="39" t="s">
        <v>601</v>
      </c>
      <c r="O3" s="39" t="s">
        <v>1160</v>
      </c>
      <c r="P3" s="180" t="s">
        <v>1161</v>
      </c>
      <c r="Q3" s="180" t="s">
        <v>1162</v>
      </c>
      <c r="R3" s="180" t="s">
        <v>1163</v>
      </c>
      <c r="S3" s="180" t="s">
        <v>1164</v>
      </c>
    </row>
    <row r="4" spans="1:19" ht="10.9" customHeight="1" x14ac:dyDescent="0.2">
      <c r="A4" s="43" t="s">
        <v>420</v>
      </c>
      <c r="B4" s="43">
        <v>1</v>
      </c>
      <c r="C4" s="42">
        <v>50395539</v>
      </c>
      <c r="D4" s="44" t="s">
        <v>421</v>
      </c>
      <c r="E4" s="45">
        <v>5</v>
      </c>
      <c r="F4" s="45" t="s">
        <v>557</v>
      </c>
      <c r="G4" s="45">
        <v>4</v>
      </c>
      <c r="H4" s="45" t="str">
        <f>VLOOKUP(Tabla2[[#This Row],[Cód_
Producto]],'Cliente-Producto'!C$4:F$275,3,0)</f>
        <v>gr</v>
      </c>
      <c r="I4" s="45">
        <v>2</v>
      </c>
      <c r="J4" s="46">
        <v>1.0049999999999999</v>
      </c>
      <c r="K4" s="13" t="s">
        <v>602</v>
      </c>
      <c r="L4" s="193">
        <v>1</v>
      </c>
      <c r="M4" s="1" t="s">
        <v>921</v>
      </c>
      <c r="N4" s="1" t="s">
        <v>933</v>
      </c>
      <c r="O4" s="1">
        <f>VLOOKUP(Tabla2[[#This Row],[SAP
Cód BASF]],'ListaDistribuidor2019 L55 y 90'!$A$9:$H$238,8,0)</f>
        <v>293.05660692023292</v>
      </c>
      <c r="P4" s="181">
        <v>43466</v>
      </c>
      <c r="S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'923-610', '50395539', 'GLASURIT', 'HS Fast Drying VOC', '5', '1.005', '1', '4', '2', '1', '293.056606920233', '', '', '', '', '', '1', '2019-02-18 00:00:00', '2019-02-18 00:00:00', NULL),</v>
      </c>
    </row>
    <row r="5" spans="1:19" ht="11.65" customHeight="1" x14ac:dyDescent="0.2">
      <c r="A5" s="43" t="s">
        <v>422</v>
      </c>
      <c r="B5" s="43">
        <v>2</v>
      </c>
      <c r="C5" s="42">
        <v>50395775</v>
      </c>
      <c r="D5" s="44" t="s">
        <v>423</v>
      </c>
      <c r="E5" s="45">
        <v>5</v>
      </c>
      <c r="F5" s="45" t="s">
        <v>557</v>
      </c>
      <c r="G5" s="45">
        <v>4</v>
      </c>
      <c r="H5" s="45" t="str">
        <f>VLOOKUP(Tabla2[[#This Row],[Cód_
Producto]],'Cliente-Producto'!C$4:F$275,3,0)</f>
        <v>gr</v>
      </c>
      <c r="I5" s="45">
        <v>2</v>
      </c>
      <c r="J5" s="46">
        <v>0.99299999999999999</v>
      </c>
      <c r="K5" s="13" t="s">
        <v>602</v>
      </c>
      <c r="L5" s="193">
        <v>1</v>
      </c>
      <c r="M5" s="1" t="s">
        <v>921</v>
      </c>
      <c r="N5" s="1" t="s">
        <v>933</v>
      </c>
      <c r="O5" s="1">
        <f>VLOOKUP(Tabla2[[#This Row],[SAP
Cód BASF]],'ListaDistribuidor2019 L55 y 90'!$A$9:$H$238,8,0)</f>
        <v>295.86097636444578</v>
      </c>
      <c r="P5" s="181">
        <v>43466</v>
      </c>
      <c r="S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'923-630', '50395775', 'GLASURIT', 'HS Clear Superior Gloss VOC', '5', '0.993', '1', '4', '2', '1', '295.860976364446', '', '', '', '', '', '1', '2019-02-18 00:00:00', '2019-02-18 00:00:00', NULL),</v>
      </c>
    </row>
    <row r="6" spans="1:19" ht="11.65" customHeight="1" x14ac:dyDescent="0.2">
      <c r="A6" s="43" t="s">
        <v>424</v>
      </c>
      <c r="B6" s="43">
        <v>3</v>
      </c>
      <c r="C6" s="42">
        <v>50418529</v>
      </c>
      <c r="D6" s="44" t="s">
        <v>425</v>
      </c>
      <c r="E6" s="45">
        <v>5</v>
      </c>
      <c r="F6" s="45" t="s">
        <v>557</v>
      </c>
      <c r="G6" s="45">
        <v>4</v>
      </c>
      <c r="H6" s="45" t="str">
        <f>VLOOKUP(Tabla2[[#This Row],[Cód_
Producto]],'Cliente-Producto'!C$4:F$275,3,0)</f>
        <v>gr</v>
      </c>
      <c r="I6" s="45">
        <v>2</v>
      </c>
      <c r="J6" s="46">
        <v>0.999</v>
      </c>
      <c r="K6" s="13" t="s">
        <v>602</v>
      </c>
      <c r="L6" s="193">
        <v>1</v>
      </c>
      <c r="M6" s="1" t="s">
        <v>921</v>
      </c>
      <c r="N6" s="1" t="s">
        <v>933</v>
      </c>
      <c r="O6" s="1">
        <f>VLOOKUP(Tabla2[[#This Row],[SAP
Cód BASF]],'ListaDistribuidor2019 L55 y 90'!$A$9:$H$238,8,0)</f>
        <v>301.52813961629238</v>
      </c>
      <c r="P6" s="181">
        <v>43466</v>
      </c>
      <c r="S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'923-645', '50418529', 'GLASURIT', 'HS  Clear Scratch resist VOC', '5', '0.999', '1', '4', '2', '1', '301.528139616292', '', '', '', '', '', '1', '2019-02-18 00:00:00', '2019-02-18 00:00:00', NULL),</v>
      </c>
    </row>
    <row r="7" spans="1:19" ht="11.65" customHeight="1" x14ac:dyDescent="0.2">
      <c r="A7" s="43" t="s">
        <v>426</v>
      </c>
      <c r="B7" s="43">
        <v>4</v>
      </c>
      <c r="C7" s="42">
        <v>50418369</v>
      </c>
      <c r="D7" s="44" t="s">
        <v>427</v>
      </c>
      <c r="E7" s="45">
        <v>5</v>
      </c>
      <c r="F7" s="45" t="s">
        <v>557</v>
      </c>
      <c r="G7" s="45">
        <v>4</v>
      </c>
      <c r="H7" s="45" t="str">
        <f>VLOOKUP(Tabla2[[#This Row],[Cód_
Producto]],'Cliente-Producto'!C$4:F$275,3,0)</f>
        <v>gr</v>
      </c>
      <c r="I7" s="45">
        <v>2</v>
      </c>
      <c r="J7" s="46">
        <v>0.998</v>
      </c>
      <c r="K7" s="13" t="s">
        <v>602</v>
      </c>
      <c r="L7" s="193">
        <v>1</v>
      </c>
      <c r="M7" s="1" t="s">
        <v>921</v>
      </c>
      <c r="N7" s="1" t="s">
        <v>933</v>
      </c>
      <c r="O7" s="1">
        <f>VLOOKUP(Tabla2[[#This Row],[SAP
Cód BASF]],'ListaDistribuidor2019 L55 y 90'!$A$9:$H$238,8,0)</f>
        <v>286.74677567075429</v>
      </c>
      <c r="P7" s="181">
        <v>43466</v>
      </c>
      <c r="S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'923-625', '50418369', 'GLASURIT', 'HS Clear Universal VOC', '5', '0.998', '1', '4', '2', '1', '286.746775670754', '', '', '', '', '', '1', '2019-02-18 00:00:00', '2019-02-18 00:00:00', NULL),</v>
      </c>
    </row>
    <row r="8" spans="1:19" ht="11.65" customHeight="1" x14ac:dyDescent="0.2">
      <c r="A8" s="43" t="s">
        <v>428</v>
      </c>
      <c r="B8" s="43">
        <v>5</v>
      </c>
      <c r="C8" s="42">
        <v>50395749</v>
      </c>
      <c r="D8" s="44" t="s">
        <v>429</v>
      </c>
      <c r="E8" s="45">
        <v>2.5</v>
      </c>
      <c r="F8" s="45" t="s">
        <v>557</v>
      </c>
      <c r="G8" s="45">
        <v>4</v>
      </c>
      <c r="H8" s="45" t="str">
        <f>VLOOKUP(Tabla2[[#This Row],[Cód_
Producto]],'Cliente-Producto'!C$4:F$275,3,0)</f>
        <v>gr</v>
      </c>
      <c r="I8" s="45">
        <v>2</v>
      </c>
      <c r="J8" s="46">
        <v>1.0900000000000001</v>
      </c>
      <c r="K8" s="13" t="s">
        <v>602</v>
      </c>
      <c r="L8" s="193">
        <v>1</v>
      </c>
      <c r="M8" s="1" t="s">
        <v>921</v>
      </c>
      <c r="N8" s="1" t="s">
        <v>933</v>
      </c>
      <c r="O8" s="1">
        <f>VLOOKUP(Tabla2[[#This Row],[SAP
Cód BASF]],'ListaDistribuidor2019 L55 y 90'!$A$9:$H$238,8,0)</f>
        <v>169.92726101026665</v>
      </c>
      <c r="P8" s="181">
        <v>43466</v>
      </c>
      <c r="S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'929-61', '50395749', 'GLASURIT', 'Endurecedor  Rápido   VOC ', '2.5', '1.09', '1', '4', '2', '1', '169.927261010267', '', '', '', '', '', '1', '2019-02-18 00:00:00', '2019-02-18 00:00:00', NULL),</v>
      </c>
    </row>
    <row r="9" spans="1:19" ht="11.65" customHeight="1" x14ac:dyDescent="0.2">
      <c r="A9" s="43" t="s">
        <v>430</v>
      </c>
      <c r="B9" s="43">
        <v>6</v>
      </c>
      <c r="C9" s="42">
        <v>50395740</v>
      </c>
      <c r="D9" s="44" t="s">
        <v>431</v>
      </c>
      <c r="E9" s="45">
        <v>2.5</v>
      </c>
      <c r="F9" s="45" t="s">
        <v>557</v>
      </c>
      <c r="G9" s="45">
        <v>4</v>
      </c>
      <c r="H9" s="45" t="str">
        <f>VLOOKUP(Tabla2[[#This Row],[Cód_
Producto]],'Cliente-Producto'!C$4:F$275,3,0)</f>
        <v>gr</v>
      </c>
      <c r="I9" s="45">
        <v>2</v>
      </c>
      <c r="J9" s="46">
        <v>1.0900000000000001</v>
      </c>
      <c r="K9" s="13" t="s">
        <v>602</v>
      </c>
      <c r="L9" s="193">
        <v>1</v>
      </c>
      <c r="M9" s="1" t="s">
        <v>921</v>
      </c>
      <c r="N9" s="1" t="s">
        <v>933</v>
      </c>
      <c r="O9" s="1">
        <f>VLOOKUP(Tabla2[[#This Row],[SAP
Cód BASF]],'ListaDistribuidor2019 L55 y 90'!$A$9:$H$238,8,0)</f>
        <v>169.92726101026665</v>
      </c>
      <c r="P9" s="181">
        <v>43466</v>
      </c>
      <c r="S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'929-63', '50395740', 'GLASURIT', 'Endurecedor Normal   VOC', '2.5', '1.09', '1', '4', '2', '1', '169.927261010267', '', '', '', '', '', '1', '2019-02-18 00:00:00', '2019-02-18 00:00:00', NULL),</v>
      </c>
    </row>
    <row r="10" spans="1:19" ht="11.65" customHeight="1" x14ac:dyDescent="0.2">
      <c r="A10" s="43" t="s">
        <v>432</v>
      </c>
      <c r="B10" s="43">
        <v>7</v>
      </c>
      <c r="C10" s="42">
        <v>50399943</v>
      </c>
      <c r="D10" s="44" t="s">
        <v>433</v>
      </c>
      <c r="E10" s="45">
        <v>2.5</v>
      </c>
      <c r="F10" s="45" t="s">
        <v>557</v>
      </c>
      <c r="G10" s="45">
        <v>4</v>
      </c>
      <c r="H10" s="45" t="str">
        <f>VLOOKUP(Tabla2[[#This Row],[Cód_
Producto]],'Cliente-Producto'!C$4:F$275,3,0)</f>
        <v>gr</v>
      </c>
      <c r="I10" s="45">
        <v>2</v>
      </c>
      <c r="J10" s="46">
        <v>1.0980000000000001</v>
      </c>
      <c r="K10" s="13" t="s">
        <v>602</v>
      </c>
      <c r="L10" s="193">
        <v>1</v>
      </c>
      <c r="M10" s="1" t="s">
        <v>921</v>
      </c>
      <c r="N10" s="1" t="s">
        <v>933</v>
      </c>
      <c r="O10" s="1">
        <f>VLOOKUP(Tabla2[[#This Row],[SAP
Cód BASF]],'ListaDistribuidor2019 L55 y 90'!$A$9:$H$238,8,0)</f>
        <v>169.92726101026665</v>
      </c>
      <c r="P10" s="181">
        <v>43466</v>
      </c>
      <c r="S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'929-64', '50399943', 'GLASURIT', 'Endurecedor Lento   VOC', '2.5', '1.098', '1', '4', '2', '1', '169.927261010267', '', '', '', '', '', '1', '2019-02-18 00:00:00', '2019-02-18 00:00:00', NULL),</v>
      </c>
    </row>
    <row r="11" spans="1:19" ht="11.65" customHeight="1" x14ac:dyDescent="0.2">
      <c r="A11" s="43" t="s">
        <v>1</v>
      </c>
      <c r="B11" s="43">
        <v>8</v>
      </c>
      <c r="C11" s="42">
        <v>53147222</v>
      </c>
      <c r="D11" s="44" t="s">
        <v>2</v>
      </c>
      <c r="E11" s="45">
        <v>1</v>
      </c>
      <c r="F11" s="45" t="s">
        <v>557</v>
      </c>
      <c r="G11" s="45">
        <v>4</v>
      </c>
      <c r="H11" s="45" t="str">
        <f>VLOOKUP(Tabla2[[#This Row],[Cód_
Producto]],'Cliente-Producto'!C$4:F$275,3,0)</f>
        <v>gr</v>
      </c>
      <c r="I11" s="45">
        <v>2</v>
      </c>
      <c r="J11" s="46">
        <v>0.98299999999999998</v>
      </c>
      <c r="K11" s="13" t="s">
        <v>602</v>
      </c>
      <c r="L11" s="193">
        <v>1</v>
      </c>
      <c r="M11" s="1" t="s">
        <v>921</v>
      </c>
      <c r="N11" s="1" t="s">
        <v>933</v>
      </c>
      <c r="O11" s="1">
        <f>VLOOKUP(Tabla2[[#This Row],[SAP
Cód BASF]],'ListaDistribuidor2019 L55 y 90'!$A$9:$H$238,8,0)</f>
        <v>42.561224489795919</v>
      </c>
      <c r="P11" s="181">
        <v>43466</v>
      </c>
      <c r="S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'923-255', '53147222', 'GLASURIT', 'BARNIZ ALTOS SOLIDOS 923-255 HS 1L', '1', '0.983', '1', '4', '2', '1', '42.5612244897959', '', '', '', '', '', '1', '2019-02-18 00:00:00', '2019-02-18 00:00:00', NULL),</v>
      </c>
    </row>
    <row r="12" spans="1:19" ht="11.65" customHeight="1" x14ac:dyDescent="0.2">
      <c r="A12" s="43" t="s">
        <v>475</v>
      </c>
      <c r="B12" s="43">
        <v>9</v>
      </c>
      <c r="C12" s="42">
        <v>53146533</v>
      </c>
      <c r="D12" s="44" t="s">
        <v>476</v>
      </c>
      <c r="E12" s="45">
        <v>1</v>
      </c>
      <c r="F12" s="45" t="s">
        <v>557</v>
      </c>
      <c r="G12" s="45">
        <v>4</v>
      </c>
      <c r="H12" s="45" t="str">
        <f>VLOOKUP(Tabla2[[#This Row],[Cód_
Producto]],'Cliente-Producto'!C$4:F$275,3,0)</f>
        <v>gr</v>
      </c>
      <c r="I12" s="45">
        <v>2</v>
      </c>
      <c r="J12" s="46">
        <v>0.96499999999999997</v>
      </c>
      <c r="K12" s="13" t="s">
        <v>602</v>
      </c>
      <c r="L12" s="193">
        <v>1</v>
      </c>
      <c r="M12" s="1" t="s">
        <v>921</v>
      </c>
      <c r="N12" s="1" t="s">
        <v>933</v>
      </c>
      <c r="O12" s="1">
        <f>VLOOKUP(Tabla2[[#This Row],[SAP
Cód BASF]],'ListaDistribuidor2019 L55 y 90'!$A$9:$H$238,8,0)</f>
        <v>29.206185567010309</v>
      </c>
      <c r="P12" s="181">
        <v>43466</v>
      </c>
      <c r="S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'923-155', '53146533', 'GLASURIT', 'BARNIZ PU 923-155 MS 1L', '1', '0.965', '1', '4', '2', '1', '29.2061855670103', '', '', '', '', '', '1', '2019-02-18 00:00:00', '2019-02-18 00:00:00', NULL),</v>
      </c>
    </row>
    <row r="13" spans="1:19" ht="11.65" customHeight="1" x14ac:dyDescent="0.2">
      <c r="A13" s="43" t="s">
        <v>3</v>
      </c>
      <c r="B13" s="43">
        <v>10</v>
      </c>
      <c r="C13" s="42">
        <v>53146215</v>
      </c>
      <c r="D13" s="44" t="s">
        <v>4</v>
      </c>
      <c r="E13" s="45">
        <v>1</v>
      </c>
      <c r="F13" s="45" t="s">
        <v>557</v>
      </c>
      <c r="G13" s="45">
        <v>4</v>
      </c>
      <c r="H13" s="45" t="str">
        <f>VLOOKUP(Tabla2[[#This Row],[Cód_
Producto]],'Cliente-Producto'!C$4:F$275,3,0)</f>
        <v>gr</v>
      </c>
      <c r="I13" s="45">
        <v>2</v>
      </c>
      <c r="J13" s="46">
        <v>0.97099999999999997</v>
      </c>
      <c r="K13" s="13" t="s">
        <v>602</v>
      </c>
      <c r="L13" s="193">
        <v>1</v>
      </c>
      <c r="M13" s="1" t="s">
        <v>921</v>
      </c>
      <c r="N13" s="1" t="s">
        <v>933</v>
      </c>
      <c r="O13" s="1">
        <f>VLOOKUP(Tabla2[[#This Row],[SAP
Cód BASF]],'ListaDistribuidor2019 L55 y 90'!$A$9:$H$238,8,0)</f>
        <v>37.231578947368419</v>
      </c>
      <c r="P13" s="181">
        <v>43466</v>
      </c>
      <c r="S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'923-144', '53146215', 'GLASURIT', 'BARNIZ SPOT REPAIR 923-144 MS  1L', '1', '0.971', '1', '4', '2', '1', '37.2315789473684', '', '', '', '', '', '1', '2019-02-18 00:00:00', '2019-02-18 00:00:00', NULL),</v>
      </c>
    </row>
    <row r="14" spans="1:19" ht="11.65" customHeight="1" x14ac:dyDescent="0.2">
      <c r="A14" s="43" t="s">
        <v>5</v>
      </c>
      <c r="B14" s="43">
        <v>11</v>
      </c>
      <c r="C14" s="42">
        <v>53144519</v>
      </c>
      <c r="D14" s="44" t="s">
        <v>6</v>
      </c>
      <c r="E14" s="45">
        <v>1</v>
      </c>
      <c r="F14" s="45" t="s">
        <v>557</v>
      </c>
      <c r="G14" s="45">
        <v>4</v>
      </c>
      <c r="H14" s="45" t="str">
        <f>VLOOKUP(Tabla2[[#This Row],[Cód_
Producto]],'Cliente-Producto'!C$4:F$275,3,0)</f>
        <v>gr</v>
      </c>
      <c r="I14" s="45">
        <v>2</v>
      </c>
      <c r="J14" s="46">
        <v>0.98799999999999999</v>
      </c>
      <c r="K14" s="13" t="s">
        <v>602</v>
      </c>
      <c r="L14" s="193">
        <v>1</v>
      </c>
      <c r="M14" s="1" t="s">
        <v>921</v>
      </c>
      <c r="N14" s="1" t="s">
        <v>933</v>
      </c>
      <c r="O14" s="1">
        <v>60.043439025097854</v>
      </c>
      <c r="P14" s="181"/>
      <c r="S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'923-43', '53144519', 'GLASURIT', 'BARNIZ ANTIRAYAS 923-43  MS 1L', '1', '0.988', '1', '4', '2', '1', '60.0434390250979', '', '', '', '', '', '1', '2019-02-18 00:00:00', '2019-02-18 00:00:00', NULL),</v>
      </c>
    </row>
    <row r="15" spans="1:19" ht="11.65" customHeight="1" x14ac:dyDescent="0.2">
      <c r="A15" s="43" t="s">
        <v>7</v>
      </c>
      <c r="B15" s="43">
        <v>12</v>
      </c>
      <c r="C15" s="42">
        <v>53145208</v>
      </c>
      <c r="D15" s="44" t="s">
        <v>8</v>
      </c>
      <c r="E15" s="45">
        <v>0.75</v>
      </c>
      <c r="F15" s="45" t="s">
        <v>557</v>
      </c>
      <c r="G15" s="45">
        <v>4</v>
      </c>
      <c r="H15" s="45" t="str">
        <f>VLOOKUP(Tabla2[[#This Row],[Cód_
Producto]],'Cliente-Producto'!C$4:F$275,3,0)</f>
        <v>gr</v>
      </c>
      <c r="I15" s="45">
        <v>2</v>
      </c>
      <c r="J15" s="46">
        <v>0.99399999999999999</v>
      </c>
      <c r="K15" s="13" t="s">
        <v>602</v>
      </c>
      <c r="L15" s="193">
        <v>1</v>
      </c>
      <c r="M15" s="1" t="s">
        <v>921</v>
      </c>
      <c r="N15" s="1" t="s">
        <v>933</v>
      </c>
      <c r="O15" s="1">
        <f>VLOOKUP(Tabla2[[#This Row],[SAP
Cód BASF]],'ListaDistribuidor2019 L55 y 90'!$A$9:$H$238,8,0)</f>
        <v>43.916169289202394</v>
      </c>
      <c r="P15" s="181">
        <v>43466</v>
      </c>
      <c r="S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'923-57', '53145208', 'GLASURIT', 'BARNIZ SEMI MATE 923-57 0.75L', '0.75', '0.994', '1', '4', '2', '1', '43.9161692892024', '', '', '', '', '', '1', '2019-02-18 00:00:00', '2019-02-18 00:00:00', NULL),</v>
      </c>
    </row>
    <row r="16" spans="1:19" ht="11.65" customHeight="1" x14ac:dyDescent="0.2">
      <c r="A16" s="43" t="s">
        <v>9</v>
      </c>
      <c r="B16" s="43">
        <v>13</v>
      </c>
      <c r="C16" s="42">
        <v>53145049</v>
      </c>
      <c r="D16" s="44" t="s">
        <v>10</v>
      </c>
      <c r="E16" s="45">
        <v>0.75</v>
      </c>
      <c r="F16" s="45" t="s">
        <v>557</v>
      </c>
      <c r="G16" s="45">
        <v>4</v>
      </c>
      <c r="H16" s="45" t="str">
        <f>VLOOKUP(Tabla2[[#This Row],[Cód_
Producto]],'Cliente-Producto'!C$4:F$275,3,0)</f>
        <v>gr</v>
      </c>
      <c r="I16" s="45">
        <v>2</v>
      </c>
      <c r="J16" s="46">
        <v>0.97799999999999998</v>
      </c>
      <c r="K16" s="13" t="s">
        <v>602</v>
      </c>
      <c r="L16" s="193">
        <v>1</v>
      </c>
      <c r="M16" s="1" t="s">
        <v>921</v>
      </c>
      <c r="N16" s="1" t="s">
        <v>933</v>
      </c>
      <c r="O16" s="1">
        <f>VLOOKUP(Tabla2[[#This Row],[SAP
Cód BASF]],'ListaDistribuidor2019 L55 y 90'!$A$9:$H$238,8,0)</f>
        <v>43.916169289202394</v>
      </c>
      <c r="P16" s="181">
        <v>43466</v>
      </c>
      <c r="S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'923-55', '53145049', 'GLASURIT', 'BARNIZ MATE 923-55  0.75L', '0.75', '0.978', '1', '4', '2', '1', '43.9161692892024', '', '', '', '', '', '1', '2019-02-18 00:00:00', '2019-02-18 00:00:00', NULL),</v>
      </c>
    </row>
    <row r="17" spans="1:19" ht="11.65" customHeight="1" x14ac:dyDescent="0.2">
      <c r="A17" s="43" t="s">
        <v>11</v>
      </c>
      <c r="B17" s="43">
        <v>14</v>
      </c>
      <c r="C17" s="42">
        <v>53145420</v>
      </c>
      <c r="D17" s="44" t="s">
        <v>434</v>
      </c>
      <c r="E17" s="45">
        <v>1</v>
      </c>
      <c r="F17" s="45" t="s">
        <v>557</v>
      </c>
      <c r="G17" s="45">
        <v>4</v>
      </c>
      <c r="H17" s="45" t="str">
        <f>VLOOKUP(Tabla2[[#This Row],[Cód_
Producto]],'Cliente-Producto'!C$4:F$275,3,0)</f>
        <v>gr</v>
      </c>
      <c r="I17" s="45">
        <v>2</v>
      </c>
      <c r="J17" s="46">
        <v>0.94399999999999995</v>
      </c>
      <c r="K17" s="13" t="s">
        <v>602</v>
      </c>
      <c r="L17" s="193">
        <v>1</v>
      </c>
      <c r="M17" s="1" t="s">
        <v>921</v>
      </c>
      <c r="N17" s="1" t="s">
        <v>933</v>
      </c>
      <c r="O17" s="1">
        <v>37.967735902585055</v>
      </c>
      <c r="P17" s="181"/>
      <c r="S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'923-88', '53145420', 'GLASURIT', 'COMOR BARNIZ 923-88 MS 1L', '1', '0.944', '1', '4', '2', '1', '37.9677359025851', '', '', '', '', '', '1', '2019-02-18 00:00:00', '2019-02-18 00:00:00', NULL),</v>
      </c>
    </row>
    <row r="18" spans="1:19" ht="11.65" customHeight="1" x14ac:dyDescent="0.2">
      <c r="A18" s="43" t="s">
        <v>12</v>
      </c>
      <c r="B18" s="43">
        <v>15</v>
      </c>
      <c r="C18" s="42">
        <v>54646327</v>
      </c>
      <c r="D18" s="44" t="s">
        <v>13</v>
      </c>
      <c r="E18" s="45">
        <v>0.5</v>
      </c>
      <c r="F18" s="45" t="s">
        <v>557</v>
      </c>
      <c r="G18" s="45">
        <v>4</v>
      </c>
      <c r="H18" s="45" t="str">
        <f>VLOOKUP(Tabla2[[#This Row],[Cód_
Producto]],'Cliente-Producto'!C$4:F$275,3,0)</f>
        <v>gr</v>
      </c>
      <c r="I18" s="45">
        <v>2</v>
      </c>
      <c r="J18" s="46">
        <v>0.97199999999999998</v>
      </c>
      <c r="K18" s="13" t="s">
        <v>602</v>
      </c>
      <c r="L18" s="193">
        <v>1</v>
      </c>
      <c r="M18" s="1" t="s">
        <v>921</v>
      </c>
      <c r="N18" s="1" t="s">
        <v>933</v>
      </c>
      <c r="O18" s="1">
        <f>VLOOKUP(Tabla2[[#This Row],[SAP
Cód BASF]],'ListaDistribuidor2019 L55 y 90'!$A$9:$H$238,8,0)</f>
        <v>22.101522842639593</v>
      </c>
      <c r="P18" s="181">
        <v>43466</v>
      </c>
      <c r="S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'929-91', '54646327', 'GLASURIT', 'ENDURECEDOR RÁPIDO HS 929-91 0.5L', '0.5', '0.972', '1', '4', '2', '1', '22.1015228426396', '', '', '', '', '', '1', '2019-02-18 00:00:00', '2019-02-18 00:00:00', NULL),</v>
      </c>
    </row>
    <row r="19" spans="1:19" ht="11.65" customHeight="1" x14ac:dyDescent="0.2">
      <c r="A19" s="43" t="s">
        <v>284</v>
      </c>
      <c r="B19" s="43">
        <v>16</v>
      </c>
      <c r="C19" s="42">
        <v>54647334</v>
      </c>
      <c r="D19" s="44" t="s">
        <v>285</v>
      </c>
      <c r="E19" s="45">
        <v>0.5</v>
      </c>
      <c r="F19" s="45" t="s">
        <v>557</v>
      </c>
      <c r="G19" s="45">
        <v>4</v>
      </c>
      <c r="H19" s="45" t="str">
        <f>VLOOKUP(Tabla2[[#This Row],[Cód_
Producto]],'Cliente-Producto'!C$4:F$275,3,0)</f>
        <v>gr</v>
      </c>
      <c r="I19" s="45">
        <v>2</v>
      </c>
      <c r="J19" s="46">
        <v>1.0109999999999999</v>
      </c>
      <c r="K19" s="13" t="s">
        <v>602</v>
      </c>
      <c r="L19" s="193">
        <v>1</v>
      </c>
      <c r="M19" s="1" t="s">
        <v>921</v>
      </c>
      <c r="N19" s="1" t="s">
        <v>933</v>
      </c>
      <c r="O19" s="1">
        <v>22.101522842639593</v>
      </c>
      <c r="P19" s="181"/>
      <c r="S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'929-94', '54647334', 'GLASURIT', 'Catalizador Lento 929-94 0,5L IP32', '0.5', '1.011', '1', '4', '2', '1', '22.1015228426396', '', '', '', '', '', '1', '2019-02-18 00:00:00', '2019-02-18 00:00:00', NULL),</v>
      </c>
    </row>
    <row r="20" spans="1:19" ht="11.65" customHeight="1" x14ac:dyDescent="0.2">
      <c r="A20" s="43" t="s">
        <v>286</v>
      </c>
      <c r="B20" s="43">
        <v>17</v>
      </c>
      <c r="C20" s="42">
        <v>54646751</v>
      </c>
      <c r="D20" s="44" t="s">
        <v>287</v>
      </c>
      <c r="E20" s="45">
        <v>0.5</v>
      </c>
      <c r="F20" s="45" t="s">
        <v>557</v>
      </c>
      <c r="G20" s="45">
        <v>4</v>
      </c>
      <c r="H20" s="45" t="str">
        <f>VLOOKUP(Tabla2[[#This Row],[Cód_
Producto]],'Cliente-Producto'!C$4:F$275,3,0)</f>
        <v>gr</v>
      </c>
      <c r="I20" s="45">
        <v>2</v>
      </c>
      <c r="J20" s="46">
        <v>1.0920000000000001</v>
      </c>
      <c r="K20" s="13" t="s">
        <v>602</v>
      </c>
      <c r="L20" s="193">
        <v>1</v>
      </c>
      <c r="M20" s="1" t="s">
        <v>921</v>
      </c>
      <c r="N20" s="1" t="s">
        <v>933</v>
      </c>
      <c r="O20" s="1">
        <f>VLOOKUP(Tabla2[[#This Row],[SAP
Cód BASF]],'ListaDistribuidor2019 L55 y 90'!$A$9:$H$238,8,0)</f>
        <v>22.101522842639593</v>
      </c>
      <c r="P20" s="181">
        <v>43466</v>
      </c>
      <c r="S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'929-93', '54646751', 'GLASURIT', 'CATALIZADOR NORMAL 929-93 0,5l IP3B', '0.5', '1.092', '1', '4', '2', '1', '22.1015228426396', '', '', '', '', '', '1', '2019-02-18 00:00:00', '2019-02-18 00:00:00', NULL),</v>
      </c>
    </row>
    <row r="21" spans="1:19" ht="11.65" customHeight="1" x14ac:dyDescent="0.2">
      <c r="A21" s="43" t="s">
        <v>14</v>
      </c>
      <c r="B21" s="43">
        <v>18</v>
      </c>
      <c r="C21" s="42">
        <v>54646115</v>
      </c>
      <c r="D21" s="44" t="s">
        <v>435</v>
      </c>
      <c r="E21" s="45">
        <v>0.5</v>
      </c>
      <c r="F21" s="45" t="s">
        <v>557</v>
      </c>
      <c r="G21" s="45">
        <v>4</v>
      </c>
      <c r="H21" s="45" t="str">
        <f>VLOOKUP(Tabla2[[#This Row],[Cód_
Producto]],'Cliente-Producto'!C$4:F$275,3,0)</f>
        <v>gr</v>
      </c>
      <c r="I21" s="45">
        <v>2</v>
      </c>
      <c r="J21" s="46">
        <v>0.98699999999999999</v>
      </c>
      <c r="K21" s="13" t="s">
        <v>602</v>
      </c>
      <c r="L21" s="193">
        <v>1</v>
      </c>
      <c r="M21" s="1" t="s">
        <v>921</v>
      </c>
      <c r="N21" s="1" t="s">
        <v>933</v>
      </c>
      <c r="O21" s="1">
        <v>21.606017003104277</v>
      </c>
      <c r="P21" s="181"/>
      <c r="S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'929-88', '54646115', 'GLASURIT', 'COMOR ENDURECEDOR RÁPIDO MS 929-88 0.5L', '0.5', '0.987', '1', '4', '2', '1', '21.6060170031043', '', '', '', '', '', '1', '2019-02-18 00:00:00', '2019-02-18 00:00:00', NULL),</v>
      </c>
    </row>
    <row r="22" spans="1:19" ht="11.65" customHeight="1" x14ac:dyDescent="0.2">
      <c r="A22" s="43" t="s">
        <v>15</v>
      </c>
      <c r="B22" s="43">
        <v>19</v>
      </c>
      <c r="C22" s="42">
        <v>54652952</v>
      </c>
      <c r="D22" s="44" t="s">
        <v>16</v>
      </c>
      <c r="E22" s="45">
        <v>0.5</v>
      </c>
      <c r="F22" s="45" t="s">
        <v>557</v>
      </c>
      <c r="G22" s="45">
        <v>4</v>
      </c>
      <c r="H22" s="45" t="str">
        <f>VLOOKUP(Tabla2[[#This Row],[Cód_
Producto]],'Cliente-Producto'!C$4:F$275,3,0)</f>
        <v>gr</v>
      </c>
      <c r="I22" s="45">
        <v>2</v>
      </c>
      <c r="J22" s="46">
        <v>0.94599999999999995</v>
      </c>
      <c r="K22" s="13" t="s">
        <v>602</v>
      </c>
      <c r="L22" s="193">
        <v>1</v>
      </c>
      <c r="M22" s="1" t="s">
        <v>921</v>
      </c>
      <c r="N22" s="1" t="s">
        <v>933</v>
      </c>
      <c r="O22" s="1">
        <v>23.573322366011819</v>
      </c>
      <c r="P22" s="181"/>
      <c r="S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'929-76', '54652952', 'GLASURIT', 'ENDURECEDOR 929-76 PARA BARNIZ ANTI RAYAS MS 0.5L', '0.5', '0.946', '1', '4', '2', '1', '23.5733223660118', '', '', '', '', '', '1', '2019-02-18 00:00:00', '2019-02-18 00:00:00', NULL),</v>
      </c>
    </row>
    <row r="23" spans="1:19" ht="11.65" customHeight="1" x14ac:dyDescent="0.2">
      <c r="A23" s="49" t="s">
        <v>290</v>
      </c>
      <c r="B23" s="49">
        <v>20</v>
      </c>
      <c r="C23" s="48">
        <v>50219893</v>
      </c>
      <c r="D23" s="50" t="s">
        <v>291</v>
      </c>
      <c r="E23" s="51">
        <v>3</v>
      </c>
      <c r="F23" s="51" t="s">
        <v>557</v>
      </c>
      <c r="G23" s="51">
        <v>4</v>
      </c>
      <c r="H23" s="51" t="str">
        <f>VLOOKUP(Tabla2[[#This Row],[Cód_
Producto]],'Cliente-Producto'!C$4:F$275,3,0)</f>
        <v>gr</v>
      </c>
      <c r="I23" s="51">
        <v>2</v>
      </c>
      <c r="J23" s="51">
        <v>1.452</v>
      </c>
      <c r="K23" s="15" t="s">
        <v>603</v>
      </c>
      <c r="L23" s="194">
        <v>8</v>
      </c>
      <c r="M23" s="1" t="s">
        <v>921</v>
      </c>
      <c r="N23" s="1" t="s">
        <v>933</v>
      </c>
      <c r="O23" s="1">
        <v>111</v>
      </c>
      <c r="P23" s="181"/>
      <c r="S2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'285-31', '50219893', 'GLASURIT', 'BASE PRIMER GRIS HS HÚMEDO-HÚMEDO 285-31 3L', '3', '1.452', '8', '4', '2', '1', '111', '', '', '', '', '', '1', '2019-02-18 00:00:00', '2019-02-18 00:00:00', NULL),</v>
      </c>
    </row>
    <row r="24" spans="1:19" ht="11.65" customHeight="1" x14ac:dyDescent="0.2">
      <c r="A24" s="49" t="s">
        <v>292</v>
      </c>
      <c r="B24" s="49">
        <v>21</v>
      </c>
      <c r="C24" s="48">
        <v>50321774</v>
      </c>
      <c r="D24" s="50" t="s">
        <v>293</v>
      </c>
      <c r="E24" s="51">
        <v>3</v>
      </c>
      <c r="F24" s="51" t="s">
        <v>557</v>
      </c>
      <c r="G24" s="51">
        <v>4</v>
      </c>
      <c r="H24" s="51" t="str">
        <f>VLOOKUP(Tabla2[[#This Row],[Cód_
Producto]],'Cliente-Producto'!C$4:F$275,3,0)</f>
        <v>gr</v>
      </c>
      <c r="I24" s="51">
        <v>2</v>
      </c>
      <c r="J24" s="51">
        <v>2.89</v>
      </c>
      <c r="K24" s="15" t="s">
        <v>603</v>
      </c>
      <c r="L24" s="194">
        <v>8</v>
      </c>
      <c r="M24" s="1" t="s">
        <v>921</v>
      </c>
      <c r="N24" s="1" t="s">
        <v>933</v>
      </c>
      <c r="O24" s="1">
        <v>111</v>
      </c>
      <c r="P24" s="181"/>
      <c r="S2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'285-38', '50321774', 'GLASURIT', 'Primer Sin Lijado blanco 285-38 3L HS ', '3', '2.89', '8', '4', '2', '1', '111', '', '', '', '', '', '1', '2019-02-18 00:00:00', '2019-02-18 00:00:00', NULL),</v>
      </c>
    </row>
    <row r="25" spans="1:19" ht="11.65" customHeight="1" x14ac:dyDescent="0.2">
      <c r="A25" s="49" t="s">
        <v>294</v>
      </c>
      <c r="B25" s="49">
        <v>22</v>
      </c>
      <c r="C25" s="48">
        <v>53086060</v>
      </c>
      <c r="D25" s="50" t="s">
        <v>295</v>
      </c>
      <c r="E25" s="51">
        <v>3</v>
      </c>
      <c r="F25" s="51" t="s">
        <v>557</v>
      </c>
      <c r="G25" s="51">
        <v>4</v>
      </c>
      <c r="H25" s="51" t="str">
        <f>VLOOKUP(Tabla2[[#This Row],[Cód_
Producto]],'Cliente-Producto'!C$4:F$275,3,0)</f>
        <v>gr</v>
      </c>
      <c r="I25" s="51">
        <v>2</v>
      </c>
      <c r="J25" s="51">
        <v>2.9079999999999999</v>
      </c>
      <c r="K25" s="15" t="s">
        <v>603</v>
      </c>
      <c r="L25" s="194">
        <v>8</v>
      </c>
      <c r="M25" s="1" t="s">
        <v>921</v>
      </c>
      <c r="N25" s="1" t="s">
        <v>933</v>
      </c>
      <c r="O25" s="1">
        <v>111</v>
      </c>
      <c r="P25" s="181"/>
      <c r="S2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'285-49', '53086060', 'GLASURIT', 'Primer Sin Lijado negro 285-49 3L HS', '3', '2.908', '8', '4', '2', '1', '111', '', '', '', '', '', '1', '2019-02-18 00:00:00', '2019-02-18 00:00:00', NULL),</v>
      </c>
    </row>
    <row r="26" spans="1:19" ht="11.65" customHeight="1" x14ac:dyDescent="0.2">
      <c r="A26" s="49" t="s">
        <v>19</v>
      </c>
      <c r="B26" s="49">
        <v>23</v>
      </c>
      <c r="C26" s="48">
        <v>50180380</v>
      </c>
      <c r="D26" s="50" t="s">
        <v>20</v>
      </c>
      <c r="E26" s="51">
        <v>3</v>
      </c>
      <c r="F26" s="51" t="s">
        <v>557</v>
      </c>
      <c r="G26" s="51">
        <v>4</v>
      </c>
      <c r="H26" s="51" t="str">
        <f>VLOOKUP(Tabla2[[#This Row],[Cód_
Producto]],'Cliente-Producto'!C$4:F$275,3,0)</f>
        <v>gr</v>
      </c>
      <c r="I26" s="51">
        <v>2</v>
      </c>
      <c r="J26" s="51">
        <v>1.7050000000000001</v>
      </c>
      <c r="K26" s="15" t="s">
        <v>603</v>
      </c>
      <c r="L26" s="194">
        <v>8</v>
      </c>
      <c r="M26" s="1" t="s">
        <v>921</v>
      </c>
      <c r="N26" s="1" t="s">
        <v>933</v>
      </c>
      <c r="O26" s="1">
        <f>VLOOKUP(Tabla2[[#This Row],[SAP
Cód BASF]],'ListaDistribuidor2019 L55 y 90'!$A$9:$H$238,8,0)</f>
        <v>111</v>
      </c>
      <c r="P26" s="181">
        <v>43466</v>
      </c>
      <c r="S2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'285-655', '50180380', 'GLASURIT', 'BASE PRIMER BLANCO HS 285-655 3L', '3', '1.705', '8', '4', '2', '1', '111', '', '', '', '', '', '1', '2019-02-18 00:00:00', '2019-02-18 00:00:00', NULL),</v>
      </c>
    </row>
    <row r="27" spans="1:19" ht="11.65" customHeight="1" x14ac:dyDescent="0.2">
      <c r="A27" s="49" t="s">
        <v>21</v>
      </c>
      <c r="B27" s="49">
        <v>24</v>
      </c>
      <c r="C27" s="48">
        <v>50180379</v>
      </c>
      <c r="D27" s="50" t="s">
        <v>22</v>
      </c>
      <c r="E27" s="51">
        <v>3</v>
      </c>
      <c r="F27" s="51" t="s">
        <v>557</v>
      </c>
      <c r="G27" s="51">
        <v>4</v>
      </c>
      <c r="H27" s="51" t="str">
        <f>VLOOKUP(Tabla2[[#This Row],[Cód_
Producto]],'Cliente-Producto'!C$4:F$275,3,0)</f>
        <v>gr</v>
      </c>
      <c r="I27" s="51">
        <v>2</v>
      </c>
      <c r="J27" s="51">
        <v>1.504</v>
      </c>
      <c r="K27" s="15" t="s">
        <v>603</v>
      </c>
      <c r="L27" s="194">
        <v>8</v>
      </c>
      <c r="M27" s="1" t="s">
        <v>921</v>
      </c>
      <c r="N27" s="1" t="s">
        <v>933</v>
      </c>
      <c r="O27" s="1">
        <f>VLOOKUP(Tabla2[[#This Row],[SAP
Cód BASF]],'ListaDistribuidor2019 L55 y 90'!$A$9:$H$238,8,0)</f>
        <v>111</v>
      </c>
      <c r="P27" s="181">
        <v>43466</v>
      </c>
      <c r="S2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'285-555', '50180379', 'GLASURIT', 'BASE PRIMER NEGRO HS 285-555 3L', '3', '1.504', '8', '4', '2', '1', '111', '', '', '', '', '', '1', '2019-02-18 00:00:00', '2019-02-18 00:00:00', NULL),</v>
      </c>
    </row>
    <row r="28" spans="1:19" ht="11.65" customHeight="1" x14ac:dyDescent="0.2">
      <c r="A28" s="49" t="s">
        <v>17</v>
      </c>
      <c r="B28" s="49">
        <v>25</v>
      </c>
      <c r="C28" s="48">
        <v>54645002</v>
      </c>
      <c r="D28" s="50" t="s">
        <v>18</v>
      </c>
      <c r="E28" s="51">
        <v>0.5</v>
      </c>
      <c r="F28" s="51" t="s">
        <v>557</v>
      </c>
      <c r="G28" s="51">
        <v>4</v>
      </c>
      <c r="H28" s="51" t="str">
        <f>VLOOKUP(Tabla2[[#This Row],[Cód_
Producto]],'Cliente-Producto'!C$4:F$275,3,0)</f>
        <v>gr</v>
      </c>
      <c r="I28" s="51">
        <v>2</v>
      </c>
      <c r="J28" s="51">
        <v>0.99099999999999999</v>
      </c>
      <c r="K28" s="15" t="s">
        <v>603</v>
      </c>
      <c r="L28" s="194">
        <v>8</v>
      </c>
      <c r="M28" s="1" t="s">
        <v>921</v>
      </c>
      <c r="N28" s="1" t="s">
        <v>933</v>
      </c>
      <c r="O28" s="1">
        <f>VLOOKUP(Tabla2[[#This Row],[SAP
Cód BASF]],'ListaDistribuidor2019 L55 y 90'!$A$9:$H$238,8,0)</f>
        <v>22.101522842639593</v>
      </c>
      <c r="P28" s="181">
        <v>43466</v>
      </c>
      <c r="S2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'929-55', '54645002', 'GLASURIT', 'Catalizador 929-55 para Primer HS 0.5L', '0.5', '0.991', '8', '4', '2', '1', '22.1015228426396', '', '', '', '', '', '1', '2019-02-18 00:00:00', '2019-02-18 00:00:00', NULL),</v>
      </c>
    </row>
    <row r="29" spans="1:19" ht="11.65" customHeight="1" x14ac:dyDescent="0.2">
      <c r="A29" s="49" t="s">
        <v>288</v>
      </c>
      <c r="B29" s="49">
        <v>26</v>
      </c>
      <c r="C29" s="48">
        <v>54645267</v>
      </c>
      <c r="D29" s="50" t="s">
        <v>289</v>
      </c>
      <c r="E29" s="51">
        <v>2.5</v>
      </c>
      <c r="F29" s="51" t="s">
        <v>557</v>
      </c>
      <c r="G29" s="51">
        <v>4</v>
      </c>
      <c r="H29" s="51" t="str">
        <f>VLOOKUP(Tabla2[[#This Row],[Cód_
Producto]],'Cliente-Producto'!C$4:F$275,3,0)</f>
        <v>gr</v>
      </c>
      <c r="I29" s="51">
        <v>2</v>
      </c>
      <c r="J29" s="51">
        <v>0.99099999999999999</v>
      </c>
      <c r="K29" s="15" t="s">
        <v>603</v>
      </c>
      <c r="L29" s="194">
        <v>8</v>
      </c>
      <c r="M29" s="1" t="s">
        <v>921</v>
      </c>
      <c r="N29" s="1" t="s">
        <v>933</v>
      </c>
      <c r="O29" s="1">
        <v>104.98836600055212</v>
      </c>
      <c r="P29" s="181"/>
      <c r="S2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'929-56', '54645267', 'GLASURIT', 'Catalizador Normal 929-56 2,5L IP32', '2.5', '0.991', '8', '4', '2', '1', '104.988366000552', '', '', '', '', '', '1', '2019-02-18 00:00:00', '2019-02-18 00:00:00', NULL),</v>
      </c>
    </row>
    <row r="30" spans="1:19" ht="11.65" customHeight="1" x14ac:dyDescent="0.2">
      <c r="A30" s="49" t="s">
        <v>23</v>
      </c>
      <c r="B30" s="49">
        <v>27</v>
      </c>
      <c r="C30" s="48">
        <v>50219892</v>
      </c>
      <c r="D30" s="50" t="s">
        <v>24</v>
      </c>
      <c r="E30" s="51">
        <v>3</v>
      </c>
      <c r="F30" s="51" t="s">
        <v>557</v>
      </c>
      <c r="G30" s="51">
        <v>4</v>
      </c>
      <c r="H30" s="51" t="str">
        <f>VLOOKUP(Tabla2[[#This Row],[Cód_
Producto]],'Cliente-Producto'!C$4:F$275,3,0)</f>
        <v>gr</v>
      </c>
      <c r="I30" s="51">
        <v>2</v>
      </c>
      <c r="J30" s="51">
        <v>1.145</v>
      </c>
      <c r="K30" s="15" t="s">
        <v>603</v>
      </c>
      <c r="L30" s="194">
        <v>8</v>
      </c>
      <c r="M30" s="1" t="s">
        <v>921</v>
      </c>
      <c r="N30" s="1" t="s">
        <v>933</v>
      </c>
      <c r="O30" s="1">
        <f>VLOOKUP(Tabla2[[#This Row],[SAP
Cód BASF]],'ListaDistribuidor2019 L55 y 90'!$A$9:$H$238,8,0)</f>
        <v>107.08375177044994</v>
      </c>
      <c r="P30" s="181">
        <v>43466</v>
      </c>
      <c r="S3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'285-0 VOC', '50219892', 'GLASURIT', 'SELLADOR TRANSPARENTE HS VOC 3L', '3', '1.145', '8', '4', '2', '1', '107.08375177045', '', '', '', '', '', '1', '2019-02-18 00:00:00', '2019-02-18 00:00:00', NULL),</v>
      </c>
    </row>
    <row r="31" spans="1:19" ht="11.65" customHeight="1" x14ac:dyDescent="0.2">
      <c r="A31" s="49" t="s">
        <v>39</v>
      </c>
      <c r="B31" s="49">
        <v>28</v>
      </c>
      <c r="C31" s="48">
        <v>53078481</v>
      </c>
      <c r="D31" s="50" t="s">
        <v>40</v>
      </c>
      <c r="E31" s="51">
        <v>1</v>
      </c>
      <c r="F31" s="51" t="s">
        <v>557</v>
      </c>
      <c r="G31" s="51">
        <v>4</v>
      </c>
      <c r="H31" s="51" t="str">
        <f>VLOOKUP(Tabla2[[#This Row],[Cód_
Producto]],'Cliente-Producto'!C$4:F$275,3,0)</f>
        <v>gr</v>
      </c>
      <c r="I31" s="51">
        <v>2</v>
      </c>
      <c r="J31" s="51">
        <v>1.125</v>
      </c>
      <c r="K31" s="15" t="s">
        <v>603</v>
      </c>
      <c r="L31" s="194">
        <v>8</v>
      </c>
      <c r="M31" s="1" t="s">
        <v>921</v>
      </c>
      <c r="N31" s="1" t="s">
        <v>933</v>
      </c>
      <c r="O31" s="1">
        <f>VLOOKUP(Tabla2[[#This Row],[SAP
Cód BASF]],'ListaDistribuidor2019 L55 y 90'!$A$9:$H$238,8,0)</f>
        <v>39.784603393913628</v>
      </c>
      <c r="P31" s="181">
        <v>43466</v>
      </c>
      <c r="S3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'283-150', '53078481', 'GLASURIT', 'FONDO FOSFATIZANTE 283-150 1L', '1', '1.125', '8', '4', '2', '1', '39.7846033939136', '', '', '', '', '', '1', '2019-02-18 00:00:00', '2019-02-18 00:00:00', NULL),</v>
      </c>
    </row>
    <row r="32" spans="1:19" ht="11.65" customHeight="1" x14ac:dyDescent="0.2">
      <c r="A32" s="49" t="s">
        <v>41</v>
      </c>
      <c r="B32" s="49">
        <v>29</v>
      </c>
      <c r="C32" s="48">
        <v>54626028</v>
      </c>
      <c r="D32" s="50" t="s">
        <v>42</v>
      </c>
      <c r="E32" s="51">
        <v>1.25</v>
      </c>
      <c r="F32" s="51" t="s">
        <v>557</v>
      </c>
      <c r="G32" s="51">
        <v>4</v>
      </c>
      <c r="H32" s="51" t="str">
        <f>VLOOKUP(Tabla2[[#This Row],[Cód_
Producto]],'Cliente-Producto'!C$4:F$275,3,0)</f>
        <v>gr</v>
      </c>
      <c r="I32" s="51">
        <v>2</v>
      </c>
      <c r="J32" s="51">
        <v>0.80800000000000005</v>
      </c>
      <c r="K32" s="15" t="s">
        <v>603</v>
      </c>
      <c r="L32" s="194">
        <v>8</v>
      </c>
      <c r="M32" s="1" t="s">
        <v>921</v>
      </c>
      <c r="N32" s="1" t="s">
        <v>933</v>
      </c>
      <c r="O32" s="1">
        <f>VLOOKUP(Tabla2[[#This Row],[SAP
Cód BASF]],'ListaDistribuidor2019 L55 y 90'!$A$9:$H$238,8,0)</f>
        <v>25.61377404612605</v>
      </c>
      <c r="P32" s="181">
        <v>43466</v>
      </c>
      <c r="S3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'352-228', '54626028', 'GLASURIT', 'ACTIVATOR P/ FONDO FOSF. 352-228 1.25L', '1.25', '0.808', '8', '4', '2', '1', '25.613774046126', '', '', '', '', '', '1', '2019-02-18 00:00:00', '2019-02-18 00:00:00', NULL),</v>
      </c>
    </row>
    <row r="33" spans="1:19" ht="11.65" customHeight="1" x14ac:dyDescent="0.2">
      <c r="A33" s="49" t="s">
        <v>47</v>
      </c>
      <c r="B33" s="49">
        <v>30</v>
      </c>
      <c r="C33" s="48">
        <v>53227994</v>
      </c>
      <c r="D33" s="50" t="s">
        <v>615</v>
      </c>
      <c r="E33" s="51">
        <v>1</v>
      </c>
      <c r="F33" s="51" t="s">
        <v>557</v>
      </c>
      <c r="G33" s="51">
        <v>4</v>
      </c>
      <c r="H33" s="51" t="str">
        <f>VLOOKUP(Tabla2[[#This Row],[Cód_
Producto]],'Cliente-Producto'!C$4:F$275,3,0)</f>
        <v>gr</v>
      </c>
      <c r="I33" s="51">
        <v>2</v>
      </c>
      <c r="J33" s="51">
        <v>0.89400000000000002</v>
      </c>
      <c r="K33" s="15" t="s">
        <v>603</v>
      </c>
      <c r="L33" s="194">
        <v>8</v>
      </c>
      <c r="M33" s="1" t="s">
        <v>921</v>
      </c>
      <c r="N33" s="1" t="s">
        <v>933</v>
      </c>
      <c r="O33" s="1">
        <f>VLOOKUP(Tabla2[[#This Row],[SAP
Cód BASF]],'ListaDistribuidor2019 L55 y 90'!$A$9:$H$238,8,0)</f>
        <v>40.829702058312954</v>
      </c>
      <c r="P33" s="181">
        <v>43466</v>
      </c>
      <c r="S3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'934-0', '53227994', 'GLASURIT', 'Imprimación de adhesión para plásticos 934-0  1L', '1', '0.894', '8', '4', '2', '1', '40.829702058313', '', '', '', '', '', '1', '2019-02-18 00:00:00', '2019-02-18 00:00:00', NULL),</v>
      </c>
    </row>
    <row r="34" spans="1:19" ht="11.65" customHeight="1" x14ac:dyDescent="0.2">
      <c r="A34" s="54" t="s">
        <v>25</v>
      </c>
      <c r="B34" s="54">
        <v>31</v>
      </c>
      <c r="C34" s="53">
        <v>54774587</v>
      </c>
      <c r="D34" s="55" t="s">
        <v>26</v>
      </c>
      <c r="E34" s="56">
        <v>1</v>
      </c>
      <c r="F34" s="56" t="s">
        <v>557</v>
      </c>
      <c r="G34" s="56">
        <v>4</v>
      </c>
      <c r="H34" s="56" t="str">
        <f>VLOOKUP(Tabla2[[#This Row],[Cód_
Producto]],'Cliente-Producto'!C$4:F$275,3,0)</f>
        <v>gr</v>
      </c>
      <c r="I34" s="56">
        <v>2</v>
      </c>
      <c r="J34" s="56">
        <v>0.88200000000000001</v>
      </c>
      <c r="K34" s="56" t="s">
        <v>612</v>
      </c>
      <c r="L34" s="195">
        <v>7</v>
      </c>
      <c r="M34" s="1" t="s">
        <v>921</v>
      </c>
      <c r="N34" s="1" t="s">
        <v>933</v>
      </c>
      <c r="O34" s="1">
        <f>VLOOKUP(Tabla2[[#This Row],[SAP
Cód BASF]],'ListaDistribuidor2019 L55 y 90'!$A$9:$H$238,8,0)</f>
        <v>16.755555555555556</v>
      </c>
      <c r="P34" s="181">
        <v>43466</v>
      </c>
      <c r="S3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'352-91', '54774587', 'GLASURIT', 'THINNER NORMAL 352-91  1L', '1', '0.882', '7', '4', '2', '1', '16.7555555555556', '', '', '', '', '', '1', '2019-02-18 00:00:00', '2019-02-18 00:00:00', NULL),</v>
      </c>
    </row>
    <row r="35" spans="1:19" ht="11.65" customHeight="1" x14ac:dyDescent="0.2">
      <c r="A35" s="54" t="s">
        <v>25</v>
      </c>
      <c r="B35" s="54">
        <v>32</v>
      </c>
      <c r="C35" s="53">
        <v>54774481</v>
      </c>
      <c r="D35" s="55" t="s">
        <v>27</v>
      </c>
      <c r="E35" s="56">
        <v>5</v>
      </c>
      <c r="F35" s="56" t="s">
        <v>557</v>
      </c>
      <c r="G35" s="56">
        <v>4</v>
      </c>
      <c r="H35" s="56" t="str">
        <f>VLOOKUP(Tabla2[[#This Row],[Cód_
Producto]],'Cliente-Producto'!C$4:F$275,3,0)</f>
        <v>gr</v>
      </c>
      <c r="I35" s="56">
        <v>2</v>
      </c>
      <c r="J35" s="56">
        <v>0.88200000000000001</v>
      </c>
      <c r="K35" s="56" t="s">
        <v>612</v>
      </c>
      <c r="L35" s="195">
        <v>7</v>
      </c>
      <c r="M35" s="1" t="s">
        <v>921</v>
      </c>
      <c r="N35" s="1" t="s">
        <v>614</v>
      </c>
      <c r="O35" s="1">
        <f>VLOOKUP(Tabla2[[#This Row],[SAP
Cód BASF]],'ListaDistribuidor2019 L55 y 90'!$A$9:$H$238,8,0)</f>
        <v>83.777777777777786</v>
      </c>
      <c r="P35" s="181">
        <v>43466</v>
      </c>
      <c r="S3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'352-91', '54774481', 'GLASURIT', 'THINNER NORMAL 352-91  5L', '5', '0.882', '7', '4', '2', '1', '83.7777777777778', '', '', '', '', '', '1', '2019-02-18 00:00:00', '2019-02-18 00:00:00', NULL),</v>
      </c>
    </row>
    <row r="36" spans="1:19" ht="11.65" customHeight="1" x14ac:dyDescent="0.2">
      <c r="A36" s="54" t="s">
        <v>296</v>
      </c>
      <c r="B36" s="54">
        <v>33</v>
      </c>
      <c r="C36" s="53">
        <v>54770347</v>
      </c>
      <c r="D36" s="55" t="s">
        <v>297</v>
      </c>
      <c r="E36" s="56">
        <v>1</v>
      </c>
      <c r="F36" s="56" t="s">
        <v>557</v>
      </c>
      <c r="G36" s="56">
        <v>4</v>
      </c>
      <c r="H36" s="56" t="str">
        <f>VLOOKUP(Tabla2[[#This Row],[Cód_
Producto]],'Cliente-Producto'!C$4:F$275,3,0)</f>
        <v>gr</v>
      </c>
      <c r="I36" s="56">
        <v>2</v>
      </c>
      <c r="J36" s="56">
        <v>0.91400000000000003</v>
      </c>
      <c r="K36" s="56" t="s">
        <v>612</v>
      </c>
      <c r="L36" s="195">
        <v>7</v>
      </c>
      <c r="M36" s="1" t="s">
        <v>921</v>
      </c>
      <c r="N36" s="1" t="s">
        <v>614</v>
      </c>
      <c r="O36" s="1">
        <v>20.633426728982631</v>
      </c>
      <c r="P36" s="181"/>
      <c r="S3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'352-216', '54770347', 'GLASURIT', 'Diluyente Lento 352-216 1L IP3B', '1', '0.914', '7', '4', '2', '1', '20.6334267289826', '', '', '', '', '', '1', '2019-02-18 00:00:00', '2019-02-18 00:00:00', NULL),</v>
      </c>
    </row>
    <row r="37" spans="1:19" ht="11.65" customHeight="1" x14ac:dyDescent="0.2">
      <c r="A37" s="54" t="s">
        <v>296</v>
      </c>
      <c r="B37" s="54">
        <v>34</v>
      </c>
      <c r="C37" s="53">
        <v>54770294</v>
      </c>
      <c r="D37" s="55" t="s">
        <v>298</v>
      </c>
      <c r="E37" s="56">
        <v>5</v>
      </c>
      <c r="F37" s="56" t="s">
        <v>557</v>
      </c>
      <c r="G37" s="56">
        <v>4</v>
      </c>
      <c r="H37" s="56" t="str">
        <f>VLOOKUP(Tabla2[[#This Row],[Cód_
Producto]],'Cliente-Producto'!C$4:F$275,3,0)</f>
        <v>gr</v>
      </c>
      <c r="I37" s="56">
        <v>2</v>
      </c>
      <c r="J37" s="56">
        <v>0.91400000000000003</v>
      </c>
      <c r="K37" s="56" t="s">
        <v>612</v>
      </c>
      <c r="L37" s="195">
        <v>7</v>
      </c>
      <c r="M37" s="1" t="s">
        <v>921</v>
      </c>
      <c r="N37" s="1" t="s">
        <v>614</v>
      </c>
      <c r="O37" s="1">
        <v>20.633426728982631</v>
      </c>
      <c r="P37" s="181"/>
      <c r="S3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'352-216', '54770294', 'GLASURIT', 'Diluyente Lento 352-216 5L 3H1', '5', '0.914', '7', '4', '2', '1', '20.6334267289826', '', '', '', '', '', '1', '2019-02-18 00:00:00', '2019-02-18 00:00:00', NULL),</v>
      </c>
    </row>
    <row r="38" spans="1:19" ht="11.65" customHeight="1" x14ac:dyDescent="0.2">
      <c r="A38" s="54" t="s">
        <v>436</v>
      </c>
      <c r="B38" s="54">
        <v>35</v>
      </c>
      <c r="C38" s="53">
        <v>50401862</v>
      </c>
      <c r="D38" s="55" t="s">
        <v>593</v>
      </c>
      <c r="E38" s="56">
        <v>5</v>
      </c>
      <c r="F38" s="56" t="s">
        <v>557</v>
      </c>
      <c r="G38" s="56">
        <v>4</v>
      </c>
      <c r="H38" s="56" t="str">
        <f>VLOOKUP(Tabla2[[#This Row],[Cód_
Producto]],'Cliente-Producto'!C$4:F$275,3,0)</f>
        <v>gr</v>
      </c>
      <c r="I38" s="56">
        <v>2</v>
      </c>
      <c r="J38" s="56">
        <v>0.85699999999999998</v>
      </c>
      <c r="K38" s="56" t="s">
        <v>612</v>
      </c>
      <c r="L38" s="195">
        <v>7</v>
      </c>
      <c r="M38" s="1" t="s">
        <v>921</v>
      </c>
      <c r="N38" s="1" t="s">
        <v>614</v>
      </c>
      <c r="O38" s="1">
        <f>VLOOKUP(Tabla2[[#This Row],[SAP
Cód BASF]],'ListaDistribuidor2019 L55 y 90'!$A$9:$H$238,8,0)</f>
        <v>99.33155265442106</v>
      </c>
      <c r="P38" s="181">
        <v>43466</v>
      </c>
      <c r="S3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'352-10', '50401862', 'GLASURIT', 'Thinner rápido ', '5', '0.857', '7', '4', '2', '1', '99.3315526544211', '', '', '', '', '', '1', '2019-02-18 00:00:00', '2019-02-18 00:00:00', NULL),</v>
      </c>
    </row>
    <row r="39" spans="1:19" ht="11.65" customHeight="1" x14ac:dyDescent="0.2">
      <c r="A39" s="54" t="s">
        <v>437</v>
      </c>
      <c r="B39" s="54">
        <v>36</v>
      </c>
      <c r="C39" s="53">
        <v>50400939</v>
      </c>
      <c r="D39" s="55" t="s">
        <v>594</v>
      </c>
      <c r="E39" s="56">
        <v>5</v>
      </c>
      <c r="F39" s="56" t="s">
        <v>557</v>
      </c>
      <c r="G39" s="56">
        <v>4</v>
      </c>
      <c r="H39" s="56" t="str">
        <f>VLOOKUP(Tabla2[[#This Row],[Cód_
Producto]],'Cliente-Producto'!C$4:F$275,3,0)</f>
        <v>gr</v>
      </c>
      <c r="I39" s="56">
        <v>2</v>
      </c>
      <c r="J39" s="56">
        <v>0.83</v>
      </c>
      <c r="K39" s="56" t="s">
        <v>612</v>
      </c>
      <c r="L39" s="195">
        <v>7</v>
      </c>
      <c r="M39" s="1" t="s">
        <v>921</v>
      </c>
      <c r="N39" s="1" t="s">
        <v>614</v>
      </c>
      <c r="O39" s="1">
        <f>VLOOKUP(Tabla2[[#This Row],[SAP
Cód BASF]],'ListaDistribuidor2019 L55 y 90'!$A$9:$H$238,8,0)</f>
        <v>99.33155265442106</v>
      </c>
      <c r="P39" s="181">
        <v>43466</v>
      </c>
      <c r="S3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'352-30', '50400939', 'GLASURIT', 'Thinner normal', '5', '0.83', '7', '4', '2', '1', '99.3315526544211', '', '', '', '', '', '1', '2019-02-18 00:00:00', '2019-02-18 00:00:00', NULL),</v>
      </c>
    </row>
    <row r="40" spans="1:19" ht="11.65" customHeight="1" x14ac:dyDescent="0.2">
      <c r="A40" s="54" t="s">
        <v>438</v>
      </c>
      <c r="B40" s="54">
        <v>37</v>
      </c>
      <c r="C40" s="53">
        <v>50401000</v>
      </c>
      <c r="D40" s="55" t="s">
        <v>439</v>
      </c>
      <c r="E40" s="56">
        <v>5</v>
      </c>
      <c r="F40" s="56" t="s">
        <v>557</v>
      </c>
      <c r="G40" s="56">
        <v>4</v>
      </c>
      <c r="H40" s="56" t="str">
        <f>VLOOKUP(Tabla2[[#This Row],[Cód_
Producto]],'Cliente-Producto'!C$4:F$275,3,0)</f>
        <v>gr</v>
      </c>
      <c r="I40" s="56">
        <v>2</v>
      </c>
      <c r="J40" s="56">
        <v>0.86799999999999999</v>
      </c>
      <c r="K40" s="56" t="s">
        <v>612</v>
      </c>
      <c r="L40" s="195">
        <v>7</v>
      </c>
      <c r="M40" s="1" t="s">
        <v>921</v>
      </c>
      <c r="N40" s="1" t="s">
        <v>614</v>
      </c>
      <c r="O40" s="1">
        <v>99.33155265442106</v>
      </c>
      <c r="P40" s="181"/>
      <c r="S4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'352-40', '50401000', 'GLASURIT', 'Thinner lento', '5', '0.868', '7', '4', '2', '1', '99.3315526544211', '', '', '', '', '', '1', '2019-02-18 00:00:00', '2019-02-18 00:00:00', NULL),</v>
      </c>
    </row>
    <row r="41" spans="1:19" ht="11.65" customHeight="1" x14ac:dyDescent="0.2">
      <c r="A41" s="54" t="s">
        <v>28</v>
      </c>
      <c r="B41" s="54">
        <v>38</v>
      </c>
      <c r="C41" s="53">
        <v>54785240</v>
      </c>
      <c r="D41" s="55" t="s">
        <v>595</v>
      </c>
      <c r="E41" s="56">
        <v>0.5</v>
      </c>
      <c r="F41" s="56" t="s">
        <v>557</v>
      </c>
      <c r="G41" s="56">
        <v>4</v>
      </c>
      <c r="H41" s="56" t="str">
        <f>VLOOKUP(Tabla2[[#This Row],[Cód_
Producto]],'Cliente-Producto'!C$4:F$275,3,0)</f>
        <v>gr</v>
      </c>
      <c r="I41" s="56">
        <v>2</v>
      </c>
      <c r="J41" s="56">
        <v>0.91100000000000003</v>
      </c>
      <c r="K41" s="56" t="s">
        <v>612</v>
      </c>
      <c r="L41" s="195">
        <v>7</v>
      </c>
      <c r="M41" s="1" t="s">
        <v>921</v>
      </c>
      <c r="N41" s="1" t="s">
        <v>614</v>
      </c>
      <c r="O41" s="1">
        <f>VLOOKUP(Tabla2[[#This Row],[SAP
Cód BASF]],'ListaDistribuidor2019 L55 y 90'!$A$9:$H$238,8,0)</f>
        <v>24.896807788348728</v>
      </c>
      <c r="P41" s="181">
        <v>43466</v>
      </c>
      <c r="S4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'352-500', '54785240', 'GLASURIT', 'SPOT BLENDER 0.5 L  (p/ disimular áreas de difuminado de laca)', '0.5', '0.911', '7', '4', '2', '1', '24.8968077883487', '', '', '', '', '', '1', '2019-02-18 00:00:00', '2019-02-18 00:00:00', NULL),</v>
      </c>
    </row>
    <row r="42" spans="1:19" ht="11.65" customHeight="1" x14ac:dyDescent="0.2">
      <c r="A42" s="54" t="s">
        <v>29</v>
      </c>
      <c r="B42" s="54">
        <v>39</v>
      </c>
      <c r="C42" s="53">
        <v>54761655</v>
      </c>
      <c r="D42" s="55" t="s">
        <v>611</v>
      </c>
      <c r="E42" s="56">
        <v>5</v>
      </c>
      <c r="F42" s="56" t="s">
        <v>557</v>
      </c>
      <c r="G42" s="56">
        <v>4</v>
      </c>
      <c r="H42" s="56" t="str">
        <f>VLOOKUP(Tabla2[[#This Row],[Cód_
Producto]],'Cliente-Producto'!C$4:F$275,3,0)</f>
        <v>gr</v>
      </c>
      <c r="I42" s="56">
        <v>2</v>
      </c>
      <c r="J42" s="56">
        <v>1.5580000000000001</v>
      </c>
      <c r="K42" s="56" t="s">
        <v>612</v>
      </c>
      <c r="L42" s="195">
        <v>7</v>
      </c>
      <c r="M42" s="1" t="s">
        <v>921</v>
      </c>
      <c r="N42" s="1" t="s">
        <v>614</v>
      </c>
      <c r="O42" s="1">
        <f>VLOOKUP(Tabla2[[#This Row],[SAP
Cód BASF]],'ListaDistribuidor2019 L55 y 90'!$A$9:$H$238,8,0)</f>
        <v>48.230541990715629</v>
      </c>
      <c r="P42" s="181">
        <v>43466</v>
      </c>
      <c r="S4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'541-5', '54761655', 'GLASURIT', 'Disolvente limpieza  5 LT.', '5', '1.558', '7', '4', '2', '1', '48.2305419907156', '', '', '', '', '', '1', '2019-02-18 00:00:00', '2019-02-18 00:00:00', NULL),</v>
      </c>
    </row>
    <row r="43" spans="1:19" ht="11.65" customHeight="1" x14ac:dyDescent="0.2">
      <c r="A43" s="54" t="s">
        <v>30</v>
      </c>
      <c r="B43" s="54">
        <v>40</v>
      </c>
      <c r="C43" s="53">
        <v>54784657</v>
      </c>
      <c r="D43" s="55" t="s">
        <v>610</v>
      </c>
      <c r="E43" s="56">
        <v>5</v>
      </c>
      <c r="F43" s="56" t="s">
        <v>557</v>
      </c>
      <c r="G43" s="56">
        <v>4</v>
      </c>
      <c r="H43" s="56" t="str">
        <f>VLOOKUP(Tabla2[[#This Row],[Cód_
Producto]],'Cliente-Producto'!C$4:F$275,3,0)</f>
        <v>gr</v>
      </c>
      <c r="I43" s="56">
        <v>2</v>
      </c>
      <c r="J43" s="56">
        <v>0.91400000000000003</v>
      </c>
      <c r="K43" s="56" t="s">
        <v>612</v>
      </c>
      <c r="L43" s="195">
        <v>7</v>
      </c>
      <c r="M43" s="1" t="s">
        <v>921</v>
      </c>
      <c r="N43" s="1" t="s">
        <v>614</v>
      </c>
      <c r="O43" s="1">
        <v>48.230541990715629</v>
      </c>
      <c r="P43" s="181"/>
      <c r="S4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'700-1', '54784657', 'GLASURIT', 'Limpiador de superficies', '5', '0.914', '7', '4', '2', '1', '48.2305419907156', '', '', '', '', '', '1', '2019-02-18 00:00:00', '2019-02-18 00:00:00', NULL),</v>
      </c>
    </row>
    <row r="44" spans="1:19" ht="11.65" customHeight="1" x14ac:dyDescent="0.2">
      <c r="A44" s="54" t="s">
        <v>31</v>
      </c>
      <c r="B44" s="54">
        <v>41</v>
      </c>
      <c r="C44" s="53">
        <v>54784339</v>
      </c>
      <c r="D44" s="55" t="s">
        <v>609</v>
      </c>
      <c r="E44" s="56">
        <v>5</v>
      </c>
      <c r="F44" s="56" t="s">
        <v>557</v>
      </c>
      <c r="G44" s="56">
        <v>4</v>
      </c>
      <c r="H44" s="56" t="str">
        <f>VLOOKUP(Tabla2[[#This Row],[Cód_
Producto]],'Cliente-Producto'!C$4:F$275,3,0)</f>
        <v>gr</v>
      </c>
      <c r="I44" s="56">
        <v>2</v>
      </c>
      <c r="J44" s="56">
        <v>0.98</v>
      </c>
      <c r="K44" s="56" t="s">
        <v>612</v>
      </c>
      <c r="L44" s="195">
        <v>7</v>
      </c>
      <c r="M44" s="1" t="s">
        <v>921</v>
      </c>
      <c r="N44" s="1" t="s">
        <v>614</v>
      </c>
      <c r="O44" s="1">
        <f>VLOOKUP(Tabla2[[#This Row],[SAP
Cód BASF]],'ListaDistribuidor2019 L55 y 90'!$A$9:$H$238,8,0)</f>
        <v>48.230541990715629</v>
      </c>
      <c r="P44" s="181">
        <v>43466</v>
      </c>
      <c r="S4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'700-10', '54784339', 'GLASURIT', 'Agente desengrasante y limpiador de superficies', '5', '0.98', '7', '4', '2', '1', '48.2305419907156', '', '', '', '', '', '1', '2019-02-18 00:00:00', '2019-02-18 00:00:00', NULL),</v>
      </c>
    </row>
    <row r="45" spans="1:19" ht="11.65" customHeight="1" x14ac:dyDescent="0.2">
      <c r="A45" s="59" t="s">
        <v>32</v>
      </c>
      <c r="B45" s="59">
        <v>42</v>
      </c>
      <c r="C45" s="58">
        <v>53163070</v>
      </c>
      <c r="D45" s="60" t="s">
        <v>487</v>
      </c>
      <c r="E45" s="61">
        <v>0.5</v>
      </c>
      <c r="F45" s="61" t="s">
        <v>557</v>
      </c>
      <c r="G45" s="61">
        <v>4</v>
      </c>
      <c r="H45" s="61" t="str">
        <f>VLOOKUP(Tabla2[[#This Row],[Cód_
Producto]],'Cliente-Producto'!C$4:F$275,3,0)</f>
        <v>gr</v>
      </c>
      <c r="I45" s="61">
        <v>2</v>
      </c>
      <c r="J45" s="61">
        <v>0.88100000000000001</v>
      </c>
      <c r="K45" s="17" t="s">
        <v>923</v>
      </c>
      <c r="L45" s="196">
        <v>10</v>
      </c>
      <c r="M45" s="1" t="s">
        <v>921</v>
      </c>
      <c r="N45" s="1" t="s">
        <v>614</v>
      </c>
      <c r="O45" s="1">
        <f>VLOOKUP(Tabla2[[#This Row],[SAP
Cód BASF]],'ListaDistribuidor2019 L55 y 90'!$A$9:$H$238,8,0)</f>
        <v>57.119280159160802</v>
      </c>
      <c r="P45" s="181">
        <v>43466</v>
      </c>
      <c r="S4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'55-9190', '53163070', 'GLASURIT', 'PLATA  ATERCIOPELADA II  55-9190  0.5L', '0.5', '0.881', '10', '4', '2', '1', '57.1192801591608', '', '', '', '', '', '1', '2019-02-18 00:00:00', '2019-02-18 00:00:00', NULL),</v>
      </c>
    </row>
    <row r="46" spans="1:19" ht="11.65" customHeight="1" x14ac:dyDescent="0.2">
      <c r="A46" s="59" t="s">
        <v>299</v>
      </c>
      <c r="B46" s="59">
        <v>43</v>
      </c>
      <c r="C46" s="58">
        <v>53233188</v>
      </c>
      <c r="D46" s="60" t="s">
        <v>300</v>
      </c>
      <c r="E46" s="61">
        <v>1</v>
      </c>
      <c r="F46" s="61" t="s">
        <v>557</v>
      </c>
      <c r="G46" s="61">
        <v>4</v>
      </c>
      <c r="H46" s="61" t="str">
        <f>VLOOKUP(Tabla2[[#This Row],[Cód_
Producto]],'Cliente-Producto'!C$4:F$275,3,0)</f>
        <v>gr</v>
      </c>
      <c r="I46" s="61">
        <v>2</v>
      </c>
      <c r="J46" s="61">
        <v>0.91500000000000004</v>
      </c>
      <c r="K46" s="17" t="s">
        <v>923</v>
      </c>
      <c r="L46" s="196">
        <v>10</v>
      </c>
      <c r="M46" s="1" t="s">
        <v>921</v>
      </c>
      <c r="N46" s="1" t="s">
        <v>614</v>
      </c>
      <c r="O46" s="1">
        <f>VLOOKUP(Tabla2[[#This Row],[SAP
Cód BASF]],'ListaDistribuidor2019 L55 y 90'!$A$9:$H$238,8,0)</f>
        <v>39.200988974721852</v>
      </c>
      <c r="P46" s="181">
        <v>43466</v>
      </c>
      <c r="S4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'55-B 500', '53233188', 'GLASURIT', 'BLENDING CLEAR 1 L', '1', '0.915', '10', '4', '2', '1', '39.2009889747219', '', '', '', '', '', '1', '2019-02-18 00:00:00', '2019-02-18 00:00:00', NULL),</v>
      </c>
    </row>
    <row r="47" spans="1:19" ht="11.65" customHeight="1" x14ac:dyDescent="0.2">
      <c r="A47" s="59" t="s">
        <v>33</v>
      </c>
      <c r="B47" s="59">
        <v>44</v>
      </c>
      <c r="C47" s="58">
        <v>54788844</v>
      </c>
      <c r="D47" s="60" t="s">
        <v>34</v>
      </c>
      <c r="E47" s="61">
        <v>1</v>
      </c>
      <c r="F47" s="61" t="s">
        <v>557</v>
      </c>
      <c r="G47" s="61">
        <v>4</v>
      </c>
      <c r="H47" s="61" t="str">
        <f>VLOOKUP(Tabla2[[#This Row],[Cód_
Producto]],'Cliente-Producto'!C$4:F$275,3,0)</f>
        <v>gr</v>
      </c>
      <c r="I47" s="61">
        <v>2</v>
      </c>
      <c r="J47" s="61">
        <v>0.876</v>
      </c>
      <c r="K47" s="17" t="s">
        <v>923</v>
      </c>
      <c r="L47" s="196">
        <v>10</v>
      </c>
      <c r="M47" s="1" t="s">
        <v>921</v>
      </c>
      <c r="N47" s="1" t="s">
        <v>614</v>
      </c>
      <c r="O47" s="1">
        <f>VLOOKUP(Tabla2[[#This Row],[SAP
Cód BASF]],'ListaDistribuidor2019 L55 y 90'!$A$9:$H$238,8,0)</f>
        <v>31.648185543392266</v>
      </c>
      <c r="P47" s="181">
        <v>43466</v>
      </c>
      <c r="S4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'580-100', '54788844', 'GLASURIT', 'ADITIVIVO ANTI-SILICONA 580-100 (Adit. Anti-Cratera) 1L', '1', '0.876', '10', '4', '2', '1', '31.6481855433923', '', '', '', '', '', '1', '2019-02-18 00:00:00', '2019-02-18 00:00:00', NULL),</v>
      </c>
    </row>
    <row r="48" spans="1:19" ht="11.65" customHeight="1" x14ac:dyDescent="0.2">
      <c r="A48" s="59" t="s">
        <v>35</v>
      </c>
      <c r="B48" s="59">
        <v>45</v>
      </c>
      <c r="C48" s="58">
        <v>53231916</v>
      </c>
      <c r="D48" s="60" t="s">
        <v>36</v>
      </c>
      <c r="E48" s="61">
        <v>1</v>
      </c>
      <c r="F48" s="61" t="s">
        <v>557</v>
      </c>
      <c r="G48" s="61">
        <v>4</v>
      </c>
      <c r="H48" s="61" t="str">
        <f>VLOOKUP(Tabla2[[#This Row],[Cód_
Producto]],'Cliente-Producto'!C$4:F$275,3,0)</f>
        <v>gr</v>
      </c>
      <c r="I48" s="61">
        <v>2</v>
      </c>
      <c r="J48" s="61">
        <v>0.98299999999999998</v>
      </c>
      <c r="K48" s="17" t="s">
        <v>923</v>
      </c>
      <c r="L48" s="196">
        <v>10</v>
      </c>
      <c r="M48" s="1" t="s">
        <v>921</v>
      </c>
      <c r="N48" s="1" t="s">
        <v>614</v>
      </c>
      <c r="O48" s="1">
        <f>VLOOKUP(Tabla2[[#This Row],[SAP
Cód BASF]],'ListaDistribuidor2019 L55 y 90'!$A$9:$H$238,8,0)</f>
        <v>54.481202716934462</v>
      </c>
      <c r="P48" s="181">
        <v>43466</v>
      </c>
      <c r="S4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'522-322', '53231916', 'GLASURIT', 'ADITIVO ENMATECEDOR PARA ACRÍLICOS HS 522-322 1L ', '1', '0.983', '10', '4', '2', '1', '54.4812027169345', '', '', '', '', '', '1', '2019-02-18 00:00:00', '2019-02-18 00:00:00', NULL),</v>
      </c>
    </row>
    <row r="49" spans="1:19" ht="11.65" customHeight="1" x14ac:dyDescent="0.2">
      <c r="A49" s="59" t="s">
        <v>37</v>
      </c>
      <c r="B49" s="59">
        <v>46</v>
      </c>
      <c r="C49" s="58">
        <v>53757623</v>
      </c>
      <c r="D49" s="60" t="s">
        <v>38</v>
      </c>
      <c r="E49" s="61">
        <v>0.8</v>
      </c>
      <c r="F49" s="61" t="s">
        <v>557</v>
      </c>
      <c r="G49" s="61">
        <v>4</v>
      </c>
      <c r="H49" s="61" t="str">
        <f>VLOOKUP(Tabla2[[#This Row],[Cód_
Producto]],'Cliente-Producto'!C$4:F$275,3,0)</f>
        <v>gr</v>
      </c>
      <c r="I49" s="61">
        <v>2</v>
      </c>
      <c r="J49" s="61">
        <v>1.256</v>
      </c>
      <c r="K49" s="17" t="s">
        <v>923</v>
      </c>
      <c r="L49" s="196">
        <v>10</v>
      </c>
      <c r="M49" s="1" t="s">
        <v>921</v>
      </c>
      <c r="N49" s="1" t="s">
        <v>614</v>
      </c>
      <c r="O49" s="1">
        <f>VLOOKUP(Tabla2[[#This Row],[SAP
Cód BASF]],'ListaDistribuidor2019 L55 y 90'!$A$9:$H$238,8,0)</f>
        <v>22.03708563880436</v>
      </c>
      <c r="P49" s="181">
        <v>43466</v>
      </c>
      <c r="S4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'1109-1240-4', '53757623', 'GLASURIT', 'PROTECCIÓN P/ BAJOS Y CONTRA LAS PIEDRAS (SOLUBLE) 0.8L', '0.8', '1.256', '10', '4', '2', '1', '22.0370856388044', '', '', '', '', '', '1', '2019-02-18 00:00:00', '2019-02-18 00:00:00', NULL),</v>
      </c>
    </row>
    <row r="50" spans="1:19" ht="11.65" customHeight="1" x14ac:dyDescent="0.2">
      <c r="A50" s="59" t="s">
        <v>43</v>
      </c>
      <c r="B50" s="59">
        <v>47</v>
      </c>
      <c r="C50" s="58">
        <v>50223190</v>
      </c>
      <c r="D50" s="60" t="s">
        <v>44</v>
      </c>
      <c r="E50" s="61">
        <v>0.05</v>
      </c>
      <c r="F50" s="61" t="s">
        <v>559</v>
      </c>
      <c r="G50" s="61">
        <v>3</v>
      </c>
      <c r="H50" s="61" t="str">
        <f>VLOOKUP(Tabla2[[#This Row],[Cód_
Producto]],'Cliente-Producto'!C$4:F$275,3,0)</f>
        <v>gr</v>
      </c>
      <c r="I50" s="61">
        <v>2</v>
      </c>
      <c r="J50" s="61">
        <v>1.1599999999999999</v>
      </c>
      <c r="K50" s="17" t="s">
        <v>923</v>
      </c>
      <c r="L50" s="196">
        <v>10</v>
      </c>
      <c r="M50" s="1" t="s">
        <v>921</v>
      </c>
      <c r="N50" s="1" t="s">
        <v>614</v>
      </c>
      <c r="O50" s="1">
        <f>VLOOKUP(Tabla2[[#This Row],[SAP
Cód BASF]],'ListaDistribuidor2019 L55 y 90'!$A$9:$H$238,8,0)</f>
        <v>7.4633034565014578</v>
      </c>
      <c r="P50" s="181">
        <v>43466</v>
      </c>
      <c r="S5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'948-36', '50223190', 'GLASURIT', 'ENDURECEDOR PARA MASILLA POLIESTER 948-36  0.05 Kg', '0.05', '1.16', '10', '3', '2', '1', '7.46330345650146', '', '', '', '', '', '1', '2019-02-18 00:00:00', '2019-02-18 00:00:00', NULL),</v>
      </c>
    </row>
    <row r="51" spans="1:19" ht="11.65" customHeight="1" x14ac:dyDescent="0.2">
      <c r="A51" s="59" t="s">
        <v>45</v>
      </c>
      <c r="B51" s="59">
        <v>48</v>
      </c>
      <c r="C51" s="58">
        <v>54683639</v>
      </c>
      <c r="D51" s="60" t="s">
        <v>46</v>
      </c>
      <c r="E51" s="61">
        <v>1.5</v>
      </c>
      <c r="F51" s="61" t="s">
        <v>559</v>
      </c>
      <c r="G51" s="61">
        <v>3</v>
      </c>
      <c r="H51" s="61" t="str">
        <f>VLOOKUP(Tabla2[[#This Row],[Cód_
Producto]],'Cliente-Producto'!C$4:F$275,3,0)</f>
        <v>gr</v>
      </c>
      <c r="I51" s="61">
        <v>2</v>
      </c>
      <c r="J51" s="61">
        <v>1.7629999999999999</v>
      </c>
      <c r="K51" s="17" t="s">
        <v>923</v>
      </c>
      <c r="L51" s="196">
        <v>10</v>
      </c>
      <c r="M51" s="1" t="s">
        <v>921</v>
      </c>
      <c r="N51" s="1" t="s">
        <v>614</v>
      </c>
      <c r="O51" s="1">
        <f>VLOOKUP(Tabla2[[#This Row],[SAP
Cód BASF]],'ListaDistribuidor2019 L55 y 90'!$A$9:$H$238,8,0)</f>
        <v>39.784603393913628</v>
      </c>
      <c r="P51" s="181">
        <v>43466</v>
      </c>
      <c r="S5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'839-20', '54683639', 'GLASURIT', 'MASILLA POLIESTER 839-20  1.5 kg', '1.5', '1.763', '10', '3', '2', '1', '39.7846033939136', '', '', '', '', '', '1', '2019-02-18 00:00:00', '2019-02-18 00:00:00', NULL),</v>
      </c>
    </row>
    <row r="52" spans="1:19" ht="11.65" customHeight="1" x14ac:dyDescent="0.2">
      <c r="A52" s="59" t="s">
        <v>442</v>
      </c>
      <c r="B52" s="59">
        <v>49</v>
      </c>
      <c r="C52" s="58">
        <v>54686554</v>
      </c>
      <c r="D52" s="60" t="s">
        <v>596</v>
      </c>
      <c r="E52" s="61">
        <v>1.5</v>
      </c>
      <c r="F52" s="61" t="s">
        <v>559</v>
      </c>
      <c r="G52" s="61">
        <v>3</v>
      </c>
      <c r="H52" s="61" t="str">
        <f>VLOOKUP(Tabla2[[#This Row],[Cód_
Producto]],'Cliente-Producto'!C$4:F$275,3,0)</f>
        <v>un</v>
      </c>
      <c r="I52" s="61">
        <v>1</v>
      </c>
      <c r="J52" s="61">
        <v>1.78</v>
      </c>
      <c r="K52" s="17" t="s">
        <v>923</v>
      </c>
      <c r="L52" s="196">
        <v>10</v>
      </c>
      <c r="M52" s="1" t="s">
        <v>921</v>
      </c>
      <c r="N52" s="1" t="s">
        <v>614</v>
      </c>
      <c r="O52" s="1">
        <f>VLOOKUP(Tabla2[[#This Row],[SAP
Cód BASF]],'ListaDistribuidor2019 L55 y 90'!$A$9:$H$238,8,0)</f>
        <v>17.095238095238095</v>
      </c>
      <c r="P52" s="181">
        <v>43466</v>
      </c>
      <c r="S5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'839-88', '54686554', 'GLASURIT', '1,5KG Bodyfiller grey', '1.5', '1.78', '10', '3', '1', '1', '17.0952380952381', '', '', '', '', '', '1', '2019-02-18 00:00:00', '2019-02-18 00:00:00', NULL),</v>
      </c>
    </row>
    <row r="53" spans="1:19" ht="11.65" customHeight="1" x14ac:dyDescent="0.2">
      <c r="A53" s="59" t="s">
        <v>443</v>
      </c>
      <c r="B53" s="59">
        <v>50</v>
      </c>
      <c r="C53" s="58">
        <v>50226908</v>
      </c>
      <c r="D53" s="60" t="s">
        <v>597</v>
      </c>
      <c r="E53" s="61">
        <v>0.05</v>
      </c>
      <c r="F53" s="61" t="s">
        <v>559</v>
      </c>
      <c r="G53" s="61">
        <v>3</v>
      </c>
      <c r="H53" s="61" t="str">
        <f>VLOOKUP(Tabla2[[#This Row],[Cód_
Producto]],'Cliente-Producto'!C$4:F$275,3,0)</f>
        <v>un</v>
      </c>
      <c r="I53" s="61">
        <v>1</v>
      </c>
      <c r="J53" s="62">
        <v>1.1599999999999999</v>
      </c>
      <c r="K53" s="17" t="s">
        <v>923</v>
      </c>
      <c r="L53" s="196">
        <v>10</v>
      </c>
      <c r="M53" s="1" t="s">
        <v>921</v>
      </c>
      <c r="N53" s="1" t="s">
        <v>614</v>
      </c>
      <c r="O53" s="1">
        <f>VLOOKUP(Tabla2[[#This Row],[SAP
Cód BASF]],'ListaDistribuidor2019 L55 y 90'!$A$9:$H$238,8,0)</f>
        <v>6.3230769230769237</v>
      </c>
      <c r="P53" s="181">
        <v>43466</v>
      </c>
      <c r="S5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'948-88', '50226908', 'GLASURIT', '0,05KG Härterpaste rot', '0.05', '1.16', '10', '3', '1', '1', '6.32307692307692', '', '', '', '', '', '1', '2019-02-18 00:00:00', '2019-02-18 00:00:00', NULL),</v>
      </c>
    </row>
    <row r="54" spans="1:19" ht="11.65" customHeight="1" x14ac:dyDescent="0.2">
      <c r="A54" s="59" t="s">
        <v>598</v>
      </c>
      <c r="B54" s="59">
        <v>51</v>
      </c>
      <c r="C54" s="58">
        <v>54677012</v>
      </c>
      <c r="D54" s="60" t="s">
        <v>48</v>
      </c>
      <c r="E54" s="61">
        <v>125</v>
      </c>
      <c r="F54" s="61" t="s">
        <v>560</v>
      </c>
      <c r="G54" s="61">
        <v>1</v>
      </c>
      <c r="H54" s="61" t="str">
        <f>VLOOKUP(Tabla2[[#This Row],[Cód_
Producto]],'Cliente-Producto'!C$4:F$275,3,0)</f>
        <v>un</v>
      </c>
      <c r="I54" s="61">
        <v>1</v>
      </c>
      <c r="J54" s="62">
        <v>1</v>
      </c>
      <c r="K54" s="17" t="s">
        <v>923</v>
      </c>
      <c r="L54" s="196">
        <v>10</v>
      </c>
      <c r="M54" s="1" t="s">
        <v>921</v>
      </c>
      <c r="N54" s="1" t="s">
        <v>614</v>
      </c>
      <c r="O54" s="1">
        <v>108.42938730026069</v>
      </c>
      <c r="P54" s="181"/>
      <c r="S5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'COLAD', '54677012', 'GLASURIT', 'COLADOR DE PAPEL  (multiplos de 125 Pza)', '125', '1', '10', '1', '1', '1', '108.429387300261', '', '', '', '', '', '1', '2019-02-18 00:00:00', '2019-02-18 00:00:00', NULL),</v>
      </c>
    </row>
    <row r="55" spans="1:19" ht="11.65" customHeight="1" x14ac:dyDescent="0.2">
      <c r="A55" s="59" t="s">
        <v>599</v>
      </c>
      <c r="B55" s="59">
        <v>52</v>
      </c>
      <c r="C55" s="58">
        <v>45153552</v>
      </c>
      <c r="D55" s="60" t="s">
        <v>600</v>
      </c>
      <c r="E55" s="61">
        <v>200</v>
      </c>
      <c r="F55" s="61" t="s">
        <v>560</v>
      </c>
      <c r="G55" s="61">
        <v>1</v>
      </c>
      <c r="H55" s="61" t="str">
        <f>VLOOKUP(Tabla2[[#This Row],[Cód_
Producto]],'Cliente-Producto'!C$4:F$275,3,0)</f>
        <v>un</v>
      </c>
      <c r="I55" s="61">
        <v>1</v>
      </c>
      <c r="J55" s="62">
        <v>1</v>
      </c>
      <c r="K55" s="17" t="s">
        <v>923</v>
      </c>
      <c r="L55" s="196">
        <v>10</v>
      </c>
      <c r="M55" s="1" t="s">
        <v>921</v>
      </c>
      <c r="N55" s="1" t="s">
        <v>614</v>
      </c>
      <c r="O55" s="1">
        <v>173.7456271267387</v>
      </c>
      <c r="P55" s="181"/>
      <c r="S5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'SPRAY_CARD', '45153552', 'GLASURIT', 'Planchas para matizado (caja x 200 und)', '200', '1', '10', '1', '1', '1', '173.745627126739', '', '', '', '', '', '1', '2019-02-18 00:00:00', '2019-02-18 00:00:00', NULL),</v>
      </c>
    </row>
    <row r="56" spans="1:19" ht="11.65" customHeight="1" x14ac:dyDescent="0.2">
      <c r="A56" s="59" t="s">
        <v>440</v>
      </c>
      <c r="B56" s="59">
        <v>53</v>
      </c>
      <c r="C56" s="58">
        <v>50380667</v>
      </c>
      <c r="D56" s="60" t="s">
        <v>441</v>
      </c>
      <c r="E56" s="61">
        <v>35</v>
      </c>
      <c r="F56" s="61" t="s">
        <v>560</v>
      </c>
      <c r="G56" s="61">
        <v>1</v>
      </c>
      <c r="H56" s="61" t="str">
        <f>VLOOKUP(Tabla2[[#This Row],[Cód_
Producto]],'Cliente-Producto'!C$4:F$275,3,0)</f>
        <v>un</v>
      </c>
      <c r="I56" s="61">
        <v>1</v>
      </c>
      <c r="J56" s="62">
        <v>1</v>
      </c>
      <c r="K56" s="17" t="s">
        <v>923</v>
      </c>
      <c r="L56" s="196">
        <v>10</v>
      </c>
      <c r="M56" s="1" t="s">
        <v>921</v>
      </c>
      <c r="N56" s="1" t="s">
        <v>614</v>
      </c>
      <c r="O56" s="1">
        <v>89.090979643006378</v>
      </c>
      <c r="P56" s="181"/>
      <c r="S5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'360-100', '50380667', 'GLASURIT', 'Pro-active wiper (25 st)', '35', '1', '10', '1', '1', '1', '89.0909796430064', '', '', '', '', '', '1', '2019-02-18 00:00:00', '2019-02-18 00:00:00', NULL),</v>
      </c>
    </row>
    <row r="57" spans="1:19" ht="11.65" customHeight="1" x14ac:dyDescent="0.2">
      <c r="A57" s="65" t="s">
        <v>303</v>
      </c>
      <c r="B57" s="65">
        <v>54</v>
      </c>
      <c r="C57" s="64">
        <v>53115740</v>
      </c>
      <c r="D57" s="66" t="s">
        <v>304</v>
      </c>
      <c r="E57" s="67">
        <v>3.5</v>
      </c>
      <c r="F57" s="67" t="s">
        <v>557</v>
      </c>
      <c r="G57" s="67">
        <v>4</v>
      </c>
      <c r="H57" s="67" t="str">
        <f>VLOOKUP(Tabla2[[#This Row],[Cód_
Producto]],'Cliente-Producto'!C$4:F$275,3,0)</f>
        <v>gr</v>
      </c>
      <c r="I57" s="67">
        <v>2</v>
      </c>
      <c r="J57" s="68">
        <v>0.92300000000000004</v>
      </c>
      <c r="K57" s="18" t="s">
        <v>604</v>
      </c>
      <c r="L57" s="197">
        <v>5</v>
      </c>
      <c r="M57" s="1" t="s">
        <v>921</v>
      </c>
      <c r="N57" s="1" t="s">
        <v>933</v>
      </c>
      <c r="O57" s="1">
        <f>VLOOKUP(Tabla2[[#This Row],[SAP
Cód BASF]],'ListaDistribuidor2019 L55 y 90'!$A$9:$H$238,8,0)</f>
        <v>313.08495339893847</v>
      </c>
      <c r="P57" s="181">
        <v>43466</v>
      </c>
      <c r="S5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125', '53115740', 'GLASURIT', 'BLANCO TRANSPARENTE ', '3.5', '0.923', '5', '4', '2', '1', '313.084953398938', '', '', '', '', '', '1', '2019-02-18 00:00:00', '2019-02-18 00:00:00', NULL),</v>
      </c>
    </row>
    <row r="58" spans="1:19" ht="11.65" customHeight="1" x14ac:dyDescent="0.2">
      <c r="A58" s="65" t="s">
        <v>305</v>
      </c>
      <c r="B58" s="65">
        <v>55</v>
      </c>
      <c r="C58" s="64">
        <v>53116482</v>
      </c>
      <c r="D58" s="66" t="s">
        <v>306</v>
      </c>
      <c r="E58" s="67">
        <v>1</v>
      </c>
      <c r="F58" s="67" t="s">
        <v>557</v>
      </c>
      <c r="G58" s="67">
        <v>4</v>
      </c>
      <c r="H58" s="67" t="str">
        <f>VLOOKUP(Tabla2[[#This Row],[Cód_
Producto]],'Cliente-Producto'!C$4:F$275,3,0)</f>
        <v>gr</v>
      </c>
      <c r="I58" s="67">
        <v>2</v>
      </c>
      <c r="J58" s="68">
        <v>0.95799999999999996</v>
      </c>
      <c r="K58" s="18" t="s">
        <v>604</v>
      </c>
      <c r="L58" s="197">
        <v>5</v>
      </c>
      <c r="M58" s="1" t="s">
        <v>921</v>
      </c>
      <c r="N58" s="1" t="s">
        <v>933</v>
      </c>
      <c r="O58" s="1">
        <f>VLOOKUP(Tabla2[[#This Row],[SAP
Cód BASF]],'ListaDistribuidor2019 L55 y 90'!$A$9:$H$238,8,0)</f>
        <v>89.547350452562796</v>
      </c>
      <c r="P58" s="181">
        <v>43466</v>
      </c>
      <c r="S5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136', '53116482', 'GLASURIT', 'AMARILLO OXIDO ', '1', '0.958', '5', '4', '2', '1', '89.5473504525628', '', '', '', '', '', '1', '2019-02-18 00:00:00', '2019-02-18 00:00:00', NULL),</v>
      </c>
    </row>
    <row r="59" spans="1:19" ht="11.65" customHeight="1" x14ac:dyDescent="0.2">
      <c r="A59" s="65" t="s">
        <v>307</v>
      </c>
      <c r="B59" s="65">
        <v>56</v>
      </c>
      <c r="C59" s="64">
        <v>53162275</v>
      </c>
      <c r="D59" s="66" t="s">
        <v>308</v>
      </c>
      <c r="E59" s="67">
        <v>0.5</v>
      </c>
      <c r="F59" s="67" t="s">
        <v>557</v>
      </c>
      <c r="G59" s="67">
        <v>4</v>
      </c>
      <c r="H59" s="67" t="str">
        <f>VLOOKUP(Tabla2[[#This Row],[Cód_
Producto]],'Cliente-Producto'!C$4:F$275,3,0)</f>
        <v>gr</v>
      </c>
      <c r="I59" s="67">
        <v>2</v>
      </c>
      <c r="J59" s="68">
        <v>0.91700000000000004</v>
      </c>
      <c r="K59" s="18" t="s">
        <v>604</v>
      </c>
      <c r="L59" s="197">
        <v>5</v>
      </c>
      <c r="M59" s="1" t="s">
        <v>921</v>
      </c>
      <c r="N59" s="1" t="s">
        <v>933</v>
      </c>
      <c r="O59" s="1">
        <f>VLOOKUP(Tabla2[[#This Row],[SAP
Cód BASF]],'ListaDistribuidor2019 L55 y 90'!$A$9:$H$238,8,0)</f>
        <v>44.995998186712242</v>
      </c>
      <c r="P59" s="181">
        <v>43466</v>
      </c>
      <c r="S5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137', '53162275', 'GLASURIT', 'AMARILLO OXIDO TRANSPARENTE ', '0.5', '0.917', '5', '4', '2', '1', '44.9959981867122', '', '', '', '', '', '1', '2019-02-18 00:00:00', '2019-02-18 00:00:00', NULL),</v>
      </c>
    </row>
    <row r="60" spans="1:19" ht="11.65" customHeight="1" x14ac:dyDescent="0.2">
      <c r="A60" s="65" t="s">
        <v>309</v>
      </c>
      <c r="B60" s="65">
        <v>57</v>
      </c>
      <c r="C60" s="64">
        <v>54355676</v>
      </c>
      <c r="D60" s="66" t="s">
        <v>310</v>
      </c>
      <c r="E60" s="67">
        <v>0.5</v>
      </c>
      <c r="F60" s="67" t="s">
        <v>557</v>
      </c>
      <c r="G60" s="67">
        <v>4</v>
      </c>
      <c r="H60" s="67" t="str">
        <f>VLOOKUP(Tabla2[[#This Row],[Cód_
Producto]],'Cliente-Producto'!C$4:F$275,3,0)</f>
        <v>gr</v>
      </c>
      <c r="I60" s="67">
        <v>2</v>
      </c>
      <c r="J60" s="68">
        <v>1.01</v>
      </c>
      <c r="K60" s="18" t="s">
        <v>604</v>
      </c>
      <c r="L60" s="197">
        <v>5</v>
      </c>
      <c r="M60" s="1" t="s">
        <v>921</v>
      </c>
      <c r="N60" s="1" t="s">
        <v>933</v>
      </c>
      <c r="O60" s="1">
        <f>VLOOKUP(Tabla2[[#This Row],[SAP
Cód BASF]],'ListaDistribuidor2019 L55 y 90'!$A$9:$H$238,8,0)</f>
        <v>44.995998186712242</v>
      </c>
      <c r="P60" s="181">
        <v>43466</v>
      </c>
      <c r="S6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142', '54355676', 'GLASURIT', 'MANGO AMARILLADO  ', '0.5', '1.01', '5', '4', '2', '1', '44.9959981867122', '', '', '', '', '', '1', '2019-02-18 00:00:00', '2019-02-18 00:00:00', NULL),</v>
      </c>
    </row>
    <row r="61" spans="1:19" ht="11.65" customHeight="1" x14ac:dyDescent="0.2">
      <c r="A61" s="65" t="s">
        <v>311</v>
      </c>
      <c r="B61" s="65">
        <v>58</v>
      </c>
      <c r="C61" s="64">
        <v>53117330</v>
      </c>
      <c r="D61" s="66" t="s">
        <v>312</v>
      </c>
      <c r="E61" s="67">
        <v>0.5</v>
      </c>
      <c r="F61" s="67" t="s">
        <v>557</v>
      </c>
      <c r="G61" s="67">
        <v>4</v>
      </c>
      <c r="H61" s="67" t="str">
        <f>VLOOKUP(Tabla2[[#This Row],[Cód_
Producto]],'Cliente-Producto'!C$4:F$275,3,0)</f>
        <v>gr</v>
      </c>
      <c r="I61" s="67">
        <v>2</v>
      </c>
      <c r="J61" s="68">
        <v>0.92300000000000004</v>
      </c>
      <c r="K61" s="18" t="s">
        <v>604</v>
      </c>
      <c r="L61" s="197">
        <v>5</v>
      </c>
      <c r="M61" s="1" t="s">
        <v>921</v>
      </c>
      <c r="N61" s="1" t="s">
        <v>933</v>
      </c>
      <c r="O61" s="1">
        <f>VLOOKUP(Tabla2[[#This Row],[SAP
Cód BASF]],'ListaDistribuidor2019 L55 y 90'!$A$9:$H$238,8,0)</f>
        <v>44.995998186712242</v>
      </c>
      <c r="P61" s="181">
        <v>43466</v>
      </c>
      <c r="S6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143', '53117330', 'GLASURIT', 'NARANJA AMARILLADO ', '0.5', '0.923', '5', '4', '2', '1', '44.9959981867122', '', '', '', '', '', '1', '2019-02-18 00:00:00', '2019-02-18 00:00:00', NULL),</v>
      </c>
    </row>
    <row r="62" spans="1:19" ht="11.65" customHeight="1" x14ac:dyDescent="0.2">
      <c r="A62" s="65" t="s">
        <v>313</v>
      </c>
      <c r="B62" s="65">
        <v>59</v>
      </c>
      <c r="C62" s="64">
        <v>54355517</v>
      </c>
      <c r="D62" s="66" t="s">
        <v>314</v>
      </c>
      <c r="E62" s="67">
        <v>0.5</v>
      </c>
      <c r="F62" s="67" t="s">
        <v>557</v>
      </c>
      <c r="G62" s="67">
        <v>4</v>
      </c>
      <c r="H62" s="67" t="str">
        <f>VLOOKUP(Tabla2[[#This Row],[Cód_
Producto]],'Cliente-Producto'!C$4:F$275,3,0)</f>
        <v>gr</v>
      </c>
      <c r="I62" s="67">
        <v>2</v>
      </c>
      <c r="J62" s="68">
        <v>0.92200000000000004</v>
      </c>
      <c r="K62" s="18" t="s">
        <v>604</v>
      </c>
      <c r="L62" s="197">
        <v>5</v>
      </c>
      <c r="M62" s="1" t="s">
        <v>921</v>
      </c>
      <c r="N62" s="1" t="s">
        <v>933</v>
      </c>
      <c r="O62" s="1">
        <f>VLOOKUP(Tabla2[[#This Row],[SAP
Cód BASF]],'ListaDistribuidor2019 L55 y 90'!$A$9:$H$238,8,0)</f>
        <v>44.995998186712242</v>
      </c>
      <c r="P62" s="181">
        <v>43466</v>
      </c>
      <c r="S6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150 ', '54355517', 'GLASURIT', 'AMARILLO PAPAYA', '0.5', '0.922', '5', '4', '2', '1', '44.9959981867122', '', '', '', '', '', '1', '2019-02-18 00:00:00', '2019-02-18 00:00:00', NULL),</v>
      </c>
    </row>
    <row r="63" spans="1:19" ht="11.65" customHeight="1" x14ac:dyDescent="0.2">
      <c r="A63" s="65" t="s">
        <v>315</v>
      </c>
      <c r="B63" s="65">
        <v>60</v>
      </c>
      <c r="C63" s="64">
        <v>53162540</v>
      </c>
      <c r="D63" s="66" t="s">
        <v>316</v>
      </c>
      <c r="E63" s="67">
        <v>0.5</v>
      </c>
      <c r="F63" s="67" t="s">
        <v>557</v>
      </c>
      <c r="G63" s="67">
        <v>4</v>
      </c>
      <c r="H63" s="67" t="str">
        <f>VLOOKUP(Tabla2[[#This Row],[Cód_
Producto]],'Cliente-Producto'!C$4:F$275,3,0)</f>
        <v>gr</v>
      </c>
      <c r="I63" s="67">
        <v>2</v>
      </c>
      <c r="J63" s="68">
        <v>0.91600000000000004</v>
      </c>
      <c r="K63" s="18" t="s">
        <v>604</v>
      </c>
      <c r="L63" s="197">
        <v>5</v>
      </c>
      <c r="M63" s="1" t="s">
        <v>921</v>
      </c>
      <c r="N63" s="1" t="s">
        <v>933</v>
      </c>
      <c r="O63" s="1">
        <f>VLOOKUP(Tabla2[[#This Row],[SAP
Cód BASF]],'ListaDistribuidor2019 L55 y 90'!$A$9:$H$238,8,0)</f>
        <v>44.995998186712242</v>
      </c>
      <c r="P63" s="181">
        <v>43466</v>
      </c>
      <c r="S6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307', '53162540', 'GLASURIT', 'ROJO OXIDO TRANSPARENTE ', '0.5', '0.916', '5', '4', '2', '1', '44.9959981867122', '', '', '', '', '', '1', '2019-02-18 00:00:00', '2019-02-18 00:00:00', NULL),</v>
      </c>
    </row>
    <row r="64" spans="1:19" ht="11.65" customHeight="1" x14ac:dyDescent="0.2">
      <c r="A64" s="65" t="s">
        <v>317</v>
      </c>
      <c r="B64" s="65">
        <v>61</v>
      </c>
      <c r="C64" s="64">
        <v>53118019</v>
      </c>
      <c r="D64" s="66" t="s">
        <v>318</v>
      </c>
      <c r="E64" s="67">
        <v>1</v>
      </c>
      <c r="F64" s="67" t="s">
        <v>557</v>
      </c>
      <c r="G64" s="67">
        <v>4</v>
      </c>
      <c r="H64" s="67" t="str">
        <f>VLOOKUP(Tabla2[[#This Row],[Cód_
Producto]],'Cliente-Producto'!C$4:F$275,3,0)</f>
        <v>gr</v>
      </c>
      <c r="I64" s="67">
        <v>2</v>
      </c>
      <c r="J64" s="68">
        <v>0.95099999999999996</v>
      </c>
      <c r="K64" s="18" t="s">
        <v>604</v>
      </c>
      <c r="L64" s="197">
        <v>5</v>
      </c>
      <c r="M64" s="1" t="s">
        <v>921</v>
      </c>
      <c r="N64" s="1" t="s">
        <v>933</v>
      </c>
      <c r="O64" s="1">
        <f>VLOOKUP(Tabla2[[#This Row],[SAP
Cód BASF]],'ListaDistribuidor2019 L55 y 90'!$A$9:$H$238,8,0)</f>
        <v>189.12265937302757</v>
      </c>
      <c r="P64" s="181">
        <v>43466</v>
      </c>
      <c r="S6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324', '53118019', 'GLASURIT', 'ROJO CLARO ', '1', '0.951', '5', '4', '2', '1', '189.122659373028', '', '', '', '', '', '1', '2019-02-18 00:00:00', '2019-02-18 00:00:00', NULL),</v>
      </c>
    </row>
    <row r="65" spans="1:19" ht="11.65" customHeight="1" x14ac:dyDescent="0.2">
      <c r="A65" s="65" t="s">
        <v>319</v>
      </c>
      <c r="B65" s="65">
        <v>62</v>
      </c>
      <c r="C65" s="64">
        <v>53120934</v>
      </c>
      <c r="D65" s="66" t="s">
        <v>320</v>
      </c>
      <c r="E65" s="67">
        <v>1</v>
      </c>
      <c r="F65" s="67" t="s">
        <v>557</v>
      </c>
      <c r="G65" s="67">
        <v>4</v>
      </c>
      <c r="H65" s="67" t="str">
        <f>VLOOKUP(Tabla2[[#This Row],[Cód_
Producto]],'Cliente-Producto'!C$4:F$275,3,0)</f>
        <v>gr</v>
      </c>
      <c r="I65" s="67">
        <v>2</v>
      </c>
      <c r="J65" s="68">
        <v>0.95599999999999996</v>
      </c>
      <c r="K65" s="18" t="s">
        <v>604</v>
      </c>
      <c r="L65" s="197">
        <v>5</v>
      </c>
      <c r="M65" s="1" t="s">
        <v>921</v>
      </c>
      <c r="N65" s="1" t="s">
        <v>933</v>
      </c>
      <c r="O65" s="1">
        <f>VLOOKUP(Tabla2[[#This Row],[SAP
Cód BASF]],'ListaDistribuidor2019 L55 y 90'!$A$9:$H$238,8,0)</f>
        <v>89.373830093202145</v>
      </c>
      <c r="P65" s="181">
        <v>43466</v>
      </c>
      <c r="S6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335', '53120934', 'GLASURIT', 'ROJO TRANSPARENTE ', '1', '0.956', '5', '4', '2', '1', '89.3738300932021', '', '', '', '', '', '1', '2019-02-18 00:00:00', '2019-02-18 00:00:00', NULL),</v>
      </c>
    </row>
    <row r="66" spans="1:19" ht="11.65" customHeight="1" x14ac:dyDescent="0.2">
      <c r="A66" s="65" t="s">
        <v>321</v>
      </c>
      <c r="B66" s="65">
        <v>63</v>
      </c>
      <c r="C66" s="64">
        <v>53118231</v>
      </c>
      <c r="D66" s="66" t="s">
        <v>322</v>
      </c>
      <c r="E66" s="67">
        <v>1</v>
      </c>
      <c r="F66" s="67" t="s">
        <v>557</v>
      </c>
      <c r="G66" s="67">
        <v>4</v>
      </c>
      <c r="H66" s="67" t="str">
        <f>VLOOKUP(Tabla2[[#This Row],[Cód_
Producto]],'Cliente-Producto'!C$4:F$275,3,0)</f>
        <v>gr</v>
      </c>
      <c r="I66" s="67">
        <v>2</v>
      </c>
      <c r="J66" s="68">
        <v>0.92</v>
      </c>
      <c r="K66" s="18" t="s">
        <v>604</v>
      </c>
      <c r="L66" s="197">
        <v>5</v>
      </c>
      <c r="M66" s="1" t="s">
        <v>921</v>
      </c>
      <c r="N66" s="1" t="s">
        <v>933</v>
      </c>
      <c r="O66" s="1">
        <f>VLOOKUP(Tabla2[[#This Row],[SAP
Cód BASF]],'ListaDistribuidor2019 L55 y 90'!$A$9:$H$238,8,0)</f>
        <v>89.373830093202145</v>
      </c>
      <c r="P66" s="181">
        <v>43466</v>
      </c>
      <c r="S6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347', '53118231', 'GLASURIT', 'MARRON ', '1', '0.92', '5', '4', '2', '1', '89.3738300932021', '', '', '', '', '', '1', '2019-02-18 00:00:00', '2019-02-18 00:00:00', NULL),</v>
      </c>
    </row>
    <row r="67" spans="1:19" ht="11.65" customHeight="1" x14ac:dyDescent="0.2">
      <c r="A67" s="65" t="s">
        <v>323</v>
      </c>
      <c r="B67" s="65">
        <v>64</v>
      </c>
      <c r="C67" s="64">
        <v>53162593</v>
      </c>
      <c r="D67" s="66" t="s">
        <v>324</v>
      </c>
      <c r="E67" s="67">
        <v>0.5</v>
      </c>
      <c r="F67" s="67" t="s">
        <v>557</v>
      </c>
      <c r="G67" s="67">
        <v>4</v>
      </c>
      <c r="H67" s="67" t="str">
        <f>VLOOKUP(Tabla2[[#This Row],[Cód_
Producto]],'Cliente-Producto'!C$4:F$275,3,0)</f>
        <v>gr</v>
      </c>
      <c r="I67" s="67">
        <v>2</v>
      </c>
      <c r="J67" s="68">
        <v>0.93300000000000005</v>
      </c>
      <c r="K67" s="18" t="s">
        <v>604</v>
      </c>
      <c r="L67" s="197">
        <v>5</v>
      </c>
      <c r="M67" s="1" t="s">
        <v>921</v>
      </c>
      <c r="N67" s="1" t="s">
        <v>933</v>
      </c>
      <c r="O67" s="1">
        <f>VLOOKUP(Tabla2[[#This Row],[SAP
Cód BASF]],'ListaDistribuidor2019 L55 y 90'!$A$9:$H$238,8,0)</f>
        <v>44.995998186712242</v>
      </c>
      <c r="P67" s="181">
        <v>43466</v>
      </c>
      <c r="S6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350', '53162593', 'GLASURIT', 'ROJO ', '0.5', '0.933', '5', '4', '2', '1', '44.9959981867122', '', '', '', '', '', '1', '2019-02-18 00:00:00', '2019-02-18 00:00:00', NULL),</v>
      </c>
    </row>
    <row r="68" spans="1:19" ht="11.65" customHeight="1" x14ac:dyDescent="0.2">
      <c r="A68" s="65" t="s">
        <v>325</v>
      </c>
      <c r="B68" s="65">
        <v>65</v>
      </c>
      <c r="C68" s="64">
        <v>53117860</v>
      </c>
      <c r="D68" s="66" t="s">
        <v>49</v>
      </c>
      <c r="E68" s="67">
        <v>1</v>
      </c>
      <c r="F68" s="67" t="s">
        <v>557</v>
      </c>
      <c r="G68" s="67">
        <v>4</v>
      </c>
      <c r="H68" s="67" t="str">
        <f>VLOOKUP(Tabla2[[#This Row],[Cód_
Producto]],'Cliente-Producto'!C$4:F$275,3,0)</f>
        <v>gr</v>
      </c>
      <c r="I68" s="67">
        <v>2</v>
      </c>
      <c r="J68" s="68">
        <v>0.90100000000000002</v>
      </c>
      <c r="K68" s="18" t="s">
        <v>604</v>
      </c>
      <c r="L68" s="197">
        <v>5</v>
      </c>
      <c r="M68" s="1" t="s">
        <v>921</v>
      </c>
      <c r="N68" s="1" t="s">
        <v>933</v>
      </c>
      <c r="O68" s="1">
        <f>VLOOKUP(Tabla2[[#This Row],[SAP
Cód BASF]],'ListaDistribuidor2019 L55 y 90'!$A$9:$H$238,8,0)</f>
        <v>89.373830093202145</v>
      </c>
      <c r="P68" s="181">
        <v>43466</v>
      </c>
      <c r="S6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352', '53117860', 'GLASURIT', 'ROJO OSCURO ', '1', '0.901', '5', '4', '2', '1', '89.3738300932021', '', '', '', '', '', '1', '2019-02-18 00:00:00', '2019-02-18 00:00:00', NULL),</v>
      </c>
    </row>
    <row r="69" spans="1:19" ht="11.65" customHeight="1" x14ac:dyDescent="0.2">
      <c r="A69" s="65" t="s">
        <v>326</v>
      </c>
      <c r="B69" s="65">
        <v>66</v>
      </c>
      <c r="C69" s="64">
        <v>53119344</v>
      </c>
      <c r="D69" s="66" t="s">
        <v>327</v>
      </c>
      <c r="E69" s="67">
        <v>1</v>
      </c>
      <c r="F69" s="67" t="s">
        <v>557</v>
      </c>
      <c r="G69" s="67">
        <v>4</v>
      </c>
      <c r="H69" s="67" t="str">
        <f>VLOOKUP(Tabla2[[#This Row],[Cód_
Producto]],'Cliente-Producto'!C$4:F$275,3,0)</f>
        <v>gr</v>
      </c>
      <c r="I69" s="67">
        <v>2</v>
      </c>
      <c r="J69" s="68">
        <v>0.89700000000000002</v>
      </c>
      <c r="K69" s="18" t="s">
        <v>604</v>
      </c>
      <c r="L69" s="197">
        <v>5</v>
      </c>
      <c r="M69" s="1" t="s">
        <v>921</v>
      </c>
      <c r="N69" s="1" t="s">
        <v>933</v>
      </c>
      <c r="O69" s="1">
        <f>VLOOKUP(Tabla2[[#This Row],[SAP
Cód BASF]],'ListaDistribuidor2019 L55 y 90'!$A$9:$H$238,8,0)</f>
        <v>89.373830093202145</v>
      </c>
      <c r="P69" s="181">
        <v>43466</v>
      </c>
      <c r="S6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353', '53119344', 'GLASURIT', 'ROJO MAGENTA ', '1', '0.897', '5', '4', '2', '1', '89.3738300932021', '', '', '', '', '', '1', '2019-02-18 00:00:00', '2019-02-18 00:00:00', NULL),</v>
      </c>
    </row>
    <row r="70" spans="1:19" ht="11.65" customHeight="1" x14ac:dyDescent="0.2">
      <c r="A70" s="65" t="s">
        <v>328</v>
      </c>
      <c r="B70" s="65">
        <v>67</v>
      </c>
      <c r="C70" s="64">
        <v>53162434</v>
      </c>
      <c r="D70" s="66" t="s">
        <v>329</v>
      </c>
      <c r="E70" s="67">
        <v>0.5</v>
      </c>
      <c r="F70" s="67" t="s">
        <v>557</v>
      </c>
      <c r="G70" s="67">
        <v>4</v>
      </c>
      <c r="H70" s="67" t="str">
        <f>VLOOKUP(Tabla2[[#This Row],[Cód_
Producto]],'Cliente-Producto'!C$4:F$275,3,0)</f>
        <v>gr</v>
      </c>
      <c r="I70" s="67">
        <v>2</v>
      </c>
      <c r="J70" s="68">
        <v>0.93700000000000006</v>
      </c>
      <c r="K70" s="18" t="s">
        <v>604</v>
      </c>
      <c r="L70" s="197">
        <v>5</v>
      </c>
      <c r="M70" s="1" t="s">
        <v>921</v>
      </c>
      <c r="N70" s="1" t="s">
        <v>933</v>
      </c>
      <c r="O70" s="1">
        <f>VLOOKUP(Tabla2[[#This Row],[SAP
Cód BASF]],'ListaDistribuidor2019 L55 y 90'!$A$9:$H$238,8,0)</f>
        <v>44.995998186712242</v>
      </c>
      <c r="P70" s="181">
        <v>43466</v>
      </c>
      <c r="S7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372', '53162434', 'GLASURIT', 'ROJO ANARANJADO ', '0.5', '0.937', '5', '4', '2', '1', '44.9959981867122', '', '', '', '', '', '1', '2019-02-18 00:00:00', '2019-02-18 00:00:00', NULL),</v>
      </c>
    </row>
    <row r="71" spans="1:19" ht="11.65" customHeight="1" x14ac:dyDescent="0.2">
      <c r="A71" s="65" t="s">
        <v>330</v>
      </c>
      <c r="B71" s="65">
        <v>68</v>
      </c>
      <c r="C71" s="64">
        <v>50319076</v>
      </c>
      <c r="D71" s="66" t="s">
        <v>331</v>
      </c>
      <c r="E71" s="67">
        <v>1</v>
      </c>
      <c r="F71" s="67" t="s">
        <v>557</v>
      </c>
      <c r="G71" s="67">
        <v>4</v>
      </c>
      <c r="H71" s="67" t="str">
        <f>VLOOKUP(Tabla2[[#This Row],[Cód_
Producto]],'Cliente-Producto'!C$4:F$275,3,0)</f>
        <v>gr</v>
      </c>
      <c r="I71" s="67">
        <v>2</v>
      </c>
      <c r="J71" s="68">
        <v>1.1103000000000001</v>
      </c>
      <c r="K71" s="18" t="s">
        <v>604</v>
      </c>
      <c r="L71" s="197">
        <v>5</v>
      </c>
      <c r="M71" s="1" t="s">
        <v>921</v>
      </c>
      <c r="N71" s="1" t="s">
        <v>933</v>
      </c>
      <c r="O71" s="1">
        <f>VLOOKUP(Tabla2[[#This Row],[SAP
Cód BASF]],'ListaDistribuidor2019 L55 y 90'!$A$9:$H$238,8,0)</f>
        <v>89.362985070742099</v>
      </c>
      <c r="P71" s="181">
        <v>43466</v>
      </c>
      <c r="S7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423', '50319076', 'GLASURIT', 'VIOLETA 2', '1', '1.1103', '5', '4', '2', '1', '89.3629850707421', '', '', '', '', '', '1', '2019-02-18 00:00:00', '2019-02-18 00:00:00', NULL),</v>
      </c>
    </row>
    <row r="72" spans="1:19" ht="11.65" customHeight="1" x14ac:dyDescent="0.2">
      <c r="A72" s="65" t="s">
        <v>332</v>
      </c>
      <c r="B72" s="65">
        <v>69</v>
      </c>
      <c r="C72" s="64">
        <v>53119556</v>
      </c>
      <c r="D72" s="66" t="s">
        <v>333</v>
      </c>
      <c r="E72" s="67">
        <v>1</v>
      </c>
      <c r="F72" s="67" t="s">
        <v>557</v>
      </c>
      <c r="G72" s="67">
        <v>4</v>
      </c>
      <c r="H72" s="67" t="str">
        <f>VLOOKUP(Tabla2[[#This Row],[Cód_
Producto]],'Cliente-Producto'!C$4:F$275,3,0)</f>
        <v>gr</v>
      </c>
      <c r="I72" s="67">
        <v>2</v>
      </c>
      <c r="J72" s="68">
        <v>0.93400000000000005</v>
      </c>
      <c r="K72" s="18" t="s">
        <v>604</v>
      </c>
      <c r="L72" s="197">
        <v>5</v>
      </c>
      <c r="M72" s="1" t="s">
        <v>921</v>
      </c>
      <c r="N72" s="1" t="s">
        <v>933</v>
      </c>
      <c r="O72" s="1">
        <f>VLOOKUP(Tabla2[[#This Row],[SAP
Cód BASF]],'ListaDistribuidor2019 L55 y 90'!$A$9:$H$238,8,0)</f>
        <v>89.373830093202145</v>
      </c>
      <c r="P72" s="181">
        <v>43466</v>
      </c>
      <c r="S7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430', '53119556', 'GLASURIT', 'VIOLETA ROJIZO ', '1', '0.934', '5', '4', '2', '1', '89.3738300932021', '', '', '', '', '', '1', '2019-02-18 00:00:00', '2019-02-18 00:00:00', NULL),</v>
      </c>
    </row>
    <row r="73" spans="1:19" ht="11.65" customHeight="1" x14ac:dyDescent="0.2">
      <c r="A73" s="65" t="s">
        <v>334</v>
      </c>
      <c r="B73" s="65">
        <v>70</v>
      </c>
      <c r="C73" s="64">
        <v>53120245</v>
      </c>
      <c r="D73" s="66" t="s">
        <v>335</v>
      </c>
      <c r="E73" s="67">
        <v>3.5</v>
      </c>
      <c r="F73" s="67" t="s">
        <v>557</v>
      </c>
      <c r="G73" s="67">
        <v>4</v>
      </c>
      <c r="H73" s="67" t="str">
        <f>VLOOKUP(Tabla2[[#This Row],[Cód_
Producto]],'Cliente-Producto'!C$4:F$275,3,0)</f>
        <v>gr</v>
      </c>
      <c r="I73" s="67">
        <v>2</v>
      </c>
      <c r="J73" s="68">
        <v>0.92200000000000004</v>
      </c>
      <c r="K73" s="18" t="s">
        <v>604</v>
      </c>
      <c r="L73" s="197">
        <v>5</v>
      </c>
      <c r="M73" s="1" t="s">
        <v>921</v>
      </c>
      <c r="N73" s="1" t="s">
        <v>933</v>
      </c>
      <c r="O73" s="1">
        <v>312.49232079770945</v>
      </c>
      <c r="P73" s="181"/>
      <c r="S7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531', '53120245', 'GLASURIT', 'AZUL INDIO ', '3.5', '0.922', '5', '4', '2', '1', '312.492320797709', '', '', '', '', '', '1', '2019-02-18 00:00:00', '2019-02-18 00:00:00', NULL),</v>
      </c>
    </row>
    <row r="74" spans="1:19" ht="11.65" customHeight="1" x14ac:dyDescent="0.2">
      <c r="A74" s="65" t="s">
        <v>444</v>
      </c>
      <c r="B74" s="65">
        <v>71</v>
      </c>
      <c r="C74" s="64">
        <v>50435238</v>
      </c>
      <c r="D74" s="66" t="s">
        <v>445</v>
      </c>
      <c r="E74" s="67">
        <v>3.5</v>
      </c>
      <c r="F74" s="67" t="s">
        <v>557</v>
      </c>
      <c r="G74" s="67">
        <v>4</v>
      </c>
      <c r="H74" s="67" t="str">
        <f>VLOOKUP(Tabla2[[#This Row],[Cód_
Producto]],'Cliente-Producto'!C$4:F$275,3,0)</f>
        <v>gr</v>
      </c>
      <c r="I74" s="67">
        <v>2</v>
      </c>
      <c r="J74" s="68">
        <v>0.92400000000000004</v>
      </c>
      <c r="K74" s="18" t="s">
        <v>604</v>
      </c>
      <c r="L74" s="197">
        <v>5</v>
      </c>
      <c r="M74" s="1" t="s">
        <v>921</v>
      </c>
      <c r="N74" s="1" t="s">
        <v>933</v>
      </c>
      <c r="O74" s="1">
        <f>VLOOKUP(Tabla2[[#This Row],[SAP
Cód BASF]],'ListaDistribuidor2019 L55 y 90'!$A$9:$H$238,8,0)</f>
        <v>312.46678711871618</v>
      </c>
      <c r="P74" s="181">
        <v>43466</v>
      </c>
      <c r="S7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532', '50435238', 'GLASURIT', 'AZUL INDIO 2', '3.5', '0.924', '5', '4', '2', '1', '312.466787118716', '', '', '', '', '', '1', '2019-02-18 00:00:00', '2019-02-18 00:00:00', NULL),</v>
      </c>
    </row>
    <row r="75" spans="1:19" ht="11.65" customHeight="1" x14ac:dyDescent="0.2">
      <c r="A75" s="65" t="s">
        <v>336</v>
      </c>
      <c r="B75" s="65">
        <v>72</v>
      </c>
      <c r="C75" s="64">
        <v>53120086</v>
      </c>
      <c r="D75" s="66" t="s">
        <v>337</v>
      </c>
      <c r="E75" s="67">
        <v>1</v>
      </c>
      <c r="F75" s="67" t="s">
        <v>557</v>
      </c>
      <c r="G75" s="67">
        <v>4</v>
      </c>
      <c r="H75" s="67" t="str">
        <f>VLOOKUP(Tabla2[[#This Row],[Cód_
Producto]],'Cliente-Producto'!C$4:F$275,3,0)</f>
        <v>gr</v>
      </c>
      <c r="I75" s="67">
        <v>2</v>
      </c>
      <c r="J75" s="68">
        <v>0.92100000000000004</v>
      </c>
      <c r="K75" s="18" t="s">
        <v>604</v>
      </c>
      <c r="L75" s="197">
        <v>5</v>
      </c>
      <c r="M75" s="1" t="s">
        <v>921</v>
      </c>
      <c r="N75" s="1" t="s">
        <v>933</v>
      </c>
      <c r="O75" s="1">
        <f>VLOOKUP(Tabla2[[#This Row],[SAP
Cód BASF]],'ListaDistribuidor2019 L55 y 90'!$A$9:$H$238,8,0)</f>
        <v>89.373830093202145</v>
      </c>
      <c r="P75" s="181">
        <v>43466</v>
      </c>
      <c r="S7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548', '53120086', 'GLASURIT', 'AZUL TRANSPARENTE ', '1', '0.921', '5', '4', '2', '1', '89.3738300932021', '', '', '', '', '', '1', '2019-02-18 00:00:00', '2019-02-18 00:00:00', NULL),</v>
      </c>
    </row>
    <row r="76" spans="1:19" ht="11.65" customHeight="1" x14ac:dyDescent="0.2">
      <c r="A76" s="65" t="s">
        <v>338</v>
      </c>
      <c r="B76" s="65">
        <v>73</v>
      </c>
      <c r="C76" s="64">
        <v>53979800</v>
      </c>
      <c r="D76" s="66" t="s">
        <v>51</v>
      </c>
      <c r="E76" s="67">
        <v>1</v>
      </c>
      <c r="F76" s="67" t="s">
        <v>557</v>
      </c>
      <c r="G76" s="67">
        <v>4</v>
      </c>
      <c r="H76" s="67" t="str">
        <f>VLOOKUP(Tabla2[[#This Row],[Cód_
Producto]],'Cliente-Producto'!C$4:F$275,3,0)</f>
        <v>gr</v>
      </c>
      <c r="I76" s="67">
        <v>2</v>
      </c>
      <c r="J76" s="68">
        <v>0.92300000000000004</v>
      </c>
      <c r="K76" s="18" t="s">
        <v>604</v>
      </c>
      <c r="L76" s="197">
        <v>5</v>
      </c>
      <c r="M76" s="1" t="s">
        <v>921</v>
      </c>
      <c r="N76" s="1" t="s">
        <v>933</v>
      </c>
      <c r="O76" s="1">
        <f>VLOOKUP(Tabla2[[#This Row],[SAP
Cód BASF]],'ListaDistribuidor2019 L55 y 90'!$A$9:$H$238,8,0)</f>
        <v>89.373830093202145</v>
      </c>
      <c r="P76" s="181">
        <v>43466</v>
      </c>
      <c r="S7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589', '53979800', 'GLASURIT', 'AZUL HELIO ', '1', '0.923', '5', '4', '2', '1', '89.3738300932021', '', '', '', '', '', '1', '2019-02-18 00:00:00', '2019-02-18 00:00:00', NULL),</v>
      </c>
    </row>
    <row r="77" spans="1:19" ht="11.65" customHeight="1" x14ac:dyDescent="0.2">
      <c r="A77" s="65" t="s">
        <v>339</v>
      </c>
      <c r="B77" s="65">
        <v>74</v>
      </c>
      <c r="C77" s="64">
        <v>54037040</v>
      </c>
      <c r="D77" s="66" t="s">
        <v>340</v>
      </c>
      <c r="E77" s="67">
        <v>0.5</v>
      </c>
      <c r="F77" s="67" t="s">
        <v>557</v>
      </c>
      <c r="G77" s="67">
        <v>4</v>
      </c>
      <c r="H77" s="67" t="str">
        <f>VLOOKUP(Tabla2[[#This Row],[Cód_
Producto]],'Cliente-Producto'!C$4:F$275,3,0)</f>
        <v>gr</v>
      </c>
      <c r="I77" s="67">
        <v>2</v>
      </c>
      <c r="J77" s="68">
        <v>0.91700000000000004</v>
      </c>
      <c r="K77" s="18" t="s">
        <v>604</v>
      </c>
      <c r="L77" s="197">
        <v>5</v>
      </c>
      <c r="M77" s="1" t="s">
        <v>921</v>
      </c>
      <c r="N77" s="1" t="s">
        <v>933</v>
      </c>
      <c r="O77" s="1">
        <f>VLOOKUP(Tabla2[[#This Row],[SAP
Cód BASF]],'ListaDistribuidor2019 L55 y 90'!$A$9:$H$238,8,0)</f>
        <v>44.995998186712242</v>
      </c>
      <c r="P77" s="181">
        <v>43466</v>
      </c>
      <c r="S7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590', '54037040', 'GLASURIT', 'AZUL', '0.5', '0.917', '5', '4', '2', '1', '44.9959981867122', '', '', '', '', '', '1', '2019-02-18 00:00:00', '2019-02-18 00:00:00', NULL),</v>
      </c>
    </row>
    <row r="78" spans="1:19" ht="11.65" customHeight="1" x14ac:dyDescent="0.2">
      <c r="A78" s="65" t="s">
        <v>403</v>
      </c>
      <c r="B78" s="65">
        <v>75</v>
      </c>
      <c r="C78" s="64">
        <v>50339288</v>
      </c>
      <c r="D78" s="66" t="s">
        <v>404</v>
      </c>
      <c r="E78" s="67">
        <v>1</v>
      </c>
      <c r="F78" s="67" t="s">
        <v>557</v>
      </c>
      <c r="G78" s="67">
        <v>4</v>
      </c>
      <c r="H78" s="67" t="str">
        <f>VLOOKUP(Tabla2[[#This Row],[Cód_
Producto]],'Cliente-Producto'!C$4:F$275,3,0)</f>
        <v>gr</v>
      </c>
      <c r="I78" s="67">
        <v>2</v>
      </c>
      <c r="J78" s="68">
        <v>1.8240000000000001</v>
      </c>
      <c r="K78" s="18" t="s">
        <v>604</v>
      </c>
      <c r="L78" s="197">
        <v>5</v>
      </c>
      <c r="M78" s="1" t="s">
        <v>921</v>
      </c>
      <c r="N78" s="1" t="s">
        <v>933</v>
      </c>
      <c r="O78" s="1">
        <f>VLOOKUP(Tabla2[[#This Row],[SAP
Cód BASF]],'ListaDistribuidor2019 L55 y 90'!$A$9:$H$238,8,0)</f>
        <v>89.373830093202145</v>
      </c>
      <c r="P78" s="181">
        <v>43466</v>
      </c>
      <c r="S7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556', '50339288', 'GLASURIT', 'AZUL OCEANO 2', '1', '1.824', '5', '4', '2', '1', '89.3738300932021', '', '', '', '', '', '1', '2019-02-18 00:00:00', '2019-02-18 00:00:00', NULL),</v>
      </c>
    </row>
    <row r="79" spans="1:19" ht="11.65" customHeight="1" x14ac:dyDescent="0.2">
      <c r="A79" s="65" t="s">
        <v>341</v>
      </c>
      <c r="B79" s="65">
        <v>76</v>
      </c>
      <c r="C79" s="64">
        <v>53120669</v>
      </c>
      <c r="D79" s="66" t="s">
        <v>342</v>
      </c>
      <c r="E79" s="67">
        <v>1</v>
      </c>
      <c r="F79" s="67" t="s">
        <v>557</v>
      </c>
      <c r="G79" s="67">
        <v>4</v>
      </c>
      <c r="H79" s="67" t="str">
        <f>VLOOKUP(Tabla2[[#This Row],[Cód_
Producto]],'Cliente-Producto'!C$4:F$275,3,0)</f>
        <v>gr</v>
      </c>
      <c r="I79" s="67">
        <v>2</v>
      </c>
      <c r="J79" s="68">
        <v>0.93600000000000005</v>
      </c>
      <c r="K79" s="18" t="s">
        <v>604</v>
      </c>
      <c r="L79" s="197">
        <v>5</v>
      </c>
      <c r="M79" s="1" t="s">
        <v>921</v>
      </c>
      <c r="N79" s="1" t="s">
        <v>933</v>
      </c>
      <c r="O79" s="1">
        <f>VLOOKUP(Tabla2[[#This Row],[SAP
Cód BASF]],'ListaDistribuidor2019 L55 y 90'!$A$9:$H$238,8,0)</f>
        <v>89.373830093202145</v>
      </c>
      <c r="P79" s="181">
        <v>43466</v>
      </c>
      <c r="S7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640', '53120669', 'GLASURIT', 'VERDE AZULADO ', '1', '0.936', '5', '4', '2', '1', '89.3738300932021', '', '', '', '', '', '1', '2019-02-18 00:00:00', '2019-02-18 00:00:00', NULL),</v>
      </c>
    </row>
    <row r="80" spans="1:19" ht="11.65" customHeight="1" x14ac:dyDescent="0.2">
      <c r="A80" s="65" t="s">
        <v>343</v>
      </c>
      <c r="B80" s="65">
        <v>77</v>
      </c>
      <c r="C80" s="64">
        <v>53120828</v>
      </c>
      <c r="D80" s="66" t="s">
        <v>344</v>
      </c>
      <c r="E80" s="67">
        <v>1</v>
      </c>
      <c r="F80" s="67" t="s">
        <v>557</v>
      </c>
      <c r="G80" s="67">
        <v>4</v>
      </c>
      <c r="H80" s="67" t="str">
        <f>VLOOKUP(Tabla2[[#This Row],[Cód_
Producto]],'Cliente-Producto'!C$4:F$275,3,0)</f>
        <v>gr</v>
      </c>
      <c r="I80" s="67">
        <v>2</v>
      </c>
      <c r="J80" s="68">
        <v>0.95</v>
      </c>
      <c r="K80" s="18" t="s">
        <v>604</v>
      </c>
      <c r="L80" s="197">
        <v>5</v>
      </c>
      <c r="M80" s="1" t="s">
        <v>921</v>
      </c>
      <c r="N80" s="1" t="s">
        <v>933</v>
      </c>
      <c r="O80" s="1">
        <f>VLOOKUP(Tabla2[[#This Row],[SAP
Cód BASF]],'ListaDistribuidor2019 L55 y 90'!$A$9:$H$238,8,0)</f>
        <v>89.373830093202145</v>
      </c>
      <c r="P80" s="181">
        <v>43466</v>
      </c>
      <c r="S8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696', '53120828', 'GLASURIT', 'VERDE AMARILLADO ', '1', '0.95', '5', '4', '2', '1', '89.3738300932021', '', '', '', '', '', '1', '2019-02-18 00:00:00', '2019-02-18 00:00:00', NULL),</v>
      </c>
    </row>
    <row r="81" spans="1:19" ht="11.65" customHeight="1" x14ac:dyDescent="0.2">
      <c r="A81" s="65" t="s">
        <v>446</v>
      </c>
      <c r="B81" s="65">
        <v>78</v>
      </c>
      <c r="C81" s="64">
        <v>50352767</v>
      </c>
      <c r="D81" s="66" t="s">
        <v>447</v>
      </c>
      <c r="E81" s="67">
        <v>1</v>
      </c>
      <c r="F81" s="67" t="s">
        <v>557</v>
      </c>
      <c r="G81" s="67">
        <v>4</v>
      </c>
      <c r="H81" s="67" t="str">
        <f>VLOOKUP(Tabla2[[#This Row],[Cód_
Producto]],'Cliente-Producto'!C$4:F$275,3,0)</f>
        <v>gr</v>
      </c>
      <c r="I81" s="67">
        <v>2</v>
      </c>
      <c r="J81" s="68">
        <v>0.94899999999999995</v>
      </c>
      <c r="K81" s="18" t="s">
        <v>604</v>
      </c>
      <c r="L81" s="197">
        <v>5</v>
      </c>
      <c r="M81" s="1" t="s">
        <v>921</v>
      </c>
      <c r="N81" s="1" t="s">
        <v>933</v>
      </c>
      <c r="O81" s="1">
        <f>VLOOKUP(Tabla2[[#This Row],[SAP
Cód BASF]],'ListaDistribuidor2019 L55 y 90'!$A$9:$H$238,8,0)</f>
        <v>89.373830093202145</v>
      </c>
      <c r="P81" s="181">
        <v>43466</v>
      </c>
      <c r="S8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697', '50352767', 'GLASURIT', 'VERDE AMARILLADO 2', '1', '0.949', '5', '4', '2', '1', '89.3738300932021', '', '', '', '', '', '1', '2019-02-18 00:00:00', '2019-02-18 00:00:00', NULL),</v>
      </c>
    </row>
    <row r="82" spans="1:19" ht="11.65" customHeight="1" x14ac:dyDescent="0.2">
      <c r="A82" s="65" t="s">
        <v>345</v>
      </c>
      <c r="B82" s="65">
        <v>79</v>
      </c>
      <c r="C82" s="64">
        <v>53162964</v>
      </c>
      <c r="D82" s="66" t="s">
        <v>346</v>
      </c>
      <c r="E82" s="67">
        <v>0.5</v>
      </c>
      <c r="F82" s="67" t="s">
        <v>557</v>
      </c>
      <c r="G82" s="67">
        <v>4</v>
      </c>
      <c r="H82" s="67" t="str">
        <f>VLOOKUP(Tabla2[[#This Row],[Cód_
Producto]],'Cliente-Producto'!C$4:F$275,3,0)</f>
        <v>gr</v>
      </c>
      <c r="I82" s="67">
        <v>2</v>
      </c>
      <c r="J82" s="68">
        <v>0.91400000000000003</v>
      </c>
      <c r="K82" s="18" t="s">
        <v>604</v>
      </c>
      <c r="L82" s="197">
        <v>5</v>
      </c>
      <c r="M82" s="1" t="s">
        <v>921</v>
      </c>
      <c r="N82" s="1" t="s">
        <v>933</v>
      </c>
      <c r="O82" s="1">
        <f>VLOOKUP(Tabla2[[#This Row],[SAP
Cód BASF]],'ListaDistribuidor2019 L55 y 90'!$A$9:$H$238,8,0)</f>
        <v>44.995998186712242</v>
      </c>
      <c r="P82" s="181">
        <v>43466</v>
      </c>
      <c r="S8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927', '53162964', 'GLASURIT', 'NEGRO TRANSPARENTE ', '0.5', '0.914', '5', '4', '2', '1', '44.9959981867122', '', '', '', '', '', '1', '2019-02-18 00:00:00', '2019-02-18 00:00:00', NULL),</v>
      </c>
    </row>
    <row r="83" spans="1:19" ht="11.65" customHeight="1" x14ac:dyDescent="0.2">
      <c r="A83" s="65" t="s">
        <v>347</v>
      </c>
      <c r="B83" s="65">
        <v>80</v>
      </c>
      <c r="C83" s="64">
        <v>53121358</v>
      </c>
      <c r="D83" s="66" t="s">
        <v>348</v>
      </c>
      <c r="E83" s="67">
        <v>3.5</v>
      </c>
      <c r="F83" s="67" t="s">
        <v>557</v>
      </c>
      <c r="G83" s="67">
        <v>4</v>
      </c>
      <c r="H83" s="67" t="str">
        <f>VLOOKUP(Tabla2[[#This Row],[Cód_
Producto]],'Cliente-Producto'!C$4:F$275,3,0)</f>
        <v>gr</v>
      </c>
      <c r="I83" s="67">
        <v>2</v>
      </c>
      <c r="J83" s="68">
        <v>0.92900000000000005</v>
      </c>
      <c r="K83" s="18" t="s">
        <v>604</v>
      </c>
      <c r="L83" s="197">
        <v>5</v>
      </c>
      <c r="M83" s="1" t="s">
        <v>921</v>
      </c>
      <c r="N83" s="1" t="s">
        <v>933</v>
      </c>
      <c r="O83" s="1">
        <f>VLOOKUP(Tabla2[[#This Row],[SAP
Cód BASF]],'ListaDistribuidor2019 L55 y 90'!$A$9:$H$238,8,0)</f>
        <v>312.46678711871618</v>
      </c>
      <c r="P83" s="181">
        <v>43466</v>
      </c>
      <c r="S8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929', '53121358', 'GLASURIT', 'NEGRO ', '3.5', '0.929', '5', '4', '2', '1', '312.466787118716', '', '', '', '', '', '1', '2019-02-18 00:00:00', '2019-02-18 00:00:00', NULL),</v>
      </c>
    </row>
    <row r="84" spans="1:19" ht="11.65" customHeight="1" x14ac:dyDescent="0.2">
      <c r="A84" s="65" t="s">
        <v>349</v>
      </c>
      <c r="B84" s="65">
        <v>81</v>
      </c>
      <c r="C84" s="64">
        <v>53121782</v>
      </c>
      <c r="D84" s="66" t="s">
        <v>350</v>
      </c>
      <c r="E84" s="67">
        <v>1</v>
      </c>
      <c r="F84" s="67" t="s">
        <v>557</v>
      </c>
      <c r="G84" s="67">
        <v>4</v>
      </c>
      <c r="H84" s="67" t="str">
        <f>VLOOKUP(Tabla2[[#This Row],[Cód_
Producto]],'Cliente-Producto'!C$4:F$275,3,0)</f>
        <v>gr</v>
      </c>
      <c r="I84" s="67">
        <v>2</v>
      </c>
      <c r="J84" s="68">
        <v>0.93100000000000005</v>
      </c>
      <c r="K84" s="18" t="s">
        <v>604</v>
      </c>
      <c r="L84" s="197">
        <v>5</v>
      </c>
      <c r="M84" s="1" t="s">
        <v>921</v>
      </c>
      <c r="N84" s="1" t="s">
        <v>933</v>
      </c>
      <c r="O84" s="1">
        <f>VLOOKUP(Tabla2[[#This Row],[SAP
Cód BASF]],'ListaDistribuidor2019 L55 y 90'!$A$9:$H$238,8,0)</f>
        <v>89.373830093202145</v>
      </c>
      <c r="P84" s="181">
        <v>43466</v>
      </c>
      <c r="S8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974', '53121782', 'GLASURIT', 'NEGRO PARA TINGIMENTO ', '1', '0.931', '5', '4', '2', '1', '89.3738300932021', '', '', '', '', '', '1', '2019-02-18 00:00:00', '2019-02-18 00:00:00', NULL),</v>
      </c>
    </row>
    <row r="85" spans="1:19" ht="11.65" customHeight="1" x14ac:dyDescent="0.2">
      <c r="A85" s="65" t="s">
        <v>351</v>
      </c>
      <c r="B85" s="65">
        <v>82</v>
      </c>
      <c r="C85" s="64">
        <v>53162116</v>
      </c>
      <c r="D85" s="66" t="s">
        <v>352</v>
      </c>
      <c r="E85" s="67">
        <v>0.5</v>
      </c>
      <c r="F85" s="67" t="s">
        <v>557</v>
      </c>
      <c r="G85" s="67">
        <v>4</v>
      </c>
      <c r="H85" s="67" t="str">
        <f>VLOOKUP(Tabla2[[#This Row],[Cód_
Producto]],'Cliente-Producto'!C$4:F$275,3,0)</f>
        <v>gr</v>
      </c>
      <c r="I85" s="67">
        <v>2</v>
      </c>
      <c r="J85" s="68">
        <v>0.99299999999999999</v>
      </c>
      <c r="K85" s="18" t="s">
        <v>604</v>
      </c>
      <c r="L85" s="197">
        <v>5</v>
      </c>
      <c r="M85" s="1" t="s">
        <v>921</v>
      </c>
      <c r="N85" s="1" t="s">
        <v>933</v>
      </c>
      <c r="O85" s="1">
        <f>VLOOKUP(Tabla2[[#This Row],[SAP
Cód BASF]],'ListaDistribuidor2019 L55 y 90'!$A$9:$H$238,8,0)</f>
        <v>44.995998186712242</v>
      </c>
      <c r="P85" s="181">
        <v>43466</v>
      </c>
      <c r="S8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'55-A 98', '53162116', 'GLASURIT', 'BLANCO TITANIO ', '0.5', '0.993', '5', '4', '2', '1', '44.9959981867122', '', '', '', '', '', '1', '2019-02-18 00:00:00', '2019-02-18 00:00:00', NULL),</v>
      </c>
    </row>
    <row r="86" spans="1:19" ht="11.65" customHeight="1" x14ac:dyDescent="0.2">
      <c r="A86" s="65" t="s">
        <v>353</v>
      </c>
      <c r="B86" s="65">
        <v>83</v>
      </c>
      <c r="C86" s="64">
        <v>53115157</v>
      </c>
      <c r="D86" s="66" t="s">
        <v>354</v>
      </c>
      <c r="E86" s="67">
        <v>1</v>
      </c>
      <c r="F86" s="67" t="s">
        <v>557</v>
      </c>
      <c r="G86" s="67">
        <v>4</v>
      </c>
      <c r="H86" s="67" t="str">
        <f>VLOOKUP(Tabla2[[#This Row],[Cód_
Producto]],'Cliente-Producto'!C$4:F$275,3,0)</f>
        <v>gr</v>
      </c>
      <c r="I86" s="67">
        <v>2</v>
      </c>
      <c r="J86" s="68">
        <v>0.90500000000000003</v>
      </c>
      <c r="K86" s="18" t="s">
        <v>604</v>
      </c>
      <c r="L86" s="197">
        <v>5</v>
      </c>
      <c r="M86" s="1" t="s">
        <v>921</v>
      </c>
      <c r="N86" s="1" t="s">
        <v>933</v>
      </c>
      <c r="O86" s="1">
        <f>VLOOKUP(Tabla2[[#This Row],[SAP
Cód BASF]],'ListaDistribuidor2019 L55 y 90'!$A$9:$H$238,8,0)</f>
        <v>42.501643020902698</v>
      </c>
      <c r="P86" s="181">
        <v>43466</v>
      </c>
      <c r="S8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0', '53115157', 'GLASURIT', 'RESINA PARA POLIESTAR 55-M 0 ', '1', '0.905', '5', '4', '2', '1', '42.5016430209027', '', '', '', '', '', '1', '2019-02-18 00:00:00', '2019-02-18 00:00:00', NULL),</v>
      </c>
    </row>
    <row r="87" spans="1:19" ht="11.65" customHeight="1" x14ac:dyDescent="0.2">
      <c r="A87" s="65" t="s">
        <v>355</v>
      </c>
      <c r="B87" s="65">
        <v>84</v>
      </c>
      <c r="C87" s="64">
        <v>53115369</v>
      </c>
      <c r="D87" s="66" t="s">
        <v>356</v>
      </c>
      <c r="E87" s="67">
        <v>1</v>
      </c>
      <c r="F87" s="67" t="s">
        <v>557</v>
      </c>
      <c r="G87" s="67">
        <v>4</v>
      </c>
      <c r="H87" s="67" t="str">
        <f>VLOOKUP(Tabla2[[#This Row],[Cód_
Producto]],'Cliente-Producto'!C$4:F$275,3,0)</f>
        <v>gr</v>
      </c>
      <c r="I87" s="67">
        <v>2</v>
      </c>
      <c r="J87" s="68">
        <v>0.95</v>
      </c>
      <c r="K87" s="18" t="s">
        <v>604</v>
      </c>
      <c r="L87" s="197">
        <v>5</v>
      </c>
      <c r="M87" s="1" t="s">
        <v>921</v>
      </c>
      <c r="N87" s="1" t="s">
        <v>933</v>
      </c>
      <c r="O87" s="1">
        <f>VLOOKUP(Tabla2[[#This Row],[SAP
Cód BASF]],'ListaDistribuidor2019 L55 y 90'!$A$9:$H$238,8,0)</f>
        <v>89.373830093202145</v>
      </c>
      <c r="P87" s="181">
        <v>43466</v>
      </c>
      <c r="S8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1', '53115369', 'GLASURIT', 'ADITIVO DE EFECTO 55M1 ', '1', '0.95', '5', '4', '2', '1', '89.3738300932021', '', '', '', '', '', '1', '2019-02-18 00:00:00', '2019-02-18 00:00:00', NULL),</v>
      </c>
    </row>
    <row r="88" spans="1:19" ht="11.65" customHeight="1" x14ac:dyDescent="0.2">
      <c r="A88" s="65" t="s">
        <v>357</v>
      </c>
      <c r="B88" s="65">
        <v>85</v>
      </c>
      <c r="C88" s="64">
        <v>53135456</v>
      </c>
      <c r="D88" s="66" t="s">
        <v>358</v>
      </c>
      <c r="E88" s="67">
        <v>1</v>
      </c>
      <c r="F88" s="67" t="s">
        <v>557</v>
      </c>
      <c r="G88" s="67">
        <v>4</v>
      </c>
      <c r="H88" s="67" t="str">
        <f>VLOOKUP(Tabla2[[#This Row],[Cód_
Producto]],'Cliente-Producto'!C$4:F$275,3,0)</f>
        <v>gr</v>
      </c>
      <c r="I88" s="67">
        <v>2</v>
      </c>
      <c r="J88" s="68">
        <v>1.1599999999999999</v>
      </c>
      <c r="K88" s="18" t="s">
        <v>604</v>
      </c>
      <c r="L88" s="197">
        <v>5</v>
      </c>
      <c r="M88" s="1" t="s">
        <v>921</v>
      </c>
      <c r="N88" s="1" t="s">
        <v>933</v>
      </c>
      <c r="O88" s="1">
        <f>VLOOKUP(Tabla2[[#This Row],[SAP
Cód BASF]],'ListaDistribuidor2019 L55 y 90'!$A$9:$H$238,8,0)</f>
        <v>89.373830093202145</v>
      </c>
      <c r="P88" s="181">
        <v>43466</v>
      </c>
      <c r="S8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10', '53135456', 'GLASURIT', 'PERLADO BLANCO ', '1', '1.16', '5', '4', '2', '1', '89.3738300932021', '', '', '', '', '', '1', '2019-02-18 00:00:00', '2019-02-18 00:00:00', NULL),</v>
      </c>
    </row>
    <row r="89" spans="1:19" ht="11.65" customHeight="1" x14ac:dyDescent="0.2">
      <c r="A89" s="65" t="s">
        <v>359</v>
      </c>
      <c r="B89" s="65">
        <v>86</v>
      </c>
      <c r="C89" s="64">
        <v>53116376</v>
      </c>
      <c r="D89" s="66" t="s">
        <v>52</v>
      </c>
      <c r="E89" s="67">
        <v>1</v>
      </c>
      <c r="F89" s="67" t="s">
        <v>557</v>
      </c>
      <c r="G89" s="67">
        <v>4</v>
      </c>
      <c r="H89" s="67" t="str">
        <f>VLOOKUP(Tabla2[[#This Row],[Cód_
Producto]],'Cliente-Producto'!C$4:F$275,3,0)</f>
        <v>gr</v>
      </c>
      <c r="I89" s="67">
        <v>2</v>
      </c>
      <c r="J89" s="68">
        <v>0.97799999999999998</v>
      </c>
      <c r="K89" s="18" t="s">
        <v>604</v>
      </c>
      <c r="L89" s="197">
        <v>5</v>
      </c>
      <c r="M89" s="1" t="s">
        <v>921</v>
      </c>
      <c r="N89" s="1" t="s">
        <v>933</v>
      </c>
      <c r="O89" s="1">
        <f>VLOOKUP(Tabla2[[#This Row],[SAP
Cód BASF]],'ListaDistribuidor2019 L55 y 90'!$A$9:$H$238,8,0)</f>
        <v>89.373830093202145</v>
      </c>
      <c r="P89" s="181">
        <v>43466</v>
      </c>
      <c r="S8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105', '53116376', 'GLASURIT', 'OCRE ', '1', '0.978', '5', '4', '2', '1', '89.3738300932021', '', '', '', '', '', '1', '2019-02-18 00:00:00', '2019-02-18 00:00:00', NULL),</v>
      </c>
    </row>
    <row r="90" spans="1:19" ht="11.65" customHeight="1" x14ac:dyDescent="0.2">
      <c r="A90" s="65" t="s">
        <v>360</v>
      </c>
      <c r="B90" s="65">
        <v>87</v>
      </c>
      <c r="C90" s="64">
        <v>53121623</v>
      </c>
      <c r="D90" s="66" t="s">
        <v>361</v>
      </c>
      <c r="E90" s="67">
        <v>1</v>
      </c>
      <c r="F90" s="67" t="s">
        <v>557</v>
      </c>
      <c r="G90" s="67">
        <v>4</v>
      </c>
      <c r="H90" s="67" t="str">
        <f>VLOOKUP(Tabla2[[#This Row],[Cód_
Producto]],'Cliente-Producto'!C$4:F$275,3,0)</f>
        <v>gr</v>
      </c>
      <c r="I90" s="67">
        <v>2</v>
      </c>
      <c r="J90" s="68">
        <v>0.91900000000000004</v>
      </c>
      <c r="K90" s="18" t="s">
        <v>604</v>
      </c>
      <c r="L90" s="197">
        <v>5</v>
      </c>
      <c r="M90" s="1" t="s">
        <v>921</v>
      </c>
      <c r="N90" s="1" t="s">
        <v>933</v>
      </c>
      <c r="O90" s="1">
        <f>VLOOKUP(Tabla2[[#This Row],[SAP
Cód BASF]],'ListaDistribuidor2019 L55 y 90'!$A$9:$H$238,8,0)</f>
        <v>89.373830093202145</v>
      </c>
      <c r="P90" s="181">
        <v>43466</v>
      </c>
      <c r="S9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1250', '53121623', 'GLASURIT', 'NEGRO PROFUNDO ', '1', '0.919', '5', '4', '2', '1', '89.3738300932021', '', '', '', '', '', '1', '2019-02-18 00:00:00', '2019-02-18 00:00:00', NULL),</v>
      </c>
    </row>
    <row r="91" spans="1:19" ht="11.65" customHeight="1" x14ac:dyDescent="0.2">
      <c r="A91" s="65" t="s">
        <v>362</v>
      </c>
      <c r="B91" s="65">
        <v>88</v>
      </c>
      <c r="C91" s="64">
        <v>53162169</v>
      </c>
      <c r="D91" s="66" t="s">
        <v>363</v>
      </c>
      <c r="E91" s="67">
        <v>0.5</v>
      </c>
      <c r="F91" s="67" t="s">
        <v>557</v>
      </c>
      <c r="G91" s="67">
        <v>4</v>
      </c>
      <c r="H91" s="67" t="str">
        <f>VLOOKUP(Tabla2[[#This Row],[Cód_
Producto]],'Cliente-Producto'!C$4:F$275,3,0)</f>
        <v>gr</v>
      </c>
      <c r="I91" s="67">
        <v>2</v>
      </c>
      <c r="J91" s="68">
        <v>0.97499999999999998</v>
      </c>
      <c r="K91" s="18" t="s">
        <v>604</v>
      </c>
      <c r="L91" s="197">
        <v>5</v>
      </c>
      <c r="M91" s="1" t="s">
        <v>921</v>
      </c>
      <c r="N91" s="1" t="s">
        <v>933</v>
      </c>
      <c r="O91" s="1">
        <f>VLOOKUP(Tabla2[[#This Row],[SAP
Cód BASF]],'ListaDistribuidor2019 L55 y 90'!$A$9:$H$238,8,0)</f>
        <v>44.995998186712242</v>
      </c>
      <c r="P91" s="181">
        <v>43466</v>
      </c>
      <c r="S9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141', '53162169', 'GLASURIT', 'AMARILLO ', '0.5', '0.975', '5', '4', '2', '1', '44.9959981867122', '', '', '', '', '', '1', '2019-02-18 00:00:00', '2019-02-18 00:00:00', NULL),</v>
      </c>
    </row>
    <row r="92" spans="1:19" ht="11.65" customHeight="1" x14ac:dyDescent="0.2">
      <c r="A92" s="65" t="s">
        <v>364</v>
      </c>
      <c r="B92" s="65">
        <v>89</v>
      </c>
      <c r="C92" s="64">
        <v>54178811</v>
      </c>
      <c r="D92" s="66" t="s">
        <v>365</v>
      </c>
      <c r="E92" s="67">
        <v>1</v>
      </c>
      <c r="F92" s="67" t="s">
        <v>557</v>
      </c>
      <c r="G92" s="67">
        <v>4</v>
      </c>
      <c r="H92" s="67" t="str">
        <f>VLOOKUP(Tabla2[[#This Row],[Cód_
Producto]],'Cliente-Producto'!C$4:F$275,3,0)</f>
        <v>gr</v>
      </c>
      <c r="I92" s="67">
        <v>2</v>
      </c>
      <c r="J92" s="68">
        <v>1.256</v>
      </c>
      <c r="K92" s="18" t="s">
        <v>604</v>
      </c>
      <c r="L92" s="197">
        <v>5</v>
      </c>
      <c r="M92" s="1" t="s">
        <v>921</v>
      </c>
      <c r="N92" s="1" t="s">
        <v>933</v>
      </c>
      <c r="O92" s="1">
        <v>194.99257528251599</v>
      </c>
      <c r="P92" s="181"/>
      <c r="S9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146', '54178811', 'GLASURIT', 'AMARILLO LIMON ', '1', '1.256', '5', '4', '2', '1', '194.992575282516', '', '', '', '', '', '1', '2019-02-18 00:00:00', '2019-02-18 00:00:00', NULL),</v>
      </c>
    </row>
    <row r="93" spans="1:19" ht="11.65" customHeight="1" x14ac:dyDescent="0.2">
      <c r="A93" s="65" t="s">
        <v>366</v>
      </c>
      <c r="B93" s="65">
        <v>90</v>
      </c>
      <c r="C93" s="64">
        <v>53171391</v>
      </c>
      <c r="D93" s="66" t="s">
        <v>367</v>
      </c>
      <c r="E93" s="67">
        <v>0.5</v>
      </c>
      <c r="F93" s="67" t="s">
        <v>557</v>
      </c>
      <c r="G93" s="67">
        <v>4</v>
      </c>
      <c r="H93" s="67" t="str">
        <f>VLOOKUP(Tabla2[[#This Row],[Cód_
Producto]],'Cliente-Producto'!C$4:F$275,3,0)</f>
        <v>gr</v>
      </c>
      <c r="I93" s="67">
        <v>2</v>
      </c>
      <c r="J93" s="68">
        <v>0.90100000000000002</v>
      </c>
      <c r="K93" s="18" t="s">
        <v>604</v>
      </c>
      <c r="L93" s="197">
        <v>5</v>
      </c>
      <c r="M93" s="1" t="s">
        <v>921</v>
      </c>
      <c r="N93" s="1" t="s">
        <v>933</v>
      </c>
      <c r="O93" s="1">
        <f>VLOOKUP(Tabla2[[#This Row],[SAP
Cód BASF]],'ListaDistribuidor2019 L55 y 90'!$A$9:$H$238,8,0)</f>
        <v>94.571849358300028</v>
      </c>
      <c r="P93" s="181">
        <v>43466</v>
      </c>
      <c r="S9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177', '53171391', 'GLASURIT', 'AMARILLO ORGANICO ', '0.5', '0.901', '5', '4', '2', '1', '94.5718493583', '', '', '', '', '', '1', '2019-02-18 00:00:00', '2019-02-18 00:00:00', NULL),</v>
      </c>
    </row>
    <row r="94" spans="1:19" ht="11.65" customHeight="1" x14ac:dyDescent="0.2">
      <c r="A94" s="65" t="s">
        <v>368</v>
      </c>
      <c r="B94" s="65">
        <v>91</v>
      </c>
      <c r="C94" s="64">
        <v>53135933</v>
      </c>
      <c r="D94" s="66" t="s">
        <v>369</v>
      </c>
      <c r="E94" s="67">
        <v>1</v>
      </c>
      <c r="F94" s="67" t="s">
        <v>557</v>
      </c>
      <c r="G94" s="67">
        <v>4</v>
      </c>
      <c r="H94" s="67" t="str">
        <f>VLOOKUP(Tabla2[[#This Row],[Cód_
Producto]],'Cliente-Producto'!C$4:F$275,3,0)</f>
        <v>gr</v>
      </c>
      <c r="I94" s="67">
        <v>2</v>
      </c>
      <c r="J94" s="68">
        <v>0.96899999999999997</v>
      </c>
      <c r="K94" s="18" t="s">
        <v>604</v>
      </c>
      <c r="L94" s="197">
        <v>5</v>
      </c>
      <c r="M94" s="1" t="s">
        <v>921</v>
      </c>
      <c r="N94" s="1" t="s">
        <v>933</v>
      </c>
      <c r="O94" s="1">
        <v>89.374695902433231</v>
      </c>
      <c r="P94" s="181"/>
      <c r="S9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179', '53135933', 'GLASURIT', 'PERLADO AMARILLO ', '1', '0.969', '5', '4', '2', '1', '89.3746959024332', '', '', '', '', '', '1', '2019-02-18 00:00:00', '2019-02-18 00:00:00', NULL),</v>
      </c>
    </row>
    <row r="95" spans="1:19" ht="11.65" customHeight="1" x14ac:dyDescent="0.2">
      <c r="A95" s="65" t="s">
        <v>370</v>
      </c>
      <c r="B95" s="65">
        <v>92</v>
      </c>
      <c r="C95" s="64">
        <v>53117648</v>
      </c>
      <c r="D95" s="66" t="s">
        <v>53</v>
      </c>
      <c r="E95" s="67">
        <v>0.5</v>
      </c>
      <c r="F95" s="67" t="s">
        <v>557</v>
      </c>
      <c r="G95" s="67">
        <v>4</v>
      </c>
      <c r="H95" s="67" t="str">
        <f>VLOOKUP(Tabla2[[#This Row],[Cód_
Producto]],'Cliente-Producto'!C$4:F$275,3,0)</f>
        <v>gr</v>
      </c>
      <c r="I95" s="67">
        <v>2</v>
      </c>
      <c r="J95" s="68">
        <v>0.97699999999999998</v>
      </c>
      <c r="K95" s="18" t="s">
        <v>604</v>
      </c>
      <c r="L95" s="197">
        <v>5</v>
      </c>
      <c r="M95" s="1" t="s">
        <v>921</v>
      </c>
      <c r="N95" s="1" t="s">
        <v>933</v>
      </c>
      <c r="O95" s="1">
        <f>VLOOKUP(Tabla2[[#This Row],[SAP
Cód BASF]],'ListaDistribuidor2019 L55 y 90'!$A$9:$H$238,8,0)</f>
        <v>44.995998186712242</v>
      </c>
      <c r="P95" s="181">
        <v>43466</v>
      </c>
      <c r="S9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201', '53117648', 'GLASURIT', 'NARANJA CLARO ', '0.5', '0.977', '5', '4', '2', '1', '44.9959981867122', '', '', '', '', '', '1', '2019-02-18 00:00:00', '2019-02-18 00:00:00', NULL),</v>
      </c>
    </row>
    <row r="96" spans="1:19" ht="11.65" customHeight="1" x14ac:dyDescent="0.2">
      <c r="A96" s="65" t="s">
        <v>371</v>
      </c>
      <c r="B96" s="65">
        <v>93</v>
      </c>
      <c r="C96" s="64">
        <v>53116005</v>
      </c>
      <c r="D96" s="66" t="s">
        <v>54</v>
      </c>
      <c r="E96" s="67">
        <v>3.5</v>
      </c>
      <c r="F96" s="67" t="s">
        <v>557</v>
      </c>
      <c r="G96" s="67">
        <v>4</v>
      </c>
      <c r="H96" s="67" t="str">
        <f>VLOOKUP(Tabla2[[#This Row],[Cód_
Producto]],'Cliente-Producto'!C$4:F$275,3,0)</f>
        <v>gr</v>
      </c>
      <c r="I96" s="67">
        <v>2</v>
      </c>
      <c r="J96" s="68">
        <v>1.161</v>
      </c>
      <c r="K96" s="18" t="s">
        <v>604</v>
      </c>
      <c r="L96" s="197">
        <v>5</v>
      </c>
      <c r="M96" s="1" t="s">
        <v>921</v>
      </c>
      <c r="N96" s="1" t="s">
        <v>933</v>
      </c>
      <c r="O96" s="1">
        <f>VLOOKUP(Tabla2[[#This Row],[SAP
Cód BASF]],'ListaDistribuidor2019 L55 y 90'!$A$9:$H$238,8,0)</f>
        <v>312.46678711871618</v>
      </c>
      <c r="P96" s="181">
        <v>43466</v>
      </c>
      <c r="S9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25', '53116005', 'GLASURIT', 'BLANCO ', '3.5', '1.161', '5', '4', '2', '1', '312.466787118716', '', '', '', '', '', '1', '2019-02-18 00:00:00', '2019-02-18 00:00:00', NULL),</v>
      </c>
    </row>
    <row r="97" spans="1:19" ht="11.65" customHeight="1" x14ac:dyDescent="0.2">
      <c r="A97" s="65" t="s">
        <v>372</v>
      </c>
      <c r="B97" s="65">
        <v>94</v>
      </c>
      <c r="C97" s="64">
        <v>53118125</v>
      </c>
      <c r="D97" s="66" t="s">
        <v>373</v>
      </c>
      <c r="E97" s="67">
        <v>1</v>
      </c>
      <c r="F97" s="67" t="s">
        <v>557</v>
      </c>
      <c r="G97" s="67">
        <v>4</v>
      </c>
      <c r="H97" s="67" t="str">
        <f>VLOOKUP(Tabla2[[#This Row],[Cód_
Producto]],'Cliente-Producto'!C$4:F$275,3,0)</f>
        <v>gr</v>
      </c>
      <c r="I97" s="67">
        <v>2</v>
      </c>
      <c r="J97" s="68">
        <v>0.94699999999999995</v>
      </c>
      <c r="K97" s="18" t="s">
        <v>604</v>
      </c>
      <c r="L97" s="197">
        <v>5</v>
      </c>
      <c r="M97" s="1" t="s">
        <v>921</v>
      </c>
      <c r="N97" s="1" t="s">
        <v>933</v>
      </c>
      <c r="O97" s="1">
        <f>VLOOKUP(Tabla2[[#This Row],[SAP
Cód BASF]],'ListaDistribuidor2019 L55 y 90'!$A$9:$H$238,8,0)</f>
        <v>89.373830093202145</v>
      </c>
      <c r="P97" s="181">
        <v>43466</v>
      </c>
      <c r="S9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306', '53118125', 'GLASURIT', 'ROJO OXIDO ', '1', '0.947', '5', '4', '2', '1', '89.3738300932021', '', '', '', '', '', '1', '2019-02-18 00:00:00', '2019-02-18 00:00:00', NULL),</v>
      </c>
    </row>
    <row r="98" spans="1:19" ht="11.65" customHeight="1" x14ac:dyDescent="0.2">
      <c r="A98" s="65" t="s">
        <v>374</v>
      </c>
      <c r="B98" s="65">
        <v>95</v>
      </c>
      <c r="C98" s="64">
        <v>53144732</v>
      </c>
      <c r="D98" s="66" t="s">
        <v>375</v>
      </c>
      <c r="E98" s="67">
        <v>0.5</v>
      </c>
      <c r="F98" s="67" t="s">
        <v>557</v>
      </c>
      <c r="G98" s="67">
        <v>4</v>
      </c>
      <c r="H98" s="67" t="str">
        <f>VLOOKUP(Tabla2[[#This Row],[Cód_
Producto]],'Cliente-Producto'!C$4:F$275,3,0)</f>
        <v>gr</v>
      </c>
      <c r="I98" s="67">
        <v>2</v>
      </c>
      <c r="J98" s="68">
        <v>0.999</v>
      </c>
      <c r="K98" s="18" t="s">
        <v>604</v>
      </c>
      <c r="L98" s="197">
        <v>5</v>
      </c>
      <c r="M98" s="1" t="s">
        <v>921</v>
      </c>
      <c r="N98" s="1" t="s">
        <v>933</v>
      </c>
      <c r="O98" s="1">
        <f>VLOOKUP(Tabla2[[#This Row],[SAP
Cód BASF]],'ListaDistribuidor2019 L55 y 90'!$A$9:$H$238,8,0)</f>
        <v>99.989480328213759</v>
      </c>
      <c r="P98" s="181">
        <v>43466</v>
      </c>
      <c r="S9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319', '53144732', 'GLASURIT', 'ROJO RUBI ', '0.5', '0.999', '5', '4', '2', '1', '99.9894803282138', '', '', '', '', '', '1', '2019-02-18 00:00:00', '2019-02-18 00:00:00', NULL),</v>
      </c>
    </row>
    <row r="99" spans="1:19" ht="11.65" customHeight="1" x14ac:dyDescent="0.2">
      <c r="A99" s="65" t="s">
        <v>376</v>
      </c>
      <c r="B99" s="65">
        <v>96</v>
      </c>
      <c r="C99" s="64">
        <v>53137152</v>
      </c>
      <c r="D99" s="66" t="s">
        <v>377</v>
      </c>
      <c r="E99" s="67">
        <v>1</v>
      </c>
      <c r="F99" s="67" t="s">
        <v>557</v>
      </c>
      <c r="G99" s="67">
        <v>4</v>
      </c>
      <c r="H99" s="67" t="str">
        <f>VLOOKUP(Tabla2[[#This Row],[Cód_
Producto]],'Cliente-Producto'!C$4:F$275,3,0)</f>
        <v>gr</v>
      </c>
      <c r="I99" s="67">
        <v>2</v>
      </c>
      <c r="J99" s="68">
        <v>0.97599999999999998</v>
      </c>
      <c r="K99" s="18" t="s">
        <v>604</v>
      </c>
      <c r="L99" s="197">
        <v>5</v>
      </c>
      <c r="M99" s="1" t="s">
        <v>921</v>
      </c>
      <c r="N99" s="1" t="s">
        <v>933</v>
      </c>
      <c r="O99" s="1">
        <f>VLOOKUP(Tabla2[[#This Row],[SAP
Cód BASF]],'ListaDistribuidor2019 L55 y 90'!$A$9:$H$238,8,0)</f>
        <v>89.373830093202145</v>
      </c>
      <c r="P99" s="181">
        <v>43466</v>
      </c>
      <c r="S9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505', '53137152', 'GLASURIT', 'PERLADO AZUL ', '1', '0.976', '5', '4', '2', '1', '89.3738300932021', '', '', '', '', '', '1', '2019-02-18 00:00:00', '2019-02-18 00:00:00', NULL),</v>
      </c>
    </row>
    <row r="100" spans="1:19" ht="11.65" customHeight="1" x14ac:dyDescent="0.2">
      <c r="A100" s="65" t="s">
        <v>378</v>
      </c>
      <c r="B100" s="65">
        <v>97</v>
      </c>
      <c r="C100" s="64">
        <v>53137046</v>
      </c>
      <c r="D100" s="66" t="s">
        <v>379</v>
      </c>
      <c r="E100" s="67">
        <v>1</v>
      </c>
      <c r="F100" s="67" t="s">
        <v>557</v>
      </c>
      <c r="G100" s="67">
        <v>4</v>
      </c>
      <c r="H100" s="67" t="str">
        <f>VLOOKUP(Tabla2[[#This Row],[Cód_
Producto]],'Cliente-Producto'!C$4:F$275,3,0)</f>
        <v>gr</v>
      </c>
      <c r="I100" s="67">
        <v>2</v>
      </c>
      <c r="J100" s="68">
        <v>1.1599999999999999</v>
      </c>
      <c r="K100" s="18" t="s">
        <v>604</v>
      </c>
      <c r="L100" s="197">
        <v>5</v>
      </c>
      <c r="M100" s="1" t="s">
        <v>921</v>
      </c>
      <c r="N100" s="1" t="s">
        <v>933</v>
      </c>
      <c r="O100" s="1">
        <f>VLOOKUP(Tabla2[[#This Row],[SAP
Cód BASF]],'ListaDistribuidor2019 L55 y 90'!$A$9:$H$238,8,0)</f>
        <v>89.373830093202145</v>
      </c>
      <c r="P100" s="181">
        <v>43466</v>
      </c>
      <c r="S10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506', '53137046', 'GLASURIT', 'PERLADO AZUL FINO ', '1', '1.16', '5', '4', '2', '1', '89.3738300932021', '', '', '', '', '', '1', '2019-02-18 00:00:00', '2019-02-18 00:00:00', NULL),</v>
      </c>
    </row>
    <row r="101" spans="1:19" ht="11.65" customHeight="1" x14ac:dyDescent="0.2">
      <c r="A101" s="65" t="s">
        <v>380</v>
      </c>
      <c r="B101" s="65">
        <v>98</v>
      </c>
      <c r="C101" s="64">
        <v>53138901</v>
      </c>
      <c r="D101" s="66" t="s">
        <v>381</v>
      </c>
      <c r="E101" s="67">
        <v>1</v>
      </c>
      <c r="F101" s="67" t="s">
        <v>557</v>
      </c>
      <c r="G101" s="67">
        <v>4</v>
      </c>
      <c r="H101" s="67" t="str">
        <f>VLOOKUP(Tabla2[[#This Row],[Cód_
Producto]],'Cliente-Producto'!C$4:F$275,3,0)</f>
        <v>gr</v>
      </c>
      <c r="I101" s="67">
        <v>2</v>
      </c>
      <c r="J101" s="68">
        <v>1.1599999999999999</v>
      </c>
      <c r="K101" s="18" t="s">
        <v>604</v>
      </c>
      <c r="L101" s="197">
        <v>5</v>
      </c>
      <c r="M101" s="1" t="s">
        <v>921</v>
      </c>
      <c r="N101" s="1" t="s">
        <v>933</v>
      </c>
      <c r="O101" s="1">
        <f>VLOOKUP(Tabla2[[#This Row],[SAP
Cód BASF]],'ListaDistribuidor2019 L55 y 90'!$A$9:$H$238,8,0)</f>
        <v>89.373830093202145</v>
      </c>
      <c r="P101" s="181">
        <v>43466</v>
      </c>
      <c r="S10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800', '53138901', 'GLASURIT', 'PERLADO ROJO OSCURO ', '1', '1.16', '5', '4', '2', '1', '89.3738300932021', '', '', '', '', '', '1', '2019-02-18 00:00:00', '2019-02-18 00:00:00', NULL),</v>
      </c>
    </row>
    <row r="102" spans="1:19" ht="11.65" customHeight="1" x14ac:dyDescent="0.2">
      <c r="A102" s="65" t="s">
        <v>382</v>
      </c>
      <c r="B102" s="65">
        <v>99</v>
      </c>
      <c r="C102" s="64">
        <v>53136304</v>
      </c>
      <c r="D102" s="66" t="s">
        <v>383</v>
      </c>
      <c r="E102" s="67">
        <v>1</v>
      </c>
      <c r="F102" s="67" t="s">
        <v>557</v>
      </c>
      <c r="G102" s="67">
        <v>4</v>
      </c>
      <c r="H102" s="67" t="str">
        <f>VLOOKUP(Tabla2[[#This Row],[Cód_
Producto]],'Cliente-Producto'!C$4:F$275,3,0)</f>
        <v>gr</v>
      </c>
      <c r="I102" s="67">
        <v>2</v>
      </c>
      <c r="J102" s="68">
        <v>1.01</v>
      </c>
      <c r="K102" s="18" t="s">
        <v>604</v>
      </c>
      <c r="L102" s="197">
        <v>5</v>
      </c>
      <c r="M102" s="1" t="s">
        <v>921</v>
      </c>
      <c r="N102" s="1" t="s">
        <v>933</v>
      </c>
      <c r="O102" s="1">
        <f>VLOOKUP(Tabla2[[#This Row],[SAP
Cód BASF]],'ListaDistribuidor2019 L55 y 90'!$A$9:$H$238,8,0)</f>
        <v>89.373830093202145</v>
      </c>
      <c r="P102" s="181">
        <v>43466</v>
      </c>
      <c r="S10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802', '53136304', 'GLASURIT', 'PERLADO ROJO FINO ', '1', '1.01', '5', '4', '2', '1', '89.3738300932021', '', '', '', '', '', '1', '2019-02-18 00:00:00', '2019-02-18 00:00:00', NULL),</v>
      </c>
    </row>
    <row r="103" spans="1:19" ht="11.65" customHeight="1" x14ac:dyDescent="0.2">
      <c r="A103" s="65" t="s">
        <v>384</v>
      </c>
      <c r="B103" s="65">
        <v>100</v>
      </c>
      <c r="C103" s="64">
        <v>53163123</v>
      </c>
      <c r="D103" s="66" t="s">
        <v>385</v>
      </c>
      <c r="E103" s="67">
        <v>0.5</v>
      </c>
      <c r="F103" s="67" t="s">
        <v>557</v>
      </c>
      <c r="G103" s="67">
        <v>4</v>
      </c>
      <c r="H103" s="67" t="str">
        <f>VLOOKUP(Tabla2[[#This Row],[Cód_
Producto]],'Cliente-Producto'!C$4:F$275,3,0)</f>
        <v>gr</v>
      </c>
      <c r="I103" s="67">
        <v>2</v>
      </c>
      <c r="J103" s="68">
        <v>1.004</v>
      </c>
      <c r="K103" s="18" t="s">
        <v>604</v>
      </c>
      <c r="L103" s="197">
        <v>5</v>
      </c>
      <c r="M103" s="1" t="s">
        <v>921</v>
      </c>
      <c r="N103" s="1" t="s">
        <v>933</v>
      </c>
      <c r="O103" s="1">
        <f>VLOOKUP(Tabla2[[#This Row],[SAP
Cód BASF]],'ListaDistribuidor2019 L55 y 90'!$A$9:$H$238,8,0)</f>
        <v>99.989480328213759</v>
      </c>
      <c r="P103" s="181">
        <v>43466</v>
      </c>
      <c r="S10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919', '53163123', 'GLASURIT', 'PLATA DIAMANTE', '0.5', '1.004', '5', '4', '2', '1', '99.9894803282138', '', '', '', '', '', '1', '2019-02-18 00:00:00', '2019-02-18 00:00:00', NULL),</v>
      </c>
    </row>
    <row r="104" spans="1:19" ht="11.65" customHeight="1" x14ac:dyDescent="0.2">
      <c r="A104" s="65" t="s">
        <v>386</v>
      </c>
      <c r="B104" s="65">
        <v>101</v>
      </c>
      <c r="C104" s="64">
        <v>53163176</v>
      </c>
      <c r="D104" s="66" t="s">
        <v>387</v>
      </c>
      <c r="E104" s="67">
        <v>0.5</v>
      </c>
      <c r="F104" s="67" t="s">
        <v>557</v>
      </c>
      <c r="G104" s="67">
        <v>4</v>
      </c>
      <c r="H104" s="67" t="str">
        <f>VLOOKUP(Tabla2[[#This Row],[Cód_
Producto]],'Cliente-Producto'!C$4:F$275,3,0)</f>
        <v>gr</v>
      </c>
      <c r="I104" s="67">
        <v>2</v>
      </c>
      <c r="J104" s="68">
        <v>0.94199999999999995</v>
      </c>
      <c r="K104" s="18" t="s">
        <v>604</v>
      </c>
      <c r="L104" s="197">
        <v>5</v>
      </c>
      <c r="M104" s="1" t="s">
        <v>921</v>
      </c>
      <c r="N104" s="1" t="s">
        <v>933</v>
      </c>
      <c r="O104" s="1">
        <f>VLOOKUP(Tabla2[[#This Row],[SAP
Cód BASF]],'ListaDistribuidor2019 L55 y 90'!$A$9:$H$238,8,0)</f>
        <v>44.995998186712242</v>
      </c>
      <c r="P104" s="181">
        <v>43466</v>
      </c>
      <c r="S10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930', '53163176', 'GLASURIT', 'NEGRO GRAFITO ', '0.5', '0.942', '5', '4', '2', '1', '44.9959981867122', '', '', '', '', '', '1', '2019-02-18 00:00:00', '2019-02-18 00:00:00', NULL),</v>
      </c>
    </row>
    <row r="105" spans="1:19" ht="11.65" customHeight="1" x14ac:dyDescent="0.2">
      <c r="A105" s="65" t="s">
        <v>388</v>
      </c>
      <c r="B105" s="65">
        <v>102</v>
      </c>
      <c r="C105" s="64">
        <v>53145156</v>
      </c>
      <c r="D105" s="66" t="s">
        <v>389</v>
      </c>
      <c r="E105" s="67">
        <v>0.5</v>
      </c>
      <c r="F105" s="67" t="s">
        <v>557</v>
      </c>
      <c r="G105" s="67">
        <v>4</v>
      </c>
      <c r="H105" s="67" t="str">
        <f>VLOOKUP(Tabla2[[#This Row],[Cód_
Producto]],'Cliente-Producto'!C$4:F$275,3,0)</f>
        <v>gr</v>
      </c>
      <c r="I105" s="67">
        <v>2</v>
      </c>
      <c r="J105" s="68">
        <v>0.91700000000000004</v>
      </c>
      <c r="K105" s="18" t="s">
        <v>604</v>
      </c>
      <c r="L105" s="197">
        <v>5</v>
      </c>
      <c r="M105" s="1" t="s">
        <v>921</v>
      </c>
      <c r="N105" s="1" t="s">
        <v>933</v>
      </c>
      <c r="O105" s="1">
        <f>VLOOKUP(Tabla2[[#This Row],[SAP
Cód BASF]],'ListaDistribuidor2019 L55 y 90'!$A$9:$H$238,8,0)</f>
        <v>44.995998186712242</v>
      </c>
      <c r="P105" s="181">
        <v>43466</v>
      </c>
      <c r="S10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99-09', '53145156', 'GLASURIT', 'ALUMINIO SUPER FINO ', '0.5', '0.917', '5', '4', '2', '1', '44.9959981867122', '', '', '', '', '', '1', '2019-02-18 00:00:00', '2019-02-18 00:00:00', NULL),</v>
      </c>
    </row>
    <row r="106" spans="1:19" ht="11.65" customHeight="1" x14ac:dyDescent="0.2">
      <c r="A106" s="65" t="s">
        <v>390</v>
      </c>
      <c r="B106" s="65">
        <v>103</v>
      </c>
      <c r="C106" s="64">
        <v>53139961</v>
      </c>
      <c r="D106" s="66" t="s">
        <v>391</v>
      </c>
      <c r="E106" s="67">
        <v>3.5</v>
      </c>
      <c r="F106" s="67" t="s">
        <v>557</v>
      </c>
      <c r="G106" s="67">
        <v>4</v>
      </c>
      <c r="H106" s="67" t="str">
        <f>VLOOKUP(Tabla2[[#This Row],[Cód_
Producto]],'Cliente-Producto'!C$4:F$275,3,0)</f>
        <v>gr</v>
      </c>
      <c r="I106" s="67">
        <v>2</v>
      </c>
      <c r="J106" s="68">
        <v>0.92500000000000004</v>
      </c>
      <c r="K106" s="18" t="s">
        <v>604</v>
      </c>
      <c r="L106" s="197">
        <v>5</v>
      </c>
      <c r="M106" s="1" t="s">
        <v>921</v>
      </c>
      <c r="N106" s="1" t="s">
        <v>933</v>
      </c>
      <c r="O106" s="1">
        <f>VLOOKUP(Tabla2[[#This Row],[SAP
Cód BASF]],'ListaDistribuidor2019 L55 y 90'!$A$9:$H$238,8,0)</f>
        <v>312.46678711871618</v>
      </c>
      <c r="P106" s="181">
        <v>43466</v>
      </c>
      <c r="S10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99-10', '53139961', 'GLASURIT', 'ALUMINIO EXTRA FINO ', '3.5', '0.925', '5', '4', '2', '1', '312.466787118716', '', '', '', '', '', '1', '2019-02-18 00:00:00', '2019-02-18 00:00:00', NULL),</v>
      </c>
    </row>
    <row r="107" spans="1:19" ht="11.65" customHeight="1" x14ac:dyDescent="0.2">
      <c r="A107" s="65" t="s">
        <v>392</v>
      </c>
      <c r="B107" s="65">
        <v>104</v>
      </c>
      <c r="C107" s="64">
        <v>53140226</v>
      </c>
      <c r="D107" s="66" t="s">
        <v>393</v>
      </c>
      <c r="E107" s="67">
        <v>3.5</v>
      </c>
      <c r="F107" s="67" t="s">
        <v>557</v>
      </c>
      <c r="G107" s="67">
        <v>4</v>
      </c>
      <c r="H107" s="67" t="str">
        <f>VLOOKUP(Tabla2[[#This Row],[Cód_
Producto]],'Cliente-Producto'!C$4:F$275,3,0)</f>
        <v>gr</v>
      </c>
      <c r="I107" s="67">
        <v>2</v>
      </c>
      <c r="J107" s="68">
        <v>0.92700000000000005</v>
      </c>
      <c r="K107" s="18" t="s">
        <v>604</v>
      </c>
      <c r="L107" s="197">
        <v>5</v>
      </c>
      <c r="M107" s="1" t="s">
        <v>921</v>
      </c>
      <c r="N107" s="1" t="s">
        <v>933</v>
      </c>
      <c r="O107" s="1">
        <f>VLOOKUP(Tabla2[[#This Row],[SAP
Cód BASF]],'ListaDistribuidor2019 L55 y 90'!$A$9:$H$238,8,0)</f>
        <v>312.46678711871618</v>
      </c>
      <c r="P107" s="181">
        <v>43466</v>
      </c>
      <c r="S10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99-12', '53140226', 'GLASURIT', 'ALUMINIO MEDIO ', '3.5', '0.927', '5', '4', '2', '1', '312.466787118716', '', '', '', '', '', '1', '2019-02-18 00:00:00', '2019-02-18 00:00:00', NULL),</v>
      </c>
    </row>
    <row r="108" spans="1:19" ht="11.65" customHeight="1" x14ac:dyDescent="0.2">
      <c r="A108" s="65" t="s">
        <v>394</v>
      </c>
      <c r="B108" s="65">
        <v>105</v>
      </c>
      <c r="C108" s="64">
        <v>54068893</v>
      </c>
      <c r="D108" s="66" t="s">
        <v>395</v>
      </c>
      <c r="E108" s="67">
        <v>1</v>
      </c>
      <c r="F108" s="67" t="s">
        <v>557</v>
      </c>
      <c r="G108" s="67">
        <v>4</v>
      </c>
      <c r="H108" s="67" t="str">
        <f>VLOOKUP(Tabla2[[#This Row],[Cód_
Producto]],'Cliente-Producto'!C$4:F$275,3,0)</f>
        <v>gr</v>
      </c>
      <c r="I108" s="67">
        <v>2</v>
      </c>
      <c r="J108" s="68">
        <v>0.92400000000000004</v>
      </c>
      <c r="K108" s="18" t="s">
        <v>604</v>
      </c>
      <c r="L108" s="197">
        <v>5</v>
      </c>
      <c r="M108" s="1" t="s">
        <v>921</v>
      </c>
      <c r="N108" s="1" t="s">
        <v>933</v>
      </c>
      <c r="O108" s="1">
        <f>VLOOKUP(Tabla2[[#This Row],[SAP
Cód BASF]],'ListaDistribuidor2019 L55 y 90'!$A$9:$H$238,8,0)</f>
        <v>89.362985070742099</v>
      </c>
      <c r="P108" s="181">
        <v>43466</v>
      </c>
      <c r="S10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'55-M99-17', '54068893', 'GLASURIT', 'ALUMINIO MEDIO BRILLANTE ', '1', '0.924', '5', '4', '2', '1', '89.3629850707421', '', '', '', '', '', '1', '2019-02-18 00:00:00', '2019-02-18 00:00:00', NULL),</v>
      </c>
    </row>
    <row r="109" spans="1:19" ht="11.65" customHeight="1" x14ac:dyDescent="0.2">
      <c r="A109" s="65" t="s">
        <v>396</v>
      </c>
      <c r="B109" s="65">
        <v>106</v>
      </c>
      <c r="C109" s="64">
        <v>53139325</v>
      </c>
      <c r="D109" s="66" t="s">
        <v>397</v>
      </c>
      <c r="E109" s="67">
        <v>3.5</v>
      </c>
      <c r="F109" s="67" t="s">
        <v>557</v>
      </c>
      <c r="G109" s="67">
        <v>4</v>
      </c>
      <c r="H109" s="67" t="str">
        <f>VLOOKUP(Tabla2[[#This Row],[Cód_
Producto]],'Cliente-Producto'!C$4:F$275,3,0)</f>
        <v>gr</v>
      </c>
      <c r="I109" s="67">
        <v>2</v>
      </c>
      <c r="J109" s="68">
        <v>0.93799999999999994</v>
      </c>
      <c r="K109" s="18" t="s">
        <v>604</v>
      </c>
      <c r="L109" s="197">
        <v>5</v>
      </c>
      <c r="M109" s="1" t="s">
        <v>921</v>
      </c>
      <c r="N109" s="1" t="s">
        <v>933</v>
      </c>
      <c r="O109" s="1">
        <f>VLOOKUP(Tabla2[[#This Row],[SAP
Cód BASF]],'ListaDistribuidor2019 L55 y 90'!$A$9:$H$238,8,0)</f>
        <v>312.46678711871618</v>
      </c>
      <c r="P109" s="181">
        <v>43466</v>
      </c>
      <c r="S10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99-19', '53139325', 'GLASURIT', 'ALUMINIO BRILLANTE ', '3.5', '0.938', '5', '4', '2', '1', '312.466787118716', '', '', '', '', '', '1', '2019-02-18 00:00:00', '2019-02-18 00:00:00', NULL),</v>
      </c>
    </row>
    <row r="110" spans="1:19" ht="11.65" customHeight="1" x14ac:dyDescent="0.2">
      <c r="A110" s="65" t="s">
        <v>398</v>
      </c>
      <c r="B110" s="65">
        <v>107</v>
      </c>
      <c r="C110" s="64">
        <v>53140438</v>
      </c>
      <c r="D110" s="66" t="s">
        <v>55</v>
      </c>
      <c r="E110" s="67">
        <v>1</v>
      </c>
      <c r="F110" s="67" t="s">
        <v>557</v>
      </c>
      <c r="G110" s="67">
        <v>4</v>
      </c>
      <c r="H110" s="67" t="str">
        <f>VLOOKUP(Tabla2[[#This Row],[Cód_
Producto]],'Cliente-Producto'!C$4:F$275,3,0)</f>
        <v>gr</v>
      </c>
      <c r="I110" s="67">
        <v>2</v>
      </c>
      <c r="J110" s="68">
        <v>0.93600000000000005</v>
      </c>
      <c r="K110" s="18" t="s">
        <v>604</v>
      </c>
      <c r="L110" s="197">
        <v>5</v>
      </c>
      <c r="M110" s="1" t="s">
        <v>921</v>
      </c>
      <c r="N110" s="1" t="s">
        <v>933</v>
      </c>
      <c r="O110" s="1">
        <f>VLOOKUP(Tabla2[[#This Row],[SAP
Cód BASF]],'ListaDistribuidor2019 L55 y 90'!$A$9:$H$238,8,0)</f>
        <v>89.373830093202145</v>
      </c>
      <c r="P110" s="181">
        <v>43466</v>
      </c>
      <c r="S1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99-20', '53140438', 'GLASURIT', 'ALUMINIO GRUESO ', '1', '0.936', '5', '4', '2', '1', '89.3738300932021', '', '', '', '', '', '1', '2019-02-18 00:00:00', '2019-02-18 00:00:00', NULL),</v>
      </c>
    </row>
    <row r="111" spans="1:19" ht="11.65" customHeight="1" x14ac:dyDescent="0.2">
      <c r="A111" s="65" t="s">
        <v>399</v>
      </c>
      <c r="B111" s="65">
        <v>108</v>
      </c>
      <c r="C111" s="64">
        <v>53163017</v>
      </c>
      <c r="D111" s="66" t="s">
        <v>400</v>
      </c>
      <c r="E111" s="67">
        <v>0.5</v>
      </c>
      <c r="F111" s="67" t="s">
        <v>557</v>
      </c>
      <c r="G111" s="67">
        <v>4</v>
      </c>
      <c r="H111" s="67" t="str">
        <f>VLOOKUP(Tabla2[[#This Row],[Cód_
Producto]],'Cliente-Producto'!C$4:F$275,3,0)</f>
        <v>gr</v>
      </c>
      <c r="I111" s="67">
        <v>2</v>
      </c>
      <c r="J111" s="68">
        <v>0.94899999999999995</v>
      </c>
      <c r="K111" s="18" t="s">
        <v>604</v>
      </c>
      <c r="L111" s="197">
        <v>5</v>
      </c>
      <c r="M111" s="1" t="s">
        <v>921</v>
      </c>
      <c r="N111" s="1" t="s">
        <v>933</v>
      </c>
      <c r="O111" s="1">
        <f>VLOOKUP(Tabla2[[#This Row],[SAP
Cód BASF]],'ListaDistribuidor2019 L55 y 90'!$A$9:$H$238,8,0)</f>
        <v>44.995998186712242</v>
      </c>
      <c r="P111" s="181">
        <v>43466</v>
      </c>
      <c r="S1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99-21', '53163017', 'GLASURIT', 'PLATA CRISTAL GRUESO', '0.5', '0.949', '5', '4', '2', '1', '44.9959981867122', '', '', '', '', '', '1', '2019-02-18 00:00:00', '2019-02-18 00:00:00', NULL),</v>
      </c>
    </row>
    <row r="112" spans="1:19" ht="11.65" customHeight="1" x14ac:dyDescent="0.2">
      <c r="A112" s="65" t="s">
        <v>401</v>
      </c>
      <c r="B112" s="65">
        <v>109</v>
      </c>
      <c r="C112" s="64">
        <v>53139643</v>
      </c>
      <c r="D112" s="66" t="s">
        <v>402</v>
      </c>
      <c r="E112" s="67">
        <v>1</v>
      </c>
      <c r="F112" s="67" t="s">
        <v>557</v>
      </c>
      <c r="G112" s="67">
        <v>4</v>
      </c>
      <c r="H112" s="67" t="str">
        <f>VLOOKUP(Tabla2[[#This Row],[Cód_
Producto]],'Cliente-Producto'!C$4:F$275,3,0)</f>
        <v>gr</v>
      </c>
      <c r="I112" s="67">
        <v>2</v>
      </c>
      <c r="J112" s="68">
        <v>0.94899999999999995</v>
      </c>
      <c r="K112" s="18" t="s">
        <v>604</v>
      </c>
      <c r="L112" s="197">
        <v>5</v>
      </c>
      <c r="M112" s="1" t="s">
        <v>921</v>
      </c>
      <c r="N112" s="1" t="s">
        <v>933</v>
      </c>
      <c r="O112" s="1">
        <f>VLOOKUP(Tabla2[[#This Row],[SAP
Cód BASF]],'ListaDistribuidor2019 L55 y 90'!$A$9:$H$238,8,0)</f>
        <v>89.373830093202145</v>
      </c>
      <c r="P112" s="181">
        <v>43466</v>
      </c>
      <c r="S1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'55-M 99-22', '53139643', 'GLASURIT', 'ALUMINIO FINO ', '1', '0.949', '5', '4', '2', '1', '89.3738300932021', '', '', '', '', '', '1', '2019-02-18 00:00:00', '2019-02-18 00:00:00', NULL),</v>
      </c>
    </row>
    <row r="113" spans="1:19" ht="11.65" customHeight="1" x14ac:dyDescent="0.2">
      <c r="A113" s="71" t="s">
        <v>56</v>
      </c>
      <c r="B113" s="71">
        <v>110</v>
      </c>
      <c r="C113" s="70">
        <v>50184112</v>
      </c>
      <c r="D113" s="72" t="s">
        <v>57</v>
      </c>
      <c r="E113" s="73">
        <v>0.125</v>
      </c>
      <c r="F113" s="73" t="s">
        <v>557</v>
      </c>
      <c r="G113" s="73">
        <v>4</v>
      </c>
      <c r="H113" s="73" t="str">
        <f>VLOOKUP(Tabla2[[#This Row],[Cód_
Producto]],'Cliente-Producto'!C$4:F$275,3,0)</f>
        <v>gr</v>
      </c>
      <c r="I113" s="73">
        <v>2</v>
      </c>
      <c r="J113" s="74">
        <v>1.24</v>
      </c>
      <c r="K113" s="19" t="s">
        <v>605</v>
      </c>
      <c r="L113" s="198">
        <v>3</v>
      </c>
      <c r="M113" s="1" t="s">
        <v>921</v>
      </c>
      <c r="N113" s="1" t="s">
        <v>933</v>
      </c>
      <c r="O113" s="1">
        <f>VLOOKUP(Tabla2[[#This Row],[SAP
Cód BASF]],'ListaDistribuidor2019 L55 y 90'!$A$9:$H$238,8,0)</f>
        <v>86.218589167835219</v>
      </c>
      <c r="P113" s="181">
        <v>43466</v>
      </c>
      <c r="S1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014', '50184112', 'GLASURIT', 'PERLA BLANCO 2   ', '0.125', '1.24', '3', '4', '2', '1', '86.2185891678352', '', '', '', '', '', '1', '2019-02-18 00:00:00', '2019-02-18 00:00:00', NULL),</v>
      </c>
    </row>
    <row r="114" spans="1:19" ht="11.65" customHeight="1" x14ac:dyDescent="0.2">
      <c r="A114" s="71" t="s">
        <v>58</v>
      </c>
      <c r="B114" s="71">
        <v>111</v>
      </c>
      <c r="C114" s="70">
        <v>50214863</v>
      </c>
      <c r="D114" s="72" t="s">
        <v>59</v>
      </c>
      <c r="E114" s="73">
        <v>0.125</v>
      </c>
      <c r="F114" s="73" t="s">
        <v>557</v>
      </c>
      <c r="G114" s="73">
        <v>4</v>
      </c>
      <c r="H114" s="73" t="str">
        <f>VLOOKUP(Tabla2[[#This Row],[Cód_
Producto]],'Cliente-Producto'!C$4:F$275,3,0)</f>
        <v>gr</v>
      </c>
      <c r="I114" s="73">
        <v>2</v>
      </c>
      <c r="J114" s="74">
        <v>1.1000000000000001</v>
      </c>
      <c r="K114" s="19" t="s">
        <v>605</v>
      </c>
      <c r="L114" s="198">
        <v>3</v>
      </c>
      <c r="M114" s="1" t="s">
        <v>921</v>
      </c>
      <c r="N114" s="1" t="s">
        <v>933</v>
      </c>
      <c r="O114" s="1">
        <f>VLOOKUP(Tabla2[[#This Row],[SAP
Cód BASF]],'ListaDistribuidor2019 L55 y 90'!$A$9:$H$238,8,0)</f>
        <v>86.218589167835219</v>
      </c>
      <c r="P114" s="181">
        <v>43466</v>
      </c>
      <c r="S1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120', '50214863', 'GLASURIT', 'AMARILLO ORO ', '0.125', '1.1', '3', '4', '2', '1', '86.2185891678352', '', '', '', '', '', '1', '2019-02-18 00:00:00', '2019-02-18 00:00:00', NULL),</v>
      </c>
    </row>
    <row r="115" spans="1:19" ht="11.65" customHeight="1" x14ac:dyDescent="0.2">
      <c r="A115" s="71" t="s">
        <v>60</v>
      </c>
      <c r="B115" s="71">
        <v>112</v>
      </c>
      <c r="C115" s="70">
        <v>50214864</v>
      </c>
      <c r="D115" s="72" t="s">
        <v>61</v>
      </c>
      <c r="E115" s="73">
        <v>0.125</v>
      </c>
      <c r="F115" s="73" t="s">
        <v>557</v>
      </c>
      <c r="G115" s="73">
        <v>4</v>
      </c>
      <c r="H115" s="73" t="str">
        <f>VLOOKUP(Tabla2[[#This Row],[Cód_
Producto]],'Cliente-Producto'!C$4:F$275,3,0)</f>
        <v>gr</v>
      </c>
      <c r="I115" s="73">
        <v>2</v>
      </c>
      <c r="J115" s="74">
        <v>1.25</v>
      </c>
      <c r="K115" s="19" t="s">
        <v>605</v>
      </c>
      <c r="L115" s="198">
        <v>3</v>
      </c>
      <c r="M115" s="1" t="s">
        <v>921</v>
      </c>
      <c r="N115" s="1" t="s">
        <v>933</v>
      </c>
      <c r="O115" s="1">
        <f>VLOOKUP(Tabla2[[#This Row],[SAP
Cód BASF]],'ListaDistribuidor2019 L55 y 90'!$A$9:$H$238,8,0)</f>
        <v>86.218589167835219</v>
      </c>
      <c r="P115" s="181">
        <v>43466</v>
      </c>
      <c r="S1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220', '50214864', 'GLASURIT', 'PERLADO NARANJA ', '0.125', '1.25', '3', '4', '2', '1', '86.2185891678352', '', '', '', '', '', '1', '2019-02-18 00:00:00', '2019-02-18 00:00:00', NULL),</v>
      </c>
    </row>
    <row r="116" spans="1:19" ht="11.65" customHeight="1" x14ac:dyDescent="0.2">
      <c r="A116" s="71" t="s">
        <v>62</v>
      </c>
      <c r="B116" s="71">
        <v>113</v>
      </c>
      <c r="C116" s="70">
        <v>50214865</v>
      </c>
      <c r="D116" s="72" t="s">
        <v>63</v>
      </c>
      <c r="E116" s="73">
        <v>0.125</v>
      </c>
      <c r="F116" s="73" t="s">
        <v>557</v>
      </c>
      <c r="G116" s="73">
        <v>4</v>
      </c>
      <c r="H116" s="73" t="str">
        <f>VLOOKUP(Tabla2[[#This Row],[Cód_
Producto]],'Cliente-Producto'!C$4:F$275,3,0)</f>
        <v>gr</v>
      </c>
      <c r="I116" s="73">
        <v>2</v>
      </c>
      <c r="J116" s="74">
        <v>1</v>
      </c>
      <c r="K116" s="19" t="s">
        <v>605</v>
      </c>
      <c r="L116" s="198">
        <v>3</v>
      </c>
      <c r="M116" s="1" t="s">
        <v>921</v>
      </c>
      <c r="N116" s="1" t="s">
        <v>933</v>
      </c>
      <c r="O116" s="1">
        <f>VLOOKUP(Tabla2[[#This Row],[SAP
Cód BASF]],'ListaDistribuidor2019 L55 y 90'!$A$9:$H$238,8,0)</f>
        <v>86.218589167835219</v>
      </c>
      <c r="P116" s="181">
        <v>43466</v>
      </c>
      <c r="S1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280', '50214865', 'GLASURIT', 'BRONCE ', '0.125', '1', '3', '4', '2', '1', '86.2185891678352', '', '', '', '', '', '1', '2019-02-18 00:00:00', '2019-02-18 00:00:00', NULL),</v>
      </c>
    </row>
    <row r="117" spans="1:19" ht="11.65" customHeight="1" x14ac:dyDescent="0.2">
      <c r="A117" s="71" t="s">
        <v>64</v>
      </c>
      <c r="B117" s="71">
        <v>114</v>
      </c>
      <c r="C117" s="70">
        <v>50214866</v>
      </c>
      <c r="D117" s="72" t="s">
        <v>65</v>
      </c>
      <c r="E117" s="73">
        <v>0.125</v>
      </c>
      <c r="F117" s="73" t="s">
        <v>557</v>
      </c>
      <c r="G117" s="73">
        <v>4</v>
      </c>
      <c r="H117" s="73" t="str">
        <f>VLOOKUP(Tabla2[[#This Row],[Cód_
Producto]],'Cliente-Producto'!C$4:F$275,3,0)</f>
        <v>gr</v>
      </c>
      <c r="I117" s="73">
        <v>2</v>
      </c>
      <c r="J117" s="74">
        <v>1.25</v>
      </c>
      <c r="K117" s="19" t="s">
        <v>605</v>
      </c>
      <c r="L117" s="198">
        <v>3</v>
      </c>
      <c r="M117" s="1" t="s">
        <v>921</v>
      </c>
      <c r="N117" s="1" t="s">
        <v>933</v>
      </c>
      <c r="O117" s="1">
        <f>VLOOKUP(Tabla2[[#This Row],[SAP
Cód BASF]],'ListaDistribuidor2019 L55 y 90'!$A$9:$H$238,8,0)</f>
        <v>86.218589167835219</v>
      </c>
      <c r="P117" s="181">
        <v>43466</v>
      </c>
      <c r="S1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330', '50214866', 'GLASURIT', 'PERLADO ROJO ', '0.125', '1.25', '3', '4', '2', '1', '86.2185891678352', '', '', '', '', '', '1', '2019-02-18 00:00:00', '2019-02-18 00:00:00', NULL),</v>
      </c>
    </row>
    <row r="118" spans="1:19" ht="11.65" customHeight="1" x14ac:dyDescent="0.2">
      <c r="A118" s="71" t="s">
        <v>66</v>
      </c>
      <c r="B118" s="71">
        <v>115</v>
      </c>
      <c r="C118" s="70">
        <v>50214867</v>
      </c>
      <c r="D118" s="72" t="s">
        <v>67</v>
      </c>
      <c r="E118" s="73">
        <v>0.125</v>
      </c>
      <c r="F118" s="73" t="s">
        <v>557</v>
      </c>
      <c r="G118" s="73">
        <v>4</v>
      </c>
      <c r="H118" s="73" t="str">
        <f>VLOOKUP(Tabla2[[#This Row],[Cód_
Producto]],'Cliente-Producto'!C$4:F$275,3,0)</f>
        <v>gr</v>
      </c>
      <c r="I118" s="73">
        <v>2</v>
      </c>
      <c r="J118" s="74">
        <v>1.2</v>
      </c>
      <c r="K118" s="19" t="s">
        <v>605</v>
      </c>
      <c r="L118" s="198">
        <v>3</v>
      </c>
      <c r="M118" s="1" t="s">
        <v>921</v>
      </c>
      <c r="N118" s="1" t="s">
        <v>933</v>
      </c>
      <c r="O118" s="1">
        <f>VLOOKUP(Tabla2[[#This Row],[SAP
Cód BASF]],'ListaDistribuidor2019 L55 y 90'!$A$9:$H$238,8,0)</f>
        <v>86.218589167835219</v>
      </c>
      <c r="P118" s="181">
        <v>43466</v>
      </c>
      <c r="S1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360', '50214867', 'GLASURIT', 'PERLADO VERDE ROJIZO ', '0.125', '1.2', '3', '4', '2', '1', '86.2185891678352', '', '', '', '', '', '1', '2019-02-18 00:00:00', '2019-02-18 00:00:00', NULL),</v>
      </c>
    </row>
    <row r="119" spans="1:19" ht="11.65" customHeight="1" x14ac:dyDescent="0.2">
      <c r="A119" s="71" t="s">
        <v>68</v>
      </c>
      <c r="B119" s="71">
        <v>116</v>
      </c>
      <c r="C119" s="70">
        <v>53162115</v>
      </c>
      <c r="D119" s="72" t="s">
        <v>69</v>
      </c>
      <c r="E119" s="73">
        <v>0.125</v>
      </c>
      <c r="F119" s="73" t="s">
        <v>557</v>
      </c>
      <c r="G119" s="73">
        <v>4</v>
      </c>
      <c r="H119" s="73" t="str">
        <f>VLOOKUP(Tabla2[[#This Row],[Cód_
Producto]],'Cliente-Producto'!C$4:F$275,3,0)</f>
        <v>gr</v>
      </c>
      <c r="I119" s="73">
        <v>2</v>
      </c>
      <c r="J119" s="74">
        <v>1.2589999999999999</v>
      </c>
      <c r="K119" s="19" t="s">
        <v>605</v>
      </c>
      <c r="L119" s="198">
        <v>3</v>
      </c>
      <c r="M119" s="1" t="s">
        <v>921</v>
      </c>
      <c r="N119" s="1" t="s">
        <v>933</v>
      </c>
      <c r="O119" s="1">
        <f>VLOOKUP(Tabla2[[#This Row],[SAP
Cód BASF]],'ListaDistribuidor2019 L55 y 90'!$A$9:$H$238,8,0)</f>
        <v>86.218589167835219</v>
      </c>
      <c r="P119" s="181">
        <v>43466</v>
      </c>
      <c r="S1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440', '53162115', 'GLASURIT', 'PERLADO VIOLETA ', '0.125', '1.259', '3', '4', '2', '1', '86.2185891678352', '', '', '', '', '', '1', '2019-02-18 00:00:00', '2019-02-18 00:00:00', NULL),</v>
      </c>
    </row>
    <row r="120" spans="1:19" ht="11.65" customHeight="1" x14ac:dyDescent="0.2">
      <c r="A120" s="71" t="s">
        <v>70</v>
      </c>
      <c r="B120" s="71">
        <v>117</v>
      </c>
      <c r="C120" s="70">
        <v>50218063</v>
      </c>
      <c r="D120" s="72" t="s">
        <v>71</v>
      </c>
      <c r="E120" s="73">
        <v>0.125</v>
      </c>
      <c r="F120" s="73" t="s">
        <v>557</v>
      </c>
      <c r="G120" s="73">
        <v>4</v>
      </c>
      <c r="H120" s="73" t="str">
        <f>VLOOKUP(Tabla2[[#This Row],[Cód_
Producto]],'Cliente-Producto'!C$4:F$275,3,0)</f>
        <v>gr</v>
      </c>
      <c r="I120" s="73">
        <v>2</v>
      </c>
      <c r="J120" s="74">
        <v>1.1839999999999999</v>
      </c>
      <c r="K120" s="19" t="s">
        <v>605</v>
      </c>
      <c r="L120" s="198">
        <v>3</v>
      </c>
      <c r="M120" s="1" t="s">
        <v>921</v>
      </c>
      <c r="N120" s="1" t="s">
        <v>933</v>
      </c>
      <c r="O120" s="1">
        <f>VLOOKUP(Tabla2[[#This Row],[SAP
Cód BASF]],'ListaDistribuidor2019 L55 y 90'!$A$9:$H$238,8,0)</f>
        <v>86.218589167835219</v>
      </c>
      <c r="P120" s="181">
        <v>43466</v>
      </c>
      <c r="S1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460', '50218063', 'GLASURIT', 'VIOLETA BRILLANTE', '0.125', '1.184', '3', '4', '2', '1', '86.2185891678352', '', '', '', '', '', '1', '2019-02-18 00:00:00', '2019-02-18 00:00:00', NULL),</v>
      </c>
    </row>
    <row r="121" spans="1:19" ht="11.65" customHeight="1" x14ac:dyDescent="0.2">
      <c r="A121" s="71" t="s">
        <v>72</v>
      </c>
      <c r="B121" s="71">
        <v>118</v>
      </c>
      <c r="C121" s="70">
        <v>50214868</v>
      </c>
      <c r="D121" s="72" t="s">
        <v>73</v>
      </c>
      <c r="E121" s="73">
        <v>0.125</v>
      </c>
      <c r="F121" s="73" t="s">
        <v>557</v>
      </c>
      <c r="G121" s="73">
        <v>4</v>
      </c>
      <c r="H121" s="73" t="str">
        <f>VLOOKUP(Tabla2[[#This Row],[Cód_
Producto]],'Cliente-Producto'!C$4:F$275,3,0)</f>
        <v>gr</v>
      </c>
      <c r="I121" s="73">
        <v>2</v>
      </c>
      <c r="J121" s="74">
        <v>1.25</v>
      </c>
      <c r="K121" s="19" t="s">
        <v>605</v>
      </c>
      <c r="L121" s="198">
        <v>3</v>
      </c>
      <c r="M121" s="1" t="s">
        <v>921</v>
      </c>
      <c r="N121" s="1" t="s">
        <v>933</v>
      </c>
      <c r="O121" s="1">
        <f>VLOOKUP(Tabla2[[#This Row],[SAP
Cód BASF]],'ListaDistribuidor2019 L55 y 90'!$A$9:$H$238,8,0)</f>
        <v>86.218589167835219</v>
      </c>
      <c r="P121" s="181">
        <v>43466</v>
      </c>
      <c r="S1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470', '50214868', 'GLASURIT', 'PERLADO VIOLETA ROJIZO ', '0.125', '1.25', '3', '4', '2', '1', '86.2185891678352', '', '', '', '', '', '1', '2019-02-18 00:00:00', '2019-02-18 00:00:00', NULL),</v>
      </c>
    </row>
    <row r="122" spans="1:19" ht="11.65" customHeight="1" x14ac:dyDescent="0.2">
      <c r="A122" s="71" t="s">
        <v>477</v>
      </c>
      <c r="B122" s="71">
        <v>119</v>
      </c>
      <c r="C122" s="70"/>
      <c r="D122" s="72" t="s">
        <v>73</v>
      </c>
      <c r="E122" s="73">
        <v>0.125</v>
      </c>
      <c r="F122" s="73" t="s">
        <v>557</v>
      </c>
      <c r="G122" s="73">
        <v>4</v>
      </c>
      <c r="H122" s="73" t="str">
        <f>VLOOKUP(Tabla2[[#This Row],[Cód_
Producto]],'Cliente-Producto'!C$4:F$275,3,0)</f>
        <v>gr</v>
      </c>
      <c r="I122" s="73">
        <v>2</v>
      </c>
      <c r="J122" s="74">
        <v>1.25</v>
      </c>
      <c r="K122" s="19" t="s">
        <v>605</v>
      </c>
      <c r="L122" s="198">
        <v>3</v>
      </c>
      <c r="M122" s="1" t="s">
        <v>921</v>
      </c>
      <c r="N122" s="1" t="s">
        <v>933</v>
      </c>
      <c r="O122" s="1">
        <v>86.218589167835219</v>
      </c>
      <c r="P122" s="181"/>
      <c r="S1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480', '', 'GLASURIT', 'PERLADO VIOLETA ROJIZO ', '0.125', '1.25', '3', '4', '2', '1', '86.2185891678352', '', '', '', '', '', '1', '2019-02-18 00:00:00', '2019-02-18 00:00:00', NULL),</v>
      </c>
    </row>
    <row r="123" spans="1:19" ht="11.65" customHeight="1" x14ac:dyDescent="0.2">
      <c r="A123" s="71" t="s">
        <v>74</v>
      </c>
      <c r="B123" s="71">
        <v>120</v>
      </c>
      <c r="C123" s="70">
        <v>50214869</v>
      </c>
      <c r="D123" s="72" t="s">
        <v>75</v>
      </c>
      <c r="E123" s="73">
        <v>0.125</v>
      </c>
      <c r="F123" s="73" t="s">
        <v>557</v>
      </c>
      <c r="G123" s="73">
        <v>4</v>
      </c>
      <c r="H123" s="73" t="str">
        <f>VLOOKUP(Tabla2[[#This Row],[Cód_
Producto]],'Cliente-Producto'!C$4:F$275,3,0)</f>
        <v>gr</v>
      </c>
      <c r="I123" s="73">
        <v>2</v>
      </c>
      <c r="J123" s="74">
        <v>1.288</v>
      </c>
      <c r="K123" s="19" t="s">
        <v>605</v>
      </c>
      <c r="L123" s="198">
        <v>3</v>
      </c>
      <c r="M123" s="1" t="s">
        <v>921</v>
      </c>
      <c r="N123" s="1" t="s">
        <v>933</v>
      </c>
      <c r="O123" s="1">
        <f>VLOOKUP(Tabla2[[#This Row],[SAP
Cód BASF]],'ListaDistribuidor2019 L55 y 90'!$A$9:$H$238,8,0)</f>
        <v>86.218589167835219</v>
      </c>
      <c r="P123" s="181">
        <v>43466</v>
      </c>
      <c r="S12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520', '50214869', 'GLASURIT', 'PERLADO AZUL ZAFIRO ', '0.125', '1.288', '3', '4', '2', '1', '86.2185891678352', '', '', '', '', '', '1', '2019-02-18 00:00:00', '2019-02-18 00:00:00', NULL),</v>
      </c>
    </row>
    <row r="124" spans="1:19" ht="11.65" customHeight="1" x14ac:dyDescent="0.2">
      <c r="A124" s="71" t="s">
        <v>76</v>
      </c>
      <c r="B124" s="71">
        <v>121</v>
      </c>
      <c r="C124" s="70">
        <v>50214894</v>
      </c>
      <c r="D124" s="72" t="s">
        <v>77</v>
      </c>
      <c r="E124" s="73">
        <v>0.125</v>
      </c>
      <c r="F124" s="73" t="s">
        <v>557</v>
      </c>
      <c r="G124" s="73">
        <v>4</v>
      </c>
      <c r="H124" s="73" t="str">
        <f>VLOOKUP(Tabla2[[#This Row],[Cód_
Producto]],'Cliente-Producto'!C$4:F$275,3,0)</f>
        <v>gr</v>
      </c>
      <c r="I124" s="73">
        <v>2</v>
      </c>
      <c r="J124" s="74">
        <v>1.288</v>
      </c>
      <c r="K124" s="19" t="s">
        <v>605</v>
      </c>
      <c r="L124" s="198">
        <v>3</v>
      </c>
      <c r="M124" s="1" t="s">
        <v>921</v>
      </c>
      <c r="N124" s="1" t="s">
        <v>933</v>
      </c>
      <c r="O124" s="1">
        <f>VLOOKUP(Tabla2[[#This Row],[SAP
Cód BASF]],'ListaDistribuidor2019 L55 y 90'!$A$9:$H$238,8,0)</f>
        <v>86.218589167835219</v>
      </c>
      <c r="P124" s="181">
        <v>43466</v>
      </c>
      <c r="S12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620', '50214894', 'GLASURIT', 'PERLADO VERDE ESMERALDA ', '0.125', '1.288', '3', '4', '2', '1', '86.2185891678352', '', '', '', '', '', '1', '2019-02-18 00:00:00', '2019-02-18 00:00:00', NULL),</v>
      </c>
    </row>
    <row r="125" spans="1:19" ht="11.65" customHeight="1" x14ac:dyDescent="0.2">
      <c r="A125" s="71" t="s">
        <v>78</v>
      </c>
      <c r="B125" s="71">
        <v>122</v>
      </c>
      <c r="C125" s="70">
        <v>50230032</v>
      </c>
      <c r="D125" s="72" t="s">
        <v>79</v>
      </c>
      <c r="E125" s="73">
        <v>0.125</v>
      </c>
      <c r="F125" s="73" t="s">
        <v>557</v>
      </c>
      <c r="G125" s="73">
        <v>4</v>
      </c>
      <c r="H125" s="73" t="str">
        <f>VLOOKUP(Tabla2[[#This Row],[Cód_
Producto]],'Cliente-Producto'!C$4:F$275,3,0)</f>
        <v>gr</v>
      </c>
      <c r="I125" s="73">
        <v>2</v>
      </c>
      <c r="J125" s="74">
        <v>1.302</v>
      </c>
      <c r="K125" s="19" t="s">
        <v>605</v>
      </c>
      <c r="L125" s="198">
        <v>3</v>
      </c>
      <c r="M125" s="1" t="s">
        <v>921</v>
      </c>
      <c r="N125" s="1" t="s">
        <v>933</v>
      </c>
      <c r="O125" s="1">
        <f>VLOOKUP(Tabla2[[#This Row],[SAP
Cód BASF]],'ListaDistribuidor2019 L55 y 90'!$A$9:$H$238,8,0)</f>
        <v>86.218589167835219</v>
      </c>
      <c r="P125" s="181">
        <v>43466</v>
      </c>
      <c r="S12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630', '50230032', 'GLASURIT', 'PERLADO VERDE INTENSO ', '0.125', '1.302', '3', '4', '2', '1', '86.2185891678352', '', '', '', '', '', '1', '2019-02-18 00:00:00', '2019-02-18 00:00:00', NULL),</v>
      </c>
    </row>
    <row r="126" spans="1:19" ht="11.65" customHeight="1" x14ac:dyDescent="0.2">
      <c r="A126" s="71" t="s">
        <v>80</v>
      </c>
      <c r="B126" s="71">
        <v>123</v>
      </c>
      <c r="C126" s="70">
        <v>50214895</v>
      </c>
      <c r="D126" s="72" t="s">
        <v>81</v>
      </c>
      <c r="E126" s="73">
        <v>0.125</v>
      </c>
      <c r="F126" s="73" t="s">
        <v>557</v>
      </c>
      <c r="G126" s="73">
        <v>4</v>
      </c>
      <c r="H126" s="73" t="str">
        <f>VLOOKUP(Tabla2[[#This Row],[Cód_
Producto]],'Cliente-Producto'!C$4:F$275,3,0)</f>
        <v>gr</v>
      </c>
      <c r="I126" s="73">
        <v>2</v>
      </c>
      <c r="J126" s="74">
        <v>1.2629999999999999</v>
      </c>
      <c r="K126" s="19" t="s">
        <v>605</v>
      </c>
      <c r="L126" s="198">
        <v>3</v>
      </c>
      <c r="M126" s="1" t="s">
        <v>921</v>
      </c>
      <c r="N126" s="1" t="s">
        <v>933</v>
      </c>
      <c r="O126" s="1">
        <f>VLOOKUP(Tabla2[[#This Row],[SAP
Cód BASF]],'ListaDistribuidor2019 L55 y 90'!$A$9:$H$238,8,0)</f>
        <v>86.218589167835219</v>
      </c>
      <c r="P126" s="181">
        <v>43466</v>
      </c>
      <c r="S12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650', '50214895', 'GLASURIT', 'PERLADO VERDE AMARILLENTO ', '0.125', '1.263', '3', '4', '2', '1', '86.2185891678352', '', '', '', '', '', '1', '2019-02-18 00:00:00', '2019-02-18 00:00:00', NULL),</v>
      </c>
    </row>
    <row r="127" spans="1:19" ht="11.65" customHeight="1" x14ac:dyDescent="0.2">
      <c r="A127" s="71" t="s">
        <v>82</v>
      </c>
      <c r="B127" s="71">
        <v>124</v>
      </c>
      <c r="C127" s="70">
        <v>50214893</v>
      </c>
      <c r="D127" s="72" t="s">
        <v>83</v>
      </c>
      <c r="E127" s="73">
        <v>0.125</v>
      </c>
      <c r="F127" s="73" t="s">
        <v>557</v>
      </c>
      <c r="G127" s="73">
        <v>4</v>
      </c>
      <c r="H127" s="73" t="str">
        <f>VLOOKUP(Tabla2[[#This Row],[Cód_
Producto]],'Cliente-Producto'!C$4:F$275,3,0)</f>
        <v>gr</v>
      </c>
      <c r="I127" s="73">
        <v>2</v>
      </c>
      <c r="J127" s="74">
        <v>1.3</v>
      </c>
      <c r="K127" s="19" t="s">
        <v>605</v>
      </c>
      <c r="L127" s="198">
        <v>3</v>
      </c>
      <c r="M127" s="1" t="s">
        <v>921</v>
      </c>
      <c r="N127" s="1" t="s">
        <v>933</v>
      </c>
      <c r="O127" s="1">
        <f>VLOOKUP(Tabla2[[#This Row],[SAP
Cód BASF]],'ListaDistribuidor2019 L55 y 90'!$A$9:$H$238,8,0)</f>
        <v>86.218589167835219</v>
      </c>
      <c r="P127" s="181">
        <v>43466</v>
      </c>
      <c r="S12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660', '50214893', 'GLASURIT', 'PERLADO VERDE AZULADO ', '0.125', '1.3', '3', '4', '2', '1', '86.2185891678352', '', '', '', '', '', '1', '2019-02-18 00:00:00', '2019-02-18 00:00:00', NULL),</v>
      </c>
    </row>
    <row r="128" spans="1:19" ht="11.65" customHeight="1" x14ac:dyDescent="0.2">
      <c r="A128" s="71" t="s">
        <v>84</v>
      </c>
      <c r="B128" s="71">
        <v>125</v>
      </c>
      <c r="C128" s="70">
        <v>50231442</v>
      </c>
      <c r="D128" s="72" t="s">
        <v>85</v>
      </c>
      <c r="E128" s="73">
        <v>0.125</v>
      </c>
      <c r="F128" s="73" t="s">
        <v>557</v>
      </c>
      <c r="G128" s="73">
        <v>4</v>
      </c>
      <c r="H128" s="73" t="str">
        <f>VLOOKUP(Tabla2[[#This Row],[Cód_
Producto]],'Cliente-Producto'!C$4:F$275,3,0)</f>
        <v>gr</v>
      </c>
      <c r="I128" s="73">
        <v>2</v>
      </c>
      <c r="J128" s="74">
        <v>1.26</v>
      </c>
      <c r="K128" s="19" t="s">
        <v>605</v>
      </c>
      <c r="L128" s="198">
        <v>3</v>
      </c>
      <c r="M128" s="1" t="s">
        <v>921</v>
      </c>
      <c r="N128" s="1" t="s">
        <v>933</v>
      </c>
      <c r="O128" s="1">
        <f>VLOOKUP(Tabla2[[#This Row],[SAP
Cód BASF]],'ListaDistribuidor2019 L55 y 90'!$A$9:$H$238,8,0)</f>
        <v>86.218589167835219</v>
      </c>
      <c r="P128" s="181">
        <v>43466</v>
      </c>
      <c r="S12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820', '50231442', 'GLASURIT', 'PERLADO COBRE DE INTERFERENCIA ', '0.125', '1.26', '3', '4', '2', '1', '86.2185891678352', '', '', '', '', '', '1', '2019-02-18 00:00:00', '2019-02-18 00:00:00', NULL),</v>
      </c>
    </row>
    <row r="129" spans="1:19" ht="11.65" customHeight="1" x14ac:dyDescent="0.2">
      <c r="A129" s="71" t="s">
        <v>86</v>
      </c>
      <c r="B129" s="71">
        <v>126</v>
      </c>
      <c r="C129" s="70">
        <v>50214896</v>
      </c>
      <c r="D129" s="72" t="s">
        <v>87</v>
      </c>
      <c r="E129" s="73">
        <v>0.125</v>
      </c>
      <c r="F129" s="73" t="s">
        <v>557</v>
      </c>
      <c r="G129" s="73">
        <v>4</v>
      </c>
      <c r="H129" s="73" t="str">
        <f>VLOOKUP(Tabla2[[#This Row],[Cód_
Producto]],'Cliente-Producto'!C$4:F$275,3,0)</f>
        <v>gr</v>
      </c>
      <c r="I129" s="73">
        <v>2</v>
      </c>
      <c r="J129" s="74">
        <v>1.1599999999999999</v>
      </c>
      <c r="K129" s="19" t="s">
        <v>605</v>
      </c>
      <c r="L129" s="198">
        <v>3</v>
      </c>
      <c r="M129" s="1" t="s">
        <v>921</v>
      </c>
      <c r="N129" s="1" t="s">
        <v>933</v>
      </c>
      <c r="O129" s="1">
        <f>VLOOKUP(Tabla2[[#This Row],[SAP
Cód BASF]],'ListaDistribuidor2019 L55 y 90'!$A$9:$H$238,8,0)</f>
        <v>86.218589167835219</v>
      </c>
      <c r="P129" s="181">
        <v>43466</v>
      </c>
      <c r="S12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830', '50214896', 'GLASURIT', 'PERLADO COBRE ', '0.125', '1.16', '3', '4', '2', '1', '86.2185891678352', '', '', '', '', '', '1', '2019-02-18 00:00:00', '2019-02-18 00:00:00', NULL),</v>
      </c>
    </row>
    <row r="130" spans="1:19" ht="11.65" customHeight="1" x14ac:dyDescent="0.2">
      <c r="A130" s="71" t="s">
        <v>88</v>
      </c>
      <c r="B130" s="71">
        <v>127</v>
      </c>
      <c r="C130" s="70">
        <v>50214897</v>
      </c>
      <c r="D130" s="72" t="s">
        <v>89</v>
      </c>
      <c r="E130" s="73">
        <v>0.125</v>
      </c>
      <c r="F130" s="73" t="s">
        <v>557</v>
      </c>
      <c r="G130" s="73">
        <v>4</v>
      </c>
      <c r="H130" s="73" t="str">
        <f>VLOOKUP(Tabla2[[#This Row],[Cód_
Producto]],'Cliente-Producto'!C$4:F$275,3,0)</f>
        <v>gr</v>
      </c>
      <c r="I130" s="73">
        <v>2</v>
      </c>
      <c r="J130" s="74">
        <v>1.28</v>
      </c>
      <c r="K130" s="19" t="s">
        <v>605</v>
      </c>
      <c r="L130" s="198">
        <v>3</v>
      </c>
      <c r="M130" s="1" t="s">
        <v>921</v>
      </c>
      <c r="N130" s="1" t="s">
        <v>933</v>
      </c>
      <c r="O130" s="1">
        <f>VLOOKUP(Tabla2[[#This Row],[SAP
Cód BASF]],'ListaDistribuidor2019 L55 y 90'!$A$9:$H$238,8,0)</f>
        <v>86.218589167835219</v>
      </c>
      <c r="P130" s="181">
        <v>43466</v>
      </c>
      <c r="S13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850', '50214897', 'GLASURIT', 'CORAL ', '0.125', '1.28', '3', '4', '2', '1', '86.2185891678352', '', '', '', '', '', '1', '2019-02-18 00:00:00', '2019-02-18 00:00:00', NULL),</v>
      </c>
    </row>
    <row r="131" spans="1:19" ht="11.65" customHeight="1" x14ac:dyDescent="0.2">
      <c r="A131" s="71" t="s">
        <v>90</v>
      </c>
      <c r="B131" s="71">
        <v>128</v>
      </c>
      <c r="C131" s="70">
        <v>50214898</v>
      </c>
      <c r="D131" s="72" t="s">
        <v>91</v>
      </c>
      <c r="E131" s="73">
        <v>0.125</v>
      </c>
      <c r="F131" s="73" t="s">
        <v>557</v>
      </c>
      <c r="G131" s="73">
        <v>4</v>
      </c>
      <c r="H131" s="73" t="str">
        <f>VLOOKUP(Tabla2[[#This Row],[Cód_
Producto]],'Cliente-Producto'!C$4:F$275,3,0)</f>
        <v>gr</v>
      </c>
      <c r="I131" s="73">
        <v>2</v>
      </c>
      <c r="J131" s="74">
        <v>1.2589999999999999</v>
      </c>
      <c r="K131" s="19" t="s">
        <v>605</v>
      </c>
      <c r="L131" s="198">
        <v>3</v>
      </c>
      <c r="M131" s="1" t="s">
        <v>921</v>
      </c>
      <c r="N131" s="1" t="s">
        <v>933</v>
      </c>
      <c r="O131" s="1">
        <f>VLOOKUP(Tabla2[[#This Row],[SAP
Cód BASF]],'ListaDistribuidor2019 L55 y 90'!$A$9:$H$238,8,0)</f>
        <v>86.218589167835219</v>
      </c>
      <c r="P131" s="181">
        <v>43466</v>
      </c>
      <c r="S13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910', '50214898', 'GLASURIT', 'PERLADO DORADO FINO ', '0.125', '1.259', '3', '4', '2', '1', '86.2185891678352', '', '', '', '', '', '1', '2019-02-18 00:00:00', '2019-02-18 00:00:00', NULL),</v>
      </c>
    </row>
    <row r="132" spans="1:19" ht="11.65" customHeight="1" x14ac:dyDescent="0.2">
      <c r="A132" s="71" t="s">
        <v>92</v>
      </c>
      <c r="B132" s="71">
        <v>129</v>
      </c>
      <c r="C132" s="70">
        <v>50368892</v>
      </c>
      <c r="D132" s="72" t="s">
        <v>55</v>
      </c>
      <c r="E132" s="73">
        <v>0.125</v>
      </c>
      <c r="F132" s="73" t="s">
        <v>557</v>
      </c>
      <c r="G132" s="73">
        <v>4</v>
      </c>
      <c r="H132" s="73" t="str">
        <f>VLOOKUP(Tabla2[[#This Row],[Cód_
Producto]],'Cliente-Producto'!C$4:F$275,3,0)</f>
        <v>gr</v>
      </c>
      <c r="I132" s="73">
        <v>2</v>
      </c>
      <c r="J132" s="74">
        <v>1</v>
      </c>
      <c r="K132" s="19" t="s">
        <v>605</v>
      </c>
      <c r="L132" s="198">
        <v>3</v>
      </c>
      <c r="M132" s="1" t="s">
        <v>921</v>
      </c>
      <c r="N132" s="1" t="s">
        <v>933</v>
      </c>
      <c r="O132" s="1">
        <f>VLOOKUP(Tabla2[[#This Row],[SAP
Cód BASF]],'ListaDistribuidor2019 L55 y 90'!$A$9:$H$238,8,0)</f>
        <v>86.218589167835219</v>
      </c>
      <c r="P132" s="181">
        <v>43466</v>
      </c>
      <c r="S13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'11-E 920', '50368892', 'GLASURIT', 'ALUMINIO GRUESO ', '0.125', '1', '3', '4', '2', '1', '86.2185891678352', '', '', '', '', '', '1', '2019-02-18 00:00:00', '2019-02-18 00:00:00', NULL),</v>
      </c>
    </row>
    <row r="133" spans="1:19" ht="11.65" customHeight="1" x14ac:dyDescent="0.2">
      <c r="A133" s="77" t="s">
        <v>448</v>
      </c>
      <c r="B133" s="77">
        <v>130</v>
      </c>
      <c r="C133" s="76">
        <v>50400894</v>
      </c>
      <c r="D133" s="78" t="s">
        <v>449</v>
      </c>
      <c r="E133" s="79">
        <v>0.5</v>
      </c>
      <c r="F133" s="79" t="s">
        <v>557</v>
      </c>
      <c r="G133" s="79">
        <v>4</v>
      </c>
      <c r="H133" s="79" t="str">
        <f>VLOOKUP(Tabla2[[#This Row],[Cód_
Producto]],'Cliente-Producto'!C$4:F$275,3,0)</f>
        <v>gr</v>
      </c>
      <c r="I133" s="79">
        <v>2</v>
      </c>
      <c r="J133" s="80">
        <v>1.119</v>
      </c>
      <c r="K133" s="14" t="s">
        <v>606</v>
      </c>
      <c r="L133" s="199">
        <v>6</v>
      </c>
      <c r="M133" s="1" t="s">
        <v>921</v>
      </c>
      <c r="N133" s="1" t="s">
        <v>933</v>
      </c>
      <c r="O133" s="1">
        <f>VLOOKUP(Tabla2[[#This Row],[SAP
Cód BASF]],'ListaDistribuidor2019 L55 y 90'!$A$9:$H$238,8,0)</f>
        <v>307.30253374497596</v>
      </c>
      <c r="P133" s="181">
        <v>43466</v>
      </c>
      <c r="S13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200K', '50400894', 'GLASURIT', 'Naraja soleado', '0.5', '1.119', '6', '4', '2', '1', '307.302533744976', '', '', '', '', '', '1', '2019-02-18 00:00:00', '2019-02-18 00:00:00', NULL),</v>
      </c>
    </row>
    <row r="134" spans="1:19" ht="11.65" customHeight="1" x14ac:dyDescent="0.2">
      <c r="A134" s="77" t="s">
        <v>450</v>
      </c>
      <c r="B134" s="77">
        <v>131</v>
      </c>
      <c r="C134" s="76">
        <v>50391617</v>
      </c>
      <c r="D134" s="78" t="s">
        <v>451</v>
      </c>
      <c r="E134" s="79">
        <v>0.5</v>
      </c>
      <c r="F134" s="79" t="s">
        <v>557</v>
      </c>
      <c r="G134" s="79">
        <v>4</v>
      </c>
      <c r="H134" s="79" t="str">
        <f>VLOOKUP(Tabla2[[#This Row],[Cód_
Producto]],'Cliente-Producto'!C$4:F$275,3,0)</f>
        <v>gr</v>
      </c>
      <c r="I134" s="79">
        <v>2</v>
      </c>
      <c r="J134" s="80">
        <v>1.1279999999999999</v>
      </c>
      <c r="K134" s="14" t="s">
        <v>606</v>
      </c>
      <c r="L134" s="199">
        <v>6</v>
      </c>
      <c r="M134" s="1" t="s">
        <v>921</v>
      </c>
      <c r="N134" s="1" t="s">
        <v>933</v>
      </c>
      <c r="O134" s="1">
        <f>VLOOKUP(Tabla2[[#This Row],[SAP
Cód BASF]],'ListaDistribuidor2019 L55 y 90'!$A$9:$H$238,8,0)</f>
        <v>307.30253374497596</v>
      </c>
      <c r="P134" s="181">
        <v>43466</v>
      </c>
      <c r="S13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320K', '50391617', 'GLASURIT', 'Rojo fuego', '0.5', '1.128', '6', '4', '2', '1', '307.302533744976', '', '', '', '', '', '1', '2019-02-18 00:00:00', '2019-02-18 00:00:00', NULL),</v>
      </c>
    </row>
    <row r="135" spans="1:19" ht="11.65" customHeight="1" x14ac:dyDescent="0.2">
      <c r="A135" s="77" t="s">
        <v>450</v>
      </c>
      <c r="B135" s="77">
        <v>132</v>
      </c>
      <c r="C135" s="76">
        <v>50455411</v>
      </c>
      <c r="D135" s="78" t="s">
        <v>452</v>
      </c>
      <c r="E135" s="79">
        <v>0.5</v>
      </c>
      <c r="F135" s="79" t="s">
        <v>557</v>
      </c>
      <c r="G135" s="79">
        <v>4</v>
      </c>
      <c r="H135" s="79" t="str">
        <f>VLOOKUP(Tabla2[[#This Row],[Cód_
Producto]],'Cliente-Producto'!C$4:F$275,3,0)</f>
        <v>gr</v>
      </c>
      <c r="I135" s="79">
        <v>2</v>
      </c>
      <c r="J135" s="80">
        <v>1.0900000000000001</v>
      </c>
      <c r="K135" s="14" t="s">
        <v>606</v>
      </c>
      <c r="L135" s="199">
        <v>6</v>
      </c>
      <c r="M135" s="1" t="s">
        <v>921</v>
      </c>
      <c r="N135" s="1" t="s">
        <v>933</v>
      </c>
      <c r="O135" s="1">
        <f>VLOOKUP(Tabla2[[#This Row],[SAP
Cód BASF]],'ListaDistribuidor2019 L55 y 90'!$A$9:$H$238,8,0)</f>
        <v>307.30253374497596</v>
      </c>
      <c r="P135" s="181">
        <v>43466</v>
      </c>
      <c r="S13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320K', '50455411', 'GLASURIT', 'Rojo magma', '0.5', '1.09', '6', '4', '2', '1', '307.302533744976', '', '', '', '', '', '1', '2019-02-18 00:00:00', '2019-02-18 00:00:00', NULL),</v>
      </c>
    </row>
    <row r="136" spans="1:19" ht="11.65" customHeight="1" x14ac:dyDescent="0.2">
      <c r="A136" s="77" t="s">
        <v>453</v>
      </c>
      <c r="B136" s="77">
        <v>133</v>
      </c>
      <c r="C136" s="76">
        <v>50382545</v>
      </c>
      <c r="D136" s="78" t="s">
        <v>454</v>
      </c>
      <c r="E136" s="79">
        <v>0.5</v>
      </c>
      <c r="F136" s="79" t="s">
        <v>557</v>
      </c>
      <c r="G136" s="79">
        <v>4</v>
      </c>
      <c r="H136" s="79" t="str">
        <f>VLOOKUP(Tabla2[[#This Row],[Cód_
Producto]],'Cliente-Producto'!C$4:F$275,3,0)</f>
        <v>gr</v>
      </c>
      <c r="I136" s="79">
        <v>2</v>
      </c>
      <c r="J136" s="80">
        <v>1.0880000000000001</v>
      </c>
      <c r="K136" s="14" t="s">
        <v>606</v>
      </c>
      <c r="L136" s="199">
        <v>6</v>
      </c>
      <c r="M136" s="1" t="s">
        <v>921</v>
      </c>
      <c r="N136" s="1" t="s">
        <v>933</v>
      </c>
      <c r="O136" s="1">
        <f>VLOOKUP(Tabla2[[#This Row],[SAP
Cód BASF]],'ListaDistribuidor2019 L55 y 90'!$A$9:$H$238,8,0)</f>
        <v>307.30253374497596</v>
      </c>
      <c r="P136" s="181">
        <v>43466</v>
      </c>
      <c r="S13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503K', '50382545', 'GLASURIT', 'Azul Real', '0.5', '1.088', '6', '4', '2', '1', '307.302533744976', '', '', '', '', '', '1', '2019-02-18 00:00:00', '2019-02-18 00:00:00', NULL),</v>
      </c>
    </row>
    <row r="137" spans="1:19" ht="11.65" customHeight="1" x14ac:dyDescent="0.2">
      <c r="A137" s="77" t="s">
        <v>455</v>
      </c>
      <c r="B137" s="77">
        <v>134</v>
      </c>
      <c r="C137" s="76">
        <v>50382546</v>
      </c>
      <c r="D137" s="78" t="s">
        <v>456</v>
      </c>
      <c r="E137" s="79">
        <v>0.5</v>
      </c>
      <c r="F137" s="79" t="s">
        <v>557</v>
      </c>
      <c r="G137" s="79">
        <v>4</v>
      </c>
      <c r="H137" s="79" t="str">
        <f>VLOOKUP(Tabla2[[#This Row],[Cód_
Producto]],'Cliente-Producto'!C$4:F$275,3,0)</f>
        <v>gr</v>
      </c>
      <c r="I137" s="79">
        <v>2</v>
      </c>
      <c r="J137" s="80">
        <v>1.0620000000000001</v>
      </c>
      <c r="K137" s="14" t="s">
        <v>606</v>
      </c>
      <c r="L137" s="199">
        <v>6</v>
      </c>
      <c r="M137" s="1" t="s">
        <v>921</v>
      </c>
      <c r="N137" s="1" t="s">
        <v>933</v>
      </c>
      <c r="O137" s="1">
        <f>VLOOKUP(Tabla2[[#This Row],[SAP
Cód BASF]],'ListaDistribuidor2019 L55 y 90'!$A$9:$H$238,8,0)</f>
        <v>307.30253374497596</v>
      </c>
      <c r="P137" s="181">
        <v>43466</v>
      </c>
      <c r="S13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527K', '50382546', 'GLASURIT', 'Azul utlra marino', '0.5', '1.062', '6', '4', '2', '1', '307.302533744976', '', '', '', '', '', '1', '2019-02-18 00:00:00', '2019-02-18 00:00:00', NULL),</v>
      </c>
    </row>
    <row r="138" spans="1:19" ht="11.65" customHeight="1" x14ac:dyDescent="0.2">
      <c r="A138" s="77" t="s">
        <v>457</v>
      </c>
      <c r="B138" s="77">
        <v>135</v>
      </c>
      <c r="C138" s="76">
        <v>50382991</v>
      </c>
      <c r="D138" s="78" t="s">
        <v>458</v>
      </c>
      <c r="E138" s="79">
        <v>0.5</v>
      </c>
      <c r="F138" s="79" t="s">
        <v>557</v>
      </c>
      <c r="G138" s="79">
        <v>4</v>
      </c>
      <c r="H138" s="79" t="str">
        <f>VLOOKUP(Tabla2[[#This Row],[Cód_
Producto]],'Cliente-Producto'!C$4:F$275,3,0)</f>
        <v>gr</v>
      </c>
      <c r="I138" s="79">
        <v>2</v>
      </c>
      <c r="J138" s="80">
        <v>1.085</v>
      </c>
      <c r="K138" s="14" t="s">
        <v>606</v>
      </c>
      <c r="L138" s="199">
        <v>6</v>
      </c>
      <c r="M138" s="1" t="s">
        <v>921</v>
      </c>
      <c r="N138" s="1" t="s">
        <v>933</v>
      </c>
      <c r="O138" s="1">
        <f>VLOOKUP(Tabla2[[#This Row],[SAP
Cód BASF]],'ListaDistribuidor2019 L55 y 90'!$A$9:$H$238,8,0)</f>
        <v>307.30253374497596</v>
      </c>
      <c r="P138" s="181">
        <v>43466</v>
      </c>
      <c r="S13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589K', '50382991', 'GLASURIT', 'Azul Jean', '0.5', '1.085', '6', '4', '2', '1', '307.302533744976', '', '', '', '', '', '1', '2019-02-18 00:00:00', '2019-02-18 00:00:00', NULL),</v>
      </c>
    </row>
    <row r="139" spans="1:19" ht="11.65" customHeight="1" x14ac:dyDescent="0.2">
      <c r="A139" s="77" t="s">
        <v>459</v>
      </c>
      <c r="B139" s="77">
        <v>136</v>
      </c>
      <c r="C139" s="76">
        <v>50382547</v>
      </c>
      <c r="D139" s="78" t="s">
        <v>460</v>
      </c>
      <c r="E139" s="79">
        <v>0.5</v>
      </c>
      <c r="F139" s="79" t="s">
        <v>557</v>
      </c>
      <c r="G139" s="79">
        <v>4</v>
      </c>
      <c r="H139" s="79" t="str">
        <f>VLOOKUP(Tabla2[[#This Row],[Cód_
Producto]],'Cliente-Producto'!C$4:F$275,3,0)</f>
        <v>gr</v>
      </c>
      <c r="I139" s="79">
        <v>2</v>
      </c>
      <c r="J139" s="80">
        <v>1.1599999999999999</v>
      </c>
      <c r="K139" s="14" t="s">
        <v>606</v>
      </c>
      <c r="L139" s="199">
        <v>6</v>
      </c>
      <c r="M139" s="1" t="s">
        <v>921</v>
      </c>
      <c r="N139" s="1" t="s">
        <v>933</v>
      </c>
      <c r="O139" s="1">
        <f>VLOOKUP(Tabla2[[#This Row],[SAP
Cód BASF]],'ListaDistribuidor2019 L55 y 90'!$A$9:$H$238,8,0)</f>
        <v>307.30253374497596</v>
      </c>
      <c r="P139" s="181">
        <v>43466</v>
      </c>
      <c r="S13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640K', '50382547', 'GLASURIT', 'Verde primavera', '0.5', '1.16', '6', '4', '2', '1', '307.302533744976', '', '', '', '', '', '1', '2019-02-18 00:00:00', '2019-02-18 00:00:00', NULL),</v>
      </c>
    </row>
    <row r="140" spans="1:19" ht="11.65" customHeight="1" x14ac:dyDescent="0.2">
      <c r="A140" s="77" t="s">
        <v>461</v>
      </c>
      <c r="B140" s="77">
        <v>137</v>
      </c>
      <c r="C140" s="76">
        <v>50383022</v>
      </c>
      <c r="D140" s="78" t="s">
        <v>462</v>
      </c>
      <c r="E140" s="79">
        <v>0.5</v>
      </c>
      <c r="F140" s="79" t="s">
        <v>557</v>
      </c>
      <c r="G140" s="79">
        <v>4</v>
      </c>
      <c r="H140" s="79" t="str">
        <f>VLOOKUP(Tabla2[[#This Row],[Cód_
Producto]],'Cliente-Producto'!C$4:F$275,3,0)</f>
        <v>gr</v>
      </c>
      <c r="I140" s="79">
        <v>2</v>
      </c>
      <c r="J140" s="80">
        <v>1.2050000000000001</v>
      </c>
      <c r="K140" s="14" t="s">
        <v>606</v>
      </c>
      <c r="L140" s="199">
        <v>6</v>
      </c>
      <c r="M140" s="1" t="s">
        <v>921</v>
      </c>
      <c r="N140" s="1" t="s">
        <v>933</v>
      </c>
      <c r="O140" s="1">
        <f>VLOOKUP(Tabla2[[#This Row],[SAP
Cód BASF]],'ListaDistribuidor2019 L55 y 90'!$A$9:$H$238,8,0)</f>
        <v>307.30253374497596</v>
      </c>
      <c r="P140" s="181">
        <v>43466</v>
      </c>
      <c r="S14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'80-M 696K', '50383022', 'GLASURIT', 'Verde Olvivo', '0.5', '1.205', '6', '4', '2', '1', '307.302533744976', '', '', '', '', '', '1', '2019-02-18 00:00:00', '2019-02-18 00:00:00', NULL),</v>
      </c>
    </row>
    <row r="141" spans="1:19" ht="11.65" customHeight="1" x14ac:dyDescent="0.2">
      <c r="A141" s="77" t="s">
        <v>93</v>
      </c>
      <c r="B141" s="77">
        <v>138</v>
      </c>
      <c r="C141" s="76">
        <v>53237110</v>
      </c>
      <c r="D141" s="78" t="s">
        <v>94</v>
      </c>
      <c r="E141" s="79">
        <v>1</v>
      </c>
      <c r="F141" s="79" t="s">
        <v>557</v>
      </c>
      <c r="G141" s="79">
        <v>4</v>
      </c>
      <c r="H141" s="79" t="str">
        <f>VLOOKUP(Tabla2[[#This Row],[Cód_
Producto]],'Cliente-Producto'!C$4:F$275,3,0)</f>
        <v>gr</v>
      </c>
      <c r="I141" s="79">
        <v>2</v>
      </c>
      <c r="J141" s="80">
        <v>0.92800000000000005</v>
      </c>
      <c r="K141" s="14" t="s">
        <v>606</v>
      </c>
      <c r="L141" s="199">
        <v>6</v>
      </c>
      <c r="M141" s="1" t="s">
        <v>921</v>
      </c>
      <c r="N141" s="1" t="s">
        <v>933</v>
      </c>
      <c r="O141" s="1">
        <f>VLOOKUP(Tabla2[[#This Row],[SAP
Cód BASF]],'ListaDistribuidor2019 L55 y 90'!$A$9:$H$238,8,0)</f>
        <v>118.36170752709631</v>
      </c>
      <c r="P141" s="181">
        <v>43466</v>
      </c>
      <c r="S14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M-01', '53237110', 'GLASURIT', '90 M-01 Aditivo de Efecto 1L IP3B', '1', '0.928', '6', '4', '2', '1', '118.361707527096', '', '', '', '', '', '1', '2019-02-18 00:00:00', '2019-02-18 00:00:00', NULL),</v>
      </c>
    </row>
    <row r="142" spans="1:19" ht="11.65" customHeight="1" x14ac:dyDescent="0.2">
      <c r="A142" s="77" t="s">
        <v>95</v>
      </c>
      <c r="B142" s="77">
        <v>139</v>
      </c>
      <c r="C142" s="76">
        <v>53165878</v>
      </c>
      <c r="D142" s="78" t="s">
        <v>96</v>
      </c>
      <c r="E142" s="79">
        <v>0.5</v>
      </c>
      <c r="F142" s="79" t="s">
        <v>557</v>
      </c>
      <c r="G142" s="79">
        <v>4</v>
      </c>
      <c r="H142" s="79" t="str">
        <f>VLOOKUP(Tabla2[[#This Row],[Cód_
Producto]],'Cliente-Producto'!C$4:F$275,3,0)</f>
        <v>gr</v>
      </c>
      <c r="I142" s="79">
        <v>2</v>
      </c>
      <c r="J142" s="80">
        <v>1.022</v>
      </c>
      <c r="K142" s="14" t="s">
        <v>606</v>
      </c>
      <c r="L142" s="199">
        <v>6</v>
      </c>
      <c r="M142" s="1" t="s">
        <v>921</v>
      </c>
      <c r="N142" s="1" t="s">
        <v>933</v>
      </c>
      <c r="O142" s="1">
        <f>VLOOKUP(Tabla2[[#This Row],[SAP
Cód BASF]],'ListaDistribuidor2019 L55 y 90'!$A$9:$H$238,8,0)</f>
        <v>97.44903381694904</v>
      </c>
      <c r="P142" s="181">
        <v>43466</v>
      </c>
      <c r="S14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M-99-00', '53165878', 'GLASURIT', '90 M-99/00 Alu. Superfino 0,5L IP3A', '0.5', '1.022', '6', '4', '2', '1', '97.449033816949', '', '', '', '', '', '1', '2019-02-18 00:00:00', '2019-02-18 00:00:00', NULL),</v>
      </c>
    </row>
    <row r="143" spans="1:19" ht="11.65" customHeight="1" x14ac:dyDescent="0.2">
      <c r="A143" s="77" t="s">
        <v>97</v>
      </c>
      <c r="B143" s="77">
        <v>140</v>
      </c>
      <c r="C143" s="76">
        <v>50148840</v>
      </c>
      <c r="D143" s="78" t="s">
        <v>98</v>
      </c>
      <c r="E143" s="79">
        <v>1</v>
      </c>
      <c r="F143" s="79" t="s">
        <v>557</v>
      </c>
      <c r="G143" s="79">
        <v>4</v>
      </c>
      <c r="H143" s="79" t="str">
        <f>VLOOKUP(Tabla2[[#This Row],[Cód_
Producto]],'Cliente-Producto'!C$4:F$275,3,0)</f>
        <v>gr</v>
      </c>
      <c r="I143" s="79">
        <v>2</v>
      </c>
      <c r="J143" s="80">
        <v>1.083</v>
      </c>
      <c r="K143" s="14" t="s">
        <v>606</v>
      </c>
      <c r="L143" s="199">
        <v>6</v>
      </c>
      <c r="M143" s="1" t="s">
        <v>921</v>
      </c>
      <c r="N143" s="1" t="s">
        <v>933</v>
      </c>
      <c r="O143" s="1">
        <f>VLOOKUP(Tabla2[[#This Row],[SAP
Cód BASF]],'ListaDistribuidor2019 L55 y 90'!$A$9:$H$238,8,0)</f>
        <v>118.36170752709631</v>
      </c>
      <c r="P143" s="181">
        <v>43466</v>
      </c>
      <c r="S14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M-99-01', '50148840', 'GLASURIT', '90 M-99/01 Al. Extrafino 1L IP3B', '1', '1.083', '6', '4', '2', '1', '118.361707527096', '', '', '', '', '', '1', '2019-02-18 00:00:00', '2019-02-18 00:00:00', NULL),</v>
      </c>
    </row>
    <row r="144" spans="1:19" ht="11.65" customHeight="1" x14ac:dyDescent="0.2">
      <c r="A144" s="77" t="s">
        <v>99</v>
      </c>
      <c r="B144" s="77">
        <v>141</v>
      </c>
      <c r="C144" s="76">
        <v>54606843</v>
      </c>
      <c r="D144" s="78" t="s">
        <v>100</v>
      </c>
      <c r="E144" s="79">
        <v>1</v>
      </c>
      <c r="F144" s="79" t="s">
        <v>557</v>
      </c>
      <c r="G144" s="79">
        <v>4</v>
      </c>
      <c r="H144" s="79" t="str">
        <f>VLOOKUP(Tabla2[[#This Row],[Cód_
Producto]],'Cliente-Producto'!C$4:F$275,3,0)</f>
        <v>gr</v>
      </c>
      <c r="I144" s="79">
        <v>2</v>
      </c>
      <c r="J144" s="80">
        <v>1.0549999999999999</v>
      </c>
      <c r="K144" s="14" t="s">
        <v>606</v>
      </c>
      <c r="L144" s="199">
        <v>6</v>
      </c>
      <c r="M144" s="1" t="s">
        <v>921</v>
      </c>
      <c r="N144" s="1" t="s">
        <v>933</v>
      </c>
      <c r="O144" s="1">
        <f>VLOOKUP(Tabla2[[#This Row],[SAP
Cód BASF]],'ListaDistribuidor2019 L55 y 90'!$A$9:$H$238,8,0)</f>
        <v>222.7307332753486</v>
      </c>
      <c r="P144" s="181">
        <v>43466</v>
      </c>
      <c r="S14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M-99-02', '54606843', 'GLASURIT', '90 M-99/02 Aluminio Fino 1L IP3B', '1', '1.055', '6', '4', '2', '1', '222.730733275349', '', '', '', '', '', '1', '2019-02-18 00:00:00', '2019-02-18 00:00:00', NULL),</v>
      </c>
    </row>
    <row r="145" spans="1:19" ht="11.65" customHeight="1" x14ac:dyDescent="0.2">
      <c r="A145" s="77" t="s">
        <v>101</v>
      </c>
      <c r="B145" s="77">
        <v>142</v>
      </c>
      <c r="C145" s="76">
        <v>53164606</v>
      </c>
      <c r="D145" s="78" t="s">
        <v>102</v>
      </c>
      <c r="E145" s="79">
        <v>0.5</v>
      </c>
      <c r="F145" s="79" t="s">
        <v>557</v>
      </c>
      <c r="G145" s="79">
        <v>4</v>
      </c>
      <c r="H145" s="79" t="str">
        <f>VLOOKUP(Tabla2[[#This Row],[Cód_
Producto]],'Cliente-Producto'!C$4:F$275,3,0)</f>
        <v>gr</v>
      </c>
      <c r="I145" s="79">
        <v>2</v>
      </c>
      <c r="J145" s="80">
        <v>1.0549999999999999</v>
      </c>
      <c r="K145" s="14" t="s">
        <v>606</v>
      </c>
      <c r="L145" s="199">
        <v>6</v>
      </c>
      <c r="M145" s="1" t="s">
        <v>921</v>
      </c>
      <c r="N145" s="1" t="s">
        <v>933</v>
      </c>
      <c r="O145" s="1">
        <f>VLOOKUP(Tabla2[[#This Row],[SAP
Cód BASF]],'ListaDistribuidor2019 L55 y 90'!$A$9:$H$238,8,0)</f>
        <v>97.44903381694904</v>
      </c>
      <c r="P145" s="181">
        <v>43466</v>
      </c>
      <c r="S14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M-99-03', '53164606', 'GLASURIT', '90 M-99/03 Aluminio Medio 0,5L IP3A', '0.5', '1.055', '6', '4', '2', '1', '97.449033816949', '', '', '', '', '', '1', '2019-02-18 00:00:00', '2019-02-18 00:00:00', NULL),</v>
      </c>
    </row>
    <row r="146" spans="1:19" ht="11.65" customHeight="1" x14ac:dyDescent="0.2">
      <c r="A146" s="77" t="s">
        <v>103</v>
      </c>
      <c r="B146" s="77">
        <v>143</v>
      </c>
      <c r="C146" s="76">
        <v>53165719</v>
      </c>
      <c r="D146" s="78" t="s">
        <v>104</v>
      </c>
      <c r="E146" s="79">
        <v>0.5</v>
      </c>
      <c r="F146" s="79" t="s">
        <v>557</v>
      </c>
      <c r="G146" s="79">
        <v>4</v>
      </c>
      <c r="H146" s="79" t="str">
        <f>VLOOKUP(Tabla2[[#This Row],[Cód_
Producto]],'Cliente-Producto'!C$4:F$275,3,0)</f>
        <v>gr</v>
      </c>
      <c r="I146" s="79">
        <v>2</v>
      </c>
      <c r="J146" s="80">
        <v>1.1060000000000001</v>
      </c>
      <c r="K146" s="14" t="s">
        <v>606</v>
      </c>
      <c r="L146" s="199">
        <v>6</v>
      </c>
      <c r="M146" s="1" t="s">
        <v>921</v>
      </c>
      <c r="N146" s="1" t="s">
        <v>933</v>
      </c>
      <c r="O146" s="1">
        <f>VLOOKUP(Tabla2[[#This Row],[SAP
Cód BASF]],'ListaDistribuidor2019 L55 y 90'!$A$9:$H$238,8,0)</f>
        <v>155.09249719656168</v>
      </c>
      <c r="P146" s="181">
        <v>43466</v>
      </c>
      <c r="S14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M-99-04', '53165719', 'GLASURIT', '90 M-99/04 Alu. Grueso 0,5L IP3A', '0.5', '1.106', '6', '4', '2', '1', '155.092497196562', '', '', '', '', '', '1', '2019-02-18 00:00:00', '2019-02-18 00:00:00', NULL),</v>
      </c>
    </row>
    <row r="147" spans="1:19" ht="11.65" customHeight="1" x14ac:dyDescent="0.2">
      <c r="A147" s="77" t="s">
        <v>105</v>
      </c>
      <c r="B147" s="77">
        <v>144</v>
      </c>
      <c r="C147" s="76">
        <v>53374537</v>
      </c>
      <c r="D147" s="78" t="s">
        <v>106</v>
      </c>
      <c r="E147" s="79">
        <v>0.5</v>
      </c>
      <c r="F147" s="79" t="s">
        <v>557</v>
      </c>
      <c r="G147" s="79">
        <v>4</v>
      </c>
      <c r="H147" s="79" t="str">
        <f>VLOOKUP(Tabla2[[#This Row],[Cód_
Producto]],'Cliente-Producto'!C$4:F$275,3,0)</f>
        <v>gr</v>
      </c>
      <c r="I147" s="79">
        <v>2</v>
      </c>
      <c r="J147" s="80">
        <v>1.085</v>
      </c>
      <c r="K147" s="14" t="s">
        <v>606</v>
      </c>
      <c r="L147" s="199">
        <v>6</v>
      </c>
      <c r="M147" s="1" t="s">
        <v>921</v>
      </c>
      <c r="N147" s="1" t="s">
        <v>933</v>
      </c>
      <c r="O147" s="1">
        <v>97.44903381694904</v>
      </c>
      <c r="P147" s="181"/>
      <c r="S14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M-99-07', '53374537', 'GLASURIT', '90 M-99-07 Alu. Extragru. 0,5L IP3A', '0.5', '1.085', '6', '4', '2', '1', '97.449033816949', '', '', '', '', '', '1', '2019-02-18 00:00:00', '2019-02-18 00:00:00', NULL),</v>
      </c>
    </row>
    <row r="148" spans="1:19" ht="11.65" customHeight="1" x14ac:dyDescent="0.2">
      <c r="A148" s="77" t="s">
        <v>107</v>
      </c>
      <c r="B148" s="77">
        <v>145</v>
      </c>
      <c r="C148" s="76">
        <v>53164871</v>
      </c>
      <c r="D148" s="78" t="s">
        <v>108</v>
      </c>
      <c r="E148" s="79">
        <v>1</v>
      </c>
      <c r="F148" s="79" t="s">
        <v>557</v>
      </c>
      <c r="G148" s="79">
        <v>4</v>
      </c>
      <c r="H148" s="79" t="str">
        <f>VLOOKUP(Tabla2[[#This Row],[Cód_
Producto]],'Cliente-Producto'!C$4:F$275,3,0)</f>
        <v>gr</v>
      </c>
      <c r="I148" s="79">
        <v>2</v>
      </c>
      <c r="J148" s="80">
        <v>1.0429999999999999</v>
      </c>
      <c r="K148" s="14" t="s">
        <v>606</v>
      </c>
      <c r="L148" s="199">
        <v>6</v>
      </c>
      <c r="M148" s="1" t="s">
        <v>921</v>
      </c>
      <c r="N148" s="1" t="s">
        <v>933</v>
      </c>
      <c r="O148" s="1">
        <f>VLOOKUP(Tabla2[[#This Row],[SAP
Cód BASF]],'ListaDistribuidor2019 L55 y 90'!$A$9:$H$238,8,0)</f>
        <v>222.7307332753486</v>
      </c>
      <c r="P148" s="181">
        <v>43466</v>
      </c>
      <c r="S14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M-99-08', '53164871', 'GLASURIT', '90 M-99/08 Alu. Brillante 1L IP3B', '1', '1.043', '6', '4', '2', '1', '222.730733275349', '', '', '', '', '', '1', '2019-02-18 00:00:00', '2019-02-18 00:00:00', NULL),</v>
      </c>
    </row>
    <row r="149" spans="1:19" ht="11.65" customHeight="1" x14ac:dyDescent="0.2">
      <c r="A149" s="77" t="s">
        <v>109</v>
      </c>
      <c r="B149" s="77">
        <v>146</v>
      </c>
      <c r="C149" s="76">
        <v>57501567</v>
      </c>
      <c r="D149" s="78" t="s">
        <v>110</v>
      </c>
      <c r="E149" s="79">
        <v>0.5</v>
      </c>
      <c r="F149" s="79" t="s">
        <v>557</v>
      </c>
      <c r="G149" s="79">
        <v>4</v>
      </c>
      <c r="H149" s="79" t="str">
        <f>VLOOKUP(Tabla2[[#This Row],[Cód_
Producto]],'Cliente-Producto'!C$4:F$275,3,0)</f>
        <v>gr</v>
      </c>
      <c r="I149" s="79">
        <v>2</v>
      </c>
      <c r="J149" s="80">
        <v>1.165</v>
      </c>
      <c r="K149" s="14" t="s">
        <v>606</v>
      </c>
      <c r="L149" s="199">
        <v>6</v>
      </c>
      <c r="M149" s="1" t="s">
        <v>921</v>
      </c>
      <c r="N149" s="1" t="s">
        <v>933</v>
      </c>
      <c r="O149" s="1">
        <f>VLOOKUP(Tabla2[[#This Row],[SAP
Cód BASF]],'ListaDistribuidor2019 L55 y 90'!$A$9:$H$238,8,0)</f>
        <v>118.36170752709631</v>
      </c>
      <c r="P149" s="181">
        <v>43466</v>
      </c>
      <c r="S14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M-99-21', '57501567', 'GLASURIT', '90M99/21 ALUMINUM AJ90-9121 0,5l IP31 GA', '0.5', '1.165', '6', '4', '2', '1', '118.361707527096', '', '', '', '', '', '1', '2019-02-18 00:00:00', '2019-02-18 00:00:00', NULL),</v>
      </c>
    </row>
    <row r="150" spans="1:19" ht="11.65" customHeight="1" x14ac:dyDescent="0.2">
      <c r="A150" s="77" t="s">
        <v>111</v>
      </c>
      <c r="B150" s="77">
        <v>147</v>
      </c>
      <c r="C150" s="76">
        <v>53165295</v>
      </c>
      <c r="D150" s="78" t="s">
        <v>112</v>
      </c>
      <c r="E150" s="79">
        <v>0.5</v>
      </c>
      <c r="F150" s="79" t="s">
        <v>557</v>
      </c>
      <c r="G150" s="79">
        <v>4</v>
      </c>
      <c r="H150" s="79" t="str">
        <f>VLOOKUP(Tabla2[[#This Row],[Cód_
Producto]],'Cliente-Producto'!C$4:F$275,3,0)</f>
        <v>gr</v>
      </c>
      <c r="I150" s="79">
        <v>2</v>
      </c>
      <c r="J150" s="80">
        <v>1.153</v>
      </c>
      <c r="K150" s="14" t="s">
        <v>606</v>
      </c>
      <c r="L150" s="199">
        <v>6</v>
      </c>
      <c r="M150" s="1" t="s">
        <v>921</v>
      </c>
      <c r="N150" s="1" t="s">
        <v>933</v>
      </c>
      <c r="O150" s="1">
        <f>VLOOKUP(Tabla2[[#This Row],[SAP
Cód BASF]],'ListaDistribuidor2019 L55 y 90'!$A$9:$H$238,8,0)</f>
        <v>155.09249719656168</v>
      </c>
      <c r="P150" s="181">
        <v>43466</v>
      </c>
      <c r="S15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M-99-22', '53165295', 'GLASURIT', '90M99/22 ALUMINUM AJ90-9122 0,5l IP31 GA', '0.5', '1.153', '6', '4', '2', '1', '155.092497196562', '', '', '', '', '', '1', '2019-02-18 00:00:00', '2019-02-18 00:00:00', NULL),</v>
      </c>
    </row>
    <row r="151" spans="1:19" ht="11.65" customHeight="1" x14ac:dyDescent="0.2">
      <c r="A151" s="77" t="s">
        <v>113</v>
      </c>
      <c r="B151" s="77">
        <v>148</v>
      </c>
      <c r="C151" s="76">
        <v>50173787</v>
      </c>
      <c r="D151" s="78" t="s">
        <v>114</v>
      </c>
      <c r="E151" s="79">
        <v>1</v>
      </c>
      <c r="F151" s="79" t="s">
        <v>557</v>
      </c>
      <c r="G151" s="79">
        <v>4</v>
      </c>
      <c r="H151" s="79" t="str">
        <f>VLOOKUP(Tabla2[[#This Row],[Cód_
Producto]],'Cliente-Producto'!C$4:F$275,3,0)</f>
        <v>gr</v>
      </c>
      <c r="I151" s="79">
        <v>2</v>
      </c>
      <c r="J151" s="80">
        <v>0.97499999999999998</v>
      </c>
      <c r="K151" s="14" t="s">
        <v>606</v>
      </c>
      <c r="L151" s="199">
        <v>6</v>
      </c>
      <c r="M151" s="1" t="s">
        <v>921</v>
      </c>
      <c r="N151" s="1" t="s">
        <v>933</v>
      </c>
      <c r="O151" s="1">
        <f>VLOOKUP(Tabla2[[#This Row],[SAP
Cód BASF]],'ListaDistribuidor2019 L55 y 90'!$A$9:$H$238,8,0)</f>
        <v>97.44903381694904</v>
      </c>
      <c r="P151" s="181">
        <v>43466</v>
      </c>
      <c r="S15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'90-1250', '50173787', 'GLASURIT', '90-1250 1L Negro Profundo', '1', '0.975', '6', '4', '2', '1', '97.449033816949', '', '', '', '', '', '1', '2019-02-18 00:00:00', '2019-02-18 00:00:00', NULL),</v>
      </c>
    </row>
    <row r="152" spans="1:19" ht="11.65" customHeight="1" x14ac:dyDescent="0.2">
      <c r="A152" s="77" t="s">
        <v>115</v>
      </c>
      <c r="B152" s="77">
        <v>149</v>
      </c>
      <c r="C152" s="76">
        <v>50251571</v>
      </c>
      <c r="D152" s="78" t="s">
        <v>116</v>
      </c>
      <c r="E152" s="79">
        <v>0.125</v>
      </c>
      <c r="F152" s="79" t="s">
        <v>557</v>
      </c>
      <c r="G152" s="79">
        <v>4</v>
      </c>
      <c r="H152" s="79" t="str">
        <f>VLOOKUP(Tabla2[[#This Row],[Cód_
Producto]],'Cliente-Producto'!C$4:F$275,3,0)</f>
        <v>gr</v>
      </c>
      <c r="I152" s="79">
        <v>2</v>
      </c>
      <c r="J152" s="80">
        <v>0.9</v>
      </c>
      <c r="K152" s="14" t="s">
        <v>606</v>
      </c>
      <c r="L152" s="199">
        <v>6</v>
      </c>
      <c r="M152" s="1" t="s">
        <v>921</v>
      </c>
      <c r="N152" s="1" t="s">
        <v>933</v>
      </c>
      <c r="O152" s="1">
        <v>222.7307332753486</v>
      </c>
      <c r="P152" s="181"/>
      <c r="S15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'90-905', '50251571', 'GLASURIT', '90-905 0,125L Alusilber ', '0.125', '0.9', '6', '4', '2', '1', '222.730733275349', '', '', '', '', '', '1', '2019-02-18 00:00:00', '2019-02-18 00:00:00', NULL),</v>
      </c>
    </row>
    <row r="153" spans="1:19" ht="11.65" customHeight="1" x14ac:dyDescent="0.2">
      <c r="A153" s="77" t="s">
        <v>117</v>
      </c>
      <c r="B153" s="77">
        <v>150</v>
      </c>
      <c r="C153" s="76">
        <v>50286110</v>
      </c>
      <c r="D153" s="78" t="s">
        <v>118</v>
      </c>
      <c r="E153" s="79">
        <v>1</v>
      </c>
      <c r="F153" s="79" t="s">
        <v>557</v>
      </c>
      <c r="G153" s="79">
        <v>4</v>
      </c>
      <c r="H153" s="79" t="str">
        <f>VLOOKUP(Tabla2[[#This Row],[Cód_
Producto]],'Cliente-Producto'!C$4:F$275,3,0)</f>
        <v>gr</v>
      </c>
      <c r="I153" s="79">
        <v>2</v>
      </c>
      <c r="J153" s="80">
        <v>1.5840000000000001</v>
      </c>
      <c r="K153" s="14" t="s">
        <v>606</v>
      </c>
      <c r="L153" s="199">
        <v>6</v>
      </c>
      <c r="M153" s="1" t="s">
        <v>921</v>
      </c>
      <c r="N153" s="1" t="s">
        <v>933</v>
      </c>
      <c r="O153" s="1">
        <f>VLOOKUP(Tabla2[[#This Row],[SAP
Cód BASF]],'ListaDistribuidor2019 L55 y 90'!$A$9:$H$238,8,0)</f>
        <v>118.36170752709631</v>
      </c>
      <c r="P153" s="181">
        <v>43466</v>
      </c>
      <c r="S15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031', '50286110', 'GLASURIT', '90 A-031 Blanco 1 L IP3A', '1', '1.584', '6', '4', '2', '1', '118.361707527096', '', '', '', '', '', '1', '2019-02-18 00:00:00', '2019-02-18 00:00:00', NULL),</v>
      </c>
    </row>
    <row r="154" spans="1:19" ht="11.65" customHeight="1" x14ac:dyDescent="0.2">
      <c r="A154" s="77" t="s">
        <v>119</v>
      </c>
      <c r="B154" s="77">
        <v>151</v>
      </c>
      <c r="C154" s="76">
        <v>53150031</v>
      </c>
      <c r="D154" s="78" t="s">
        <v>120</v>
      </c>
      <c r="E154" s="79">
        <v>0.5</v>
      </c>
      <c r="F154" s="79" t="s">
        <v>557</v>
      </c>
      <c r="G154" s="79">
        <v>4</v>
      </c>
      <c r="H154" s="79" t="str">
        <f>VLOOKUP(Tabla2[[#This Row],[Cód_
Producto]],'Cliente-Producto'!C$4:F$275,3,0)</f>
        <v>gr</v>
      </c>
      <c r="I154" s="79">
        <v>2</v>
      </c>
      <c r="J154" s="80">
        <v>1.0640000000000001</v>
      </c>
      <c r="K154" s="14" t="s">
        <v>606</v>
      </c>
      <c r="L154" s="199">
        <v>6</v>
      </c>
      <c r="M154" s="1" t="s">
        <v>921</v>
      </c>
      <c r="N154" s="1" t="s">
        <v>933</v>
      </c>
      <c r="O154" s="1">
        <f>VLOOKUP(Tabla2[[#This Row],[SAP
Cód BASF]],'ListaDistribuidor2019 L55 y 90'!$A$9:$H$238,8,0)</f>
        <v>57.07431660090969</v>
      </c>
      <c r="P154" s="181">
        <v>43466</v>
      </c>
      <c r="S15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032', '53150031', 'GLASURIT', '90 A-032 Blanco Transp 0,5L IP3A', '0.5', '1.064', '6', '4', '2', '1', '57.0743166009097', '', '', '', '', '', '1', '2019-02-18 00:00:00', '2019-02-18 00:00:00', NULL),</v>
      </c>
    </row>
    <row r="155" spans="1:19" ht="11.65" customHeight="1" x14ac:dyDescent="0.2">
      <c r="A155" s="77" t="s">
        <v>463</v>
      </c>
      <c r="B155" s="77">
        <v>152</v>
      </c>
      <c r="C155" s="76">
        <v>50356594</v>
      </c>
      <c r="D155" s="78" t="s">
        <v>464</v>
      </c>
      <c r="E155" s="79">
        <v>1</v>
      </c>
      <c r="F155" s="79" t="s">
        <v>557</v>
      </c>
      <c r="G155" s="79">
        <v>4</v>
      </c>
      <c r="H155" s="79" t="str">
        <f>VLOOKUP(Tabla2[[#This Row],[Cód_
Producto]],'Cliente-Producto'!C$4:F$275,3,0)</f>
        <v>gr</v>
      </c>
      <c r="I155" s="79">
        <v>2</v>
      </c>
      <c r="J155" s="80">
        <v>1.5880000000000001</v>
      </c>
      <c r="K155" s="14" t="s">
        <v>606</v>
      </c>
      <c r="L155" s="199">
        <v>6</v>
      </c>
      <c r="M155" s="1" t="s">
        <v>921</v>
      </c>
      <c r="N155" s="1" t="s">
        <v>933</v>
      </c>
      <c r="O155" s="1">
        <f>VLOOKUP(Tabla2[[#This Row],[SAP
Cód BASF]],'ListaDistribuidor2019 L55 y 90'!$A$9:$H$238,8,0)</f>
        <v>83.289772493118846</v>
      </c>
      <c r="P155" s="181">
        <v>43466</v>
      </c>
      <c r="S15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035', '50356594', 'GLASURIT', '90-A 035 Blanco nieve', '1', '1.588', '6', '4', '2', '1', '83.2897724931188', '', '', '', '', '', '1', '2019-02-18 00:00:00', '2019-02-18 00:00:00', NULL),</v>
      </c>
    </row>
    <row r="156" spans="1:19" ht="11.65" customHeight="1" x14ac:dyDescent="0.2">
      <c r="A156" s="77" t="s">
        <v>121</v>
      </c>
      <c r="B156" s="77">
        <v>153</v>
      </c>
      <c r="C156" s="76">
        <v>53371887</v>
      </c>
      <c r="D156" s="78" t="s">
        <v>122</v>
      </c>
      <c r="E156" s="79">
        <v>0.5</v>
      </c>
      <c r="F156" s="79" t="s">
        <v>557</v>
      </c>
      <c r="G156" s="79">
        <v>4</v>
      </c>
      <c r="H156" s="79" t="str">
        <f>VLOOKUP(Tabla2[[#This Row],[Cód_
Producto]],'Cliente-Producto'!C$4:F$275,3,0)</f>
        <v>gr</v>
      </c>
      <c r="I156" s="79">
        <v>2</v>
      </c>
      <c r="J156" s="80">
        <v>1.196</v>
      </c>
      <c r="K156" s="14" t="s">
        <v>606</v>
      </c>
      <c r="L156" s="199">
        <v>6</v>
      </c>
      <c r="M156" s="1" t="s">
        <v>921</v>
      </c>
      <c r="N156" s="1" t="s">
        <v>933</v>
      </c>
      <c r="O156" s="1">
        <v>57.07431660090969</v>
      </c>
      <c r="P156" s="181"/>
      <c r="S15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105', '53371887', 'GLASURIT', '90 A-105 Ocre 0,5L IP3A', '0.5', '1.196', '6', '4', '2', '1', '57.0743166009097', '', '', '', '', '', '1', '2019-02-18 00:00:00', '2019-02-18 00:00:00', NULL),</v>
      </c>
    </row>
    <row r="157" spans="1:19" ht="11.65" customHeight="1" x14ac:dyDescent="0.2">
      <c r="A157" s="77" t="s">
        <v>123</v>
      </c>
      <c r="B157" s="77">
        <v>154</v>
      </c>
      <c r="C157" s="76">
        <v>53374219</v>
      </c>
      <c r="D157" s="78" t="s">
        <v>124</v>
      </c>
      <c r="E157" s="79">
        <v>0.5</v>
      </c>
      <c r="F157" s="79" t="s">
        <v>557</v>
      </c>
      <c r="G157" s="79">
        <v>4</v>
      </c>
      <c r="H157" s="79" t="str">
        <f>VLOOKUP(Tabla2[[#This Row],[Cód_
Producto]],'Cliente-Producto'!C$4:F$275,3,0)</f>
        <v>gr</v>
      </c>
      <c r="I157" s="79">
        <v>2</v>
      </c>
      <c r="J157" s="80">
        <v>1.012</v>
      </c>
      <c r="K157" s="14" t="s">
        <v>606</v>
      </c>
      <c r="L157" s="199">
        <v>6</v>
      </c>
      <c r="M157" s="1" t="s">
        <v>921</v>
      </c>
      <c r="N157" s="1" t="s">
        <v>933</v>
      </c>
      <c r="O157" s="1">
        <v>97.44903381694904</v>
      </c>
      <c r="P157" s="181"/>
      <c r="S15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115', '53374219', 'GLASURIT', '90 A-115 Amarillo 0,5L IP3A', '0.5', '1.012', '6', '4', '2', '1', '97.449033816949', '', '', '', '', '', '1', '2019-02-18 00:00:00', '2019-02-18 00:00:00', NULL),</v>
      </c>
    </row>
    <row r="158" spans="1:19" ht="11.65" customHeight="1" x14ac:dyDescent="0.2">
      <c r="A158" s="77" t="s">
        <v>125</v>
      </c>
      <c r="B158" s="77">
        <v>155</v>
      </c>
      <c r="C158" s="76">
        <v>53371940</v>
      </c>
      <c r="D158" s="78" t="s">
        <v>126</v>
      </c>
      <c r="E158" s="79">
        <v>0.5</v>
      </c>
      <c r="F158" s="79" t="s">
        <v>557</v>
      </c>
      <c r="G158" s="79">
        <v>4</v>
      </c>
      <c r="H158" s="79" t="str">
        <f>VLOOKUP(Tabla2[[#This Row],[Cód_
Producto]],'Cliente-Producto'!C$4:F$275,3,0)</f>
        <v>gr</v>
      </c>
      <c r="I158" s="79">
        <v>2</v>
      </c>
      <c r="J158" s="80">
        <v>1.1060000000000001</v>
      </c>
      <c r="K158" s="14" t="s">
        <v>606</v>
      </c>
      <c r="L158" s="199">
        <v>6</v>
      </c>
      <c r="M158" s="1" t="s">
        <v>921</v>
      </c>
      <c r="N158" s="1" t="s">
        <v>933</v>
      </c>
      <c r="O158" s="1">
        <v>64.21407186793823</v>
      </c>
      <c r="P158" s="181"/>
      <c r="S15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136', '53371940', 'GLASURIT', '90 A-136 Ama. Oxi. Trans. 0,5L IP3A', '0.5', '1.106', '6', '4', '2', '1', '64.2140718679382', '', '', '', '', '', '1', '2019-02-18 00:00:00', '2019-02-18 00:00:00', NULL),</v>
      </c>
    </row>
    <row r="159" spans="1:19" ht="11.65" customHeight="1" x14ac:dyDescent="0.2">
      <c r="A159" s="77" t="s">
        <v>127</v>
      </c>
      <c r="B159" s="77">
        <v>156</v>
      </c>
      <c r="C159" s="76">
        <v>53371993</v>
      </c>
      <c r="D159" s="78" t="s">
        <v>128</v>
      </c>
      <c r="E159" s="79">
        <v>0.5</v>
      </c>
      <c r="F159" s="79" t="s">
        <v>557</v>
      </c>
      <c r="G159" s="79">
        <v>4</v>
      </c>
      <c r="H159" s="79" t="str">
        <f>VLOOKUP(Tabla2[[#This Row],[Cód_
Producto]],'Cliente-Producto'!C$4:F$275,3,0)</f>
        <v>gr</v>
      </c>
      <c r="I159" s="79">
        <v>2</v>
      </c>
      <c r="J159" s="80">
        <v>1.0409999999999999</v>
      </c>
      <c r="K159" s="14" t="s">
        <v>606</v>
      </c>
      <c r="L159" s="199">
        <v>6</v>
      </c>
      <c r="M159" s="1" t="s">
        <v>921</v>
      </c>
      <c r="N159" s="1" t="s">
        <v>933</v>
      </c>
      <c r="O159" s="1">
        <v>97.44903381694904</v>
      </c>
      <c r="P159" s="181"/>
      <c r="S15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143', '53371993', 'GLASURIT', '90 A-143 Amarillo Anaran. 0,5L IP3A', '0.5', '1.041', '6', '4', '2', '1', '97.449033816949', '', '', '', '', '', '1', '2019-02-18 00:00:00', '2019-02-18 00:00:00', NULL),</v>
      </c>
    </row>
    <row r="160" spans="1:19" ht="11.65" customHeight="1" x14ac:dyDescent="0.2">
      <c r="A160" s="77" t="s">
        <v>129</v>
      </c>
      <c r="B160" s="77">
        <v>157</v>
      </c>
      <c r="C160" s="76">
        <v>53372046</v>
      </c>
      <c r="D160" s="78" t="s">
        <v>130</v>
      </c>
      <c r="E160" s="79">
        <v>0.5</v>
      </c>
      <c r="F160" s="79" t="s">
        <v>557</v>
      </c>
      <c r="G160" s="79">
        <v>4</v>
      </c>
      <c r="H160" s="79" t="str">
        <f>VLOOKUP(Tabla2[[#This Row],[Cód_
Producto]],'Cliente-Producto'!C$4:F$275,3,0)</f>
        <v>gr</v>
      </c>
      <c r="I160" s="79">
        <v>2</v>
      </c>
      <c r="J160" s="80">
        <v>1.5089999999999999</v>
      </c>
      <c r="K160" s="14" t="s">
        <v>606</v>
      </c>
      <c r="L160" s="199">
        <v>6</v>
      </c>
      <c r="M160" s="1" t="s">
        <v>921</v>
      </c>
      <c r="N160" s="1" t="s">
        <v>933</v>
      </c>
      <c r="O160" s="1">
        <v>222.7307332753486</v>
      </c>
      <c r="P160" s="181"/>
      <c r="S16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148', '53372046', 'GLASURIT', '90 A-148 LEMON GOLD 0,5l IP3A', '0.5', '1.509', '6', '4', '2', '1', '222.730733275349', '', '', '', '', '', '1', '2019-02-18 00:00:00', '2019-02-18 00:00:00', NULL),</v>
      </c>
    </row>
    <row r="161" spans="1:19" ht="11.65" customHeight="1" x14ac:dyDescent="0.2">
      <c r="A161" s="77" t="s">
        <v>131</v>
      </c>
      <c r="B161" s="77">
        <v>158</v>
      </c>
      <c r="C161" s="76">
        <v>57679329</v>
      </c>
      <c r="D161" s="78" t="s">
        <v>132</v>
      </c>
      <c r="E161" s="79">
        <v>0.5</v>
      </c>
      <c r="F161" s="79" t="s">
        <v>557</v>
      </c>
      <c r="G161" s="79">
        <v>4</v>
      </c>
      <c r="H161" s="79" t="str">
        <f>VLOOKUP(Tabla2[[#This Row],[Cód_
Producto]],'Cliente-Producto'!C$4:F$275,3,0)</f>
        <v>gr</v>
      </c>
      <c r="I161" s="79">
        <v>2</v>
      </c>
      <c r="J161" s="80">
        <v>0.995</v>
      </c>
      <c r="K161" s="14" t="s">
        <v>606</v>
      </c>
      <c r="L161" s="199">
        <v>6</v>
      </c>
      <c r="M161" s="1" t="s">
        <v>921</v>
      </c>
      <c r="N161" s="1" t="s">
        <v>933</v>
      </c>
      <c r="O161" s="1">
        <v>57.07431660090969</v>
      </c>
      <c r="P161" s="181"/>
      <c r="S16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149', '57679329', 'GLASURIT', '90 A-149 Amarillo Limon', '0.5', '0.995', '6', '4', '2', '1', '57.0743166009097', '', '', '', '', '', '1', '2019-02-18 00:00:00', '2019-02-18 00:00:00', NULL),</v>
      </c>
    </row>
    <row r="162" spans="1:19" ht="11.65" customHeight="1" x14ac:dyDescent="0.2">
      <c r="A162" s="77" t="s">
        <v>133</v>
      </c>
      <c r="B162" s="77">
        <v>159</v>
      </c>
      <c r="C162" s="76">
        <v>50330955</v>
      </c>
      <c r="D162" s="78" t="s">
        <v>134</v>
      </c>
      <c r="E162" s="79">
        <v>0.5</v>
      </c>
      <c r="F162" s="79" t="s">
        <v>557</v>
      </c>
      <c r="G162" s="79">
        <v>4</v>
      </c>
      <c r="H162" s="79" t="str">
        <f>VLOOKUP(Tabla2[[#This Row],[Cód_
Producto]],'Cliente-Producto'!C$4:F$275,3,0)</f>
        <v>gr</v>
      </c>
      <c r="I162" s="79">
        <v>2</v>
      </c>
      <c r="J162" s="80">
        <v>1.002</v>
      </c>
      <c r="K162" s="14" t="s">
        <v>606</v>
      </c>
      <c r="L162" s="199">
        <v>6</v>
      </c>
      <c r="M162" s="1" t="s">
        <v>921</v>
      </c>
      <c r="N162" s="1" t="s">
        <v>933</v>
      </c>
      <c r="O162" s="1">
        <v>118.36170752709631</v>
      </c>
      <c r="P162" s="181"/>
      <c r="S16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155', '50330955', 'GLASURIT', '90-A 155 Amarillo Limon', '0.5', '1.002', '6', '4', '2', '1', '118.361707527096', '', '', '', '', '', '1', '2019-02-18 00:00:00', '2019-02-18 00:00:00', NULL),</v>
      </c>
    </row>
    <row r="163" spans="1:19" ht="11.65" customHeight="1" x14ac:dyDescent="0.2">
      <c r="A163" s="77" t="s">
        <v>135</v>
      </c>
      <c r="B163" s="77">
        <v>160</v>
      </c>
      <c r="C163" s="76">
        <v>53573923</v>
      </c>
      <c r="D163" s="78" t="s">
        <v>136</v>
      </c>
      <c r="E163" s="79">
        <v>0.5</v>
      </c>
      <c r="F163" s="79" t="s">
        <v>557</v>
      </c>
      <c r="G163" s="79">
        <v>4</v>
      </c>
      <c r="H163" s="79" t="str">
        <f>VLOOKUP(Tabla2[[#This Row],[Cód_
Producto]],'Cliente-Producto'!C$4:F$275,3,0)</f>
        <v>gr</v>
      </c>
      <c r="I163" s="79">
        <v>2</v>
      </c>
      <c r="J163" s="80">
        <v>1.022</v>
      </c>
      <c r="K163" s="14" t="s">
        <v>606</v>
      </c>
      <c r="L163" s="199">
        <v>6</v>
      </c>
      <c r="M163" s="1" t="s">
        <v>921</v>
      </c>
      <c r="N163" s="1" t="s">
        <v>933</v>
      </c>
      <c r="O163" s="1">
        <v>97.44903381694904</v>
      </c>
      <c r="P163" s="181"/>
      <c r="S16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177', '53573923', 'GLASURIT', '90 A-177 Amarillo Verdoso 0,5L IP31 GA', '0.5', '1.022', '6', '4', '2', '1', '97.449033816949', '', '', '', '', '', '1', '2019-02-18 00:00:00', '2019-02-18 00:00:00', NULL),</v>
      </c>
    </row>
    <row r="164" spans="1:19" ht="11.65" customHeight="1" x14ac:dyDescent="0.2">
      <c r="A164" s="77" t="s">
        <v>137</v>
      </c>
      <c r="B164" s="77">
        <v>161</v>
      </c>
      <c r="C164" s="76">
        <v>53374325</v>
      </c>
      <c r="D164" s="78" t="s">
        <v>138</v>
      </c>
      <c r="E164" s="79">
        <v>0.5</v>
      </c>
      <c r="F164" s="79" t="s">
        <v>557</v>
      </c>
      <c r="G164" s="79">
        <v>4</v>
      </c>
      <c r="H164" s="79" t="str">
        <f>VLOOKUP(Tabla2[[#This Row],[Cód_
Producto]],'Cliente-Producto'!C$4:F$275,3,0)</f>
        <v>gr</v>
      </c>
      <c r="I164" s="79">
        <v>2</v>
      </c>
      <c r="J164" s="80">
        <v>1.0589999999999999</v>
      </c>
      <c r="K164" s="14" t="s">
        <v>606</v>
      </c>
      <c r="L164" s="199">
        <v>6</v>
      </c>
      <c r="M164" s="1" t="s">
        <v>921</v>
      </c>
      <c r="N164" s="1" t="s">
        <v>933</v>
      </c>
      <c r="O164" s="1">
        <v>97.44903381694904</v>
      </c>
      <c r="P164" s="181"/>
      <c r="S16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201', '53374325', 'GLASURIT', '90 A-201 Naranja Claro 0,5L IP3A', '0.5', '1.059', '6', '4', '2', '1', '97.449033816949', '', '', '', '', '', '1', '2019-02-18 00:00:00', '2019-02-18 00:00:00', NULL),</v>
      </c>
    </row>
    <row r="165" spans="1:19" ht="11.65" customHeight="1" x14ac:dyDescent="0.2">
      <c r="A165" s="77" t="s">
        <v>139</v>
      </c>
      <c r="B165" s="77">
        <v>162</v>
      </c>
      <c r="C165" s="76">
        <v>53152840</v>
      </c>
      <c r="D165" s="78" t="s">
        <v>140</v>
      </c>
      <c r="E165" s="79">
        <v>0.5</v>
      </c>
      <c r="F165" s="79" t="s">
        <v>557</v>
      </c>
      <c r="G165" s="79">
        <v>4</v>
      </c>
      <c r="H165" s="79" t="str">
        <f>VLOOKUP(Tabla2[[#This Row],[Cód_
Producto]],'Cliente-Producto'!C$4:F$275,3,0)</f>
        <v>gr</v>
      </c>
      <c r="I165" s="79">
        <v>2</v>
      </c>
      <c r="J165" s="80">
        <v>1.1140000000000001</v>
      </c>
      <c r="K165" s="14" t="s">
        <v>606</v>
      </c>
      <c r="L165" s="199">
        <v>6</v>
      </c>
      <c r="M165" s="1" t="s">
        <v>921</v>
      </c>
      <c r="N165" s="1" t="s">
        <v>933</v>
      </c>
      <c r="O165" s="1">
        <f>VLOOKUP(Tabla2[[#This Row],[SAP
Cód BASF]],'ListaDistribuidor2019 L55 y 90'!$A$9:$H$238,8,0)</f>
        <v>57.07431660090969</v>
      </c>
      <c r="P165" s="181">
        <v>43466</v>
      </c>
      <c r="S16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306', '53152840', 'GLASURIT', '90 A-306 Rojo Oxido 0,5L IP3A', '0.5', '1.114', '6', '4', '2', '1', '57.0743166009097', '', '', '', '', '', '1', '2019-02-18 00:00:00', '2019-02-18 00:00:00', NULL),</v>
      </c>
    </row>
    <row r="166" spans="1:19" ht="11.65" customHeight="1" x14ac:dyDescent="0.2">
      <c r="A166" s="77" t="s">
        <v>141</v>
      </c>
      <c r="B166" s="77">
        <v>163</v>
      </c>
      <c r="C166" s="76">
        <v>57679382</v>
      </c>
      <c r="D166" s="78" t="s">
        <v>142</v>
      </c>
      <c r="E166" s="79">
        <v>0.5</v>
      </c>
      <c r="F166" s="79" t="s">
        <v>557</v>
      </c>
      <c r="G166" s="79">
        <v>4</v>
      </c>
      <c r="H166" s="79" t="str">
        <f>VLOOKUP(Tabla2[[#This Row],[Cód_
Producto]],'Cliente-Producto'!C$4:F$275,3,0)</f>
        <v>gr</v>
      </c>
      <c r="I166" s="79">
        <v>2</v>
      </c>
      <c r="J166" s="80">
        <v>0.98599999999999999</v>
      </c>
      <c r="K166" s="14" t="s">
        <v>606</v>
      </c>
      <c r="L166" s="199">
        <v>6</v>
      </c>
      <c r="M166" s="1" t="s">
        <v>921</v>
      </c>
      <c r="N166" s="1" t="s">
        <v>933</v>
      </c>
      <c r="O166" s="1">
        <v>97.44903381694904</v>
      </c>
      <c r="P166" s="181"/>
      <c r="S16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307', '57679382', 'GLASURIT', '90 A-307 Rojo Ox. Trans. 0,5L 1A1', '0.5', '0.986', '6', '4', '2', '1', '97.449033816949', '', '', '', '', '', '1', '2019-02-18 00:00:00', '2019-02-18 00:00:00', NULL),</v>
      </c>
    </row>
    <row r="167" spans="1:19" ht="11.65" customHeight="1" x14ac:dyDescent="0.2">
      <c r="A167" s="77" t="s">
        <v>143</v>
      </c>
      <c r="B167" s="77">
        <v>164</v>
      </c>
      <c r="C167" s="76">
        <v>53152363</v>
      </c>
      <c r="D167" s="78" t="s">
        <v>144</v>
      </c>
      <c r="E167" s="79">
        <v>0.5</v>
      </c>
      <c r="F167" s="79" t="s">
        <v>557</v>
      </c>
      <c r="G167" s="79">
        <v>4</v>
      </c>
      <c r="H167" s="79" t="str">
        <f>VLOOKUP(Tabla2[[#This Row],[Cód_
Producto]],'Cliente-Producto'!C$4:F$275,3,0)</f>
        <v>gr</v>
      </c>
      <c r="I167" s="79">
        <v>2</v>
      </c>
      <c r="J167" s="80">
        <v>1.097</v>
      </c>
      <c r="K167" s="14" t="s">
        <v>606</v>
      </c>
      <c r="L167" s="199">
        <v>6</v>
      </c>
      <c r="M167" s="1" t="s">
        <v>921</v>
      </c>
      <c r="N167" s="1" t="s">
        <v>933</v>
      </c>
      <c r="O167" s="1">
        <f>VLOOKUP(Tabla2[[#This Row],[SAP
Cód BASF]],'ListaDistribuidor2019 L55 y 90'!$A$9:$H$238,8,0)</f>
        <v>155.09249719656168</v>
      </c>
      <c r="P167" s="181">
        <v>43466</v>
      </c>
      <c r="S16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323', '53152363', 'GLASURIT', '90 A-323 Rojo Claro 0,5L IP3A', '0.5', '1.097', '6', '4', '2', '1', '155.092497196562', '', '', '', '', '', '1', '2019-02-18 00:00:00', '2019-02-18 00:00:00', NULL),</v>
      </c>
    </row>
    <row r="168" spans="1:19" ht="11.65" customHeight="1" x14ac:dyDescent="0.2">
      <c r="A168" s="77" t="s">
        <v>145</v>
      </c>
      <c r="B168" s="77">
        <v>165</v>
      </c>
      <c r="C168" s="76">
        <v>53153423</v>
      </c>
      <c r="D168" s="78" t="s">
        <v>146</v>
      </c>
      <c r="E168" s="79">
        <v>0.5</v>
      </c>
      <c r="F168" s="79" t="s">
        <v>557</v>
      </c>
      <c r="G168" s="79">
        <v>4</v>
      </c>
      <c r="H168" s="79" t="str">
        <f>VLOOKUP(Tabla2[[#This Row],[Cód_
Producto]],'Cliente-Producto'!C$4:F$275,3,0)</f>
        <v>gr</v>
      </c>
      <c r="I168" s="79">
        <v>2</v>
      </c>
      <c r="J168" s="80">
        <v>1.179</v>
      </c>
      <c r="K168" s="14" t="s">
        <v>606</v>
      </c>
      <c r="L168" s="199">
        <v>6</v>
      </c>
      <c r="M168" s="1" t="s">
        <v>921</v>
      </c>
      <c r="N168" s="1" t="s">
        <v>933</v>
      </c>
      <c r="O168" s="1">
        <f>VLOOKUP(Tabla2[[#This Row],[SAP
Cód BASF]],'ListaDistribuidor2019 L55 y 90'!$A$9:$H$238,8,0)</f>
        <v>57.07431660090969</v>
      </c>
      <c r="P168" s="181">
        <v>43466</v>
      </c>
      <c r="S16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329', '53153423', 'GLASURIT', '90 A-329 Rojo Transp. 0,5L IP3A', '0.5', '1.179', '6', '4', '2', '1', '57.0743166009097', '', '', '', '', '', '1', '2019-02-18 00:00:00', '2019-02-18 00:00:00', NULL),</v>
      </c>
    </row>
    <row r="169" spans="1:19" ht="11.65" customHeight="1" x14ac:dyDescent="0.2">
      <c r="A169" s="77" t="s">
        <v>147</v>
      </c>
      <c r="B169" s="77">
        <v>166</v>
      </c>
      <c r="C169" s="76">
        <v>53153794</v>
      </c>
      <c r="D169" s="78" t="s">
        <v>148</v>
      </c>
      <c r="E169" s="79">
        <v>0.5</v>
      </c>
      <c r="F169" s="79" t="s">
        <v>557</v>
      </c>
      <c r="G169" s="79">
        <v>4</v>
      </c>
      <c r="H169" s="79" t="str">
        <f>VLOOKUP(Tabla2[[#This Row],[Cód_
Producto]],'Cliente-Producto'!C$4:F$275,3,0)</f>
        <v>gr</v>
      </c>
      <c r="I169" s="79">
        <v>2</v>
      </c>
      <c r="J169" s="80">
        <v>0.98099999999999998</v>
      </c>
      <c r="K169" s="14" t="s">
        <v>606</v>
      </c>
      <c r="L169" s="199">
        <v>6</v>
      </c>
      <c r="M169" s="1" t="s">
        <v>921</v>
      </c>
      <c r="N169" s="1" t="s">
        <v>933</v>
      </c>
      <c r="O169" s="1">
        <f>VLOOKUP(Tabla2[[#This Row],[SAP
Cód BASF]],'ListaDistribuidor2019 L55 y 90'!$A$9:$H$238,8,0)</f>
        <v>118.36170752709631</v>
      </c>
      <c r="P169" s="181">
        <v>43466</v>
      </c>
      <c r="S16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347', '53153794', 'GLASURIT', '90 A-347 MARRON 0,5l IP31', '0.5', '0.981', '6', '4', '2', '1', '118.361707527096', '', '', '', '', '', '1', '2019-02-18 00:00:00', '2019-02-18 00:00:00', NULL),</v>
      </c>
    </row>
    <row r="170" spans="1:19" ht="11.65" customHeight="1" x14ac:dyDescent="0.2">
      <c r="A170" s="77" t="s">
        <v>149</v>
      </c>
      <c r="B170" s="77">
        <v>167</v>
      </c>
      <c r="C170" s="76">
        <v>57679488</v>
      </c>
      <c r="D170" s="78" t="s">
        <v>150</v>
      </c>
      <c r="E170" s="79">
        <v>1</v>
      </c>
      <c r="F170" s="79" t="s">
        <v>557</v>
      </c>
      <c r="G170" s="79">
        <v>4</v>
      </c>
      <c r="H170" s="79" t="str">
        <f>VLOOKUP(Tabla2[[#This Row],[Cód_
Producto]],'Cliente-Producto'!C$4:F$275,3,0)</f>
        <v>gr</v>
      </c>
      <c r="I170" s="79">
        <v>2</v>
      </c>
      <c r="J170" s="80">
        <v>0.99299999999999999</v>
      </c>
      <c r="K170" s="14" t="s">
        <v>606</v>
      </c>
      <c r="L170" s="199">
        <v>6</v>
      </c>
      <c r="M170" s="1" t="s">
        <v>921</v>
      </c>
      <c r="N170" s="1" t="s">
        <v>933</v>
      </c>
      <c r="O170" s="1">
        <v>187.40198810951742</v>
      </c>
      <c r="P170" s="181"/>
      <c r="S17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349', '57679488', 'GLASURIT', '90 A-349 RED 1l 1A1', '1', '0.993', '6', '4', '2', '1', '187.401988109517', '', '', '', '', '', '1', '2019-02-18 00:00:00', '2019-02-18 00:00:00', NULL),</v>
      </c>
    </row>
    <row r="171" spans="1:19" ht="11.65" customHeight="1" x14ac:dyDescent="0.2">
      <c r="A171" s="77" t="s">
        <v>465</v>
      </c>
      <c r="B171" s="77">
        <v>168</v>
      </c>
      <c r="C171" s="76">
        <v>50384742</v>
      </c>
      <c r="D171" s="78" t="s">
        <v>466</v>
      </c>
      <c r="E171" s="79">
        <v>0.5</v>
      </c>
      <c r="F171" s="79" t="s">
        <v>557</v>
      </c>
      <c r="G171" s="79">
        <v>4</v>
      </c>
      <c r="H171" s="79" t="str">
        <f>VLOOKUP(Tabla2[[#This Row],[Cód_
Producto]],'Cliente-Producto'!C$4:F$275,3,0)</f>
        <v>gr</v>
      </c>
      <c r="I171" s="79">
        <v>2</v>
      </c>
      <c r="J171" s="80">
        <v>0.97399999999999998</v>
      </c>
      <c r="K171" s="14" t="s">
        <v>606</v>
      </c>
      <c r="L171" s="199">
        <v>6</v>
      </c>
      <c r="M171" s="1" t="s">
        <v>921</v>
      </c>
      <c r="N171" s="1" t="s">
        <v>933</v>
      </c>
      <c r="O171" s="1">
        <f>VLOOKUP(Tabla2[[#This Row],[SAP
Cód BASF]],'ListaDistribuidor2019 L55 y 90'!$A$9:$H$238,8,0)</f>
        <v>97.44903381694904</v>
      </c>
      <c r="P171" s="181">
        <v>43466</v>
      </c>
      <c r="S17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350', '50384742', 'GLASURIT', '90-A 350 Rojo oscuro ', '0.5', '0.974', '6', '4', '2', '1', '97.449033816949', '', '', '', '', '', '1', '2019-02-18 00:00:00', '2019-02-18 00:00:00', NULL),</v>
      </c>
    </row>
    <row r="172" spans="1:19" ht="11.65" customHeight="1" x14ac:dyDescent="0.2">
      <c r="A172" s="77" t="s">
        <v>151</v>
      </c>
      <c r="B172" s="77">
        <v>169</v>
      </c>
      <c r="C172" s="76">
        <v>53152522</v>
      </c>
      <c r="D172" s="78" t="s">
        <v>152</v>
      </c>
      <c r="E172" s="79">
        <v>0.5</v>
      </c>
      <c r="F172" s="79" t="s">
        <v>557</v>
      </c>
      <c r="G172" s="79">
        <v>4</v>
      </c>
      <c r="H172" s="79" t="str">
        <f>VLOOKUP(Tabla2[[#This Row],[Cód_
Producto]],'Cliente-Producto'!C$4:F$275,3,0)</f>
        <v>gr</v>
      </c>
      <c r="I172" s="79">
        <v>2</v>
      </c>
      <c r="J172" s="80">
        <v>0.97399999999999998</v>
      </c>
      <c r="K172" s="14" t="s">
        <v>606</v>
      </c>
      <c r="L172" s="199">
        <v>6</v>
      </c>
      <c r="M172" s="1" t="s">
        <v>921</v>
      </c>
      <c r="N172" s="1" t="s">
        <v>933</v>
      </c>
      <c r="O172" s="1">
        <v>97.44903381694904</v>
      </c>
      <c r="P172" s="181"/>
      <c r="S17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352', '53152522', 'GLASURIT', '90 A-352 Rojo Oscuro 0,5L IP3A', '0.5', '0.974', '6', '4', '2', '1', '97.449033816949', '', '', '', '', '', '1', '2019-02-18 00:00:00', '2019-02-18 00:00:00', NULL),</v>
      </c>
    </row>
    <row r="173" spans="1:19" ht="11.65" customHeight="1" x14ac:dyDescent="0.2">
      <c r="A173" s="77" t="s">
        <v>153</v>
      </c>
      <c r="B173" s="77">
        <v>170</v>
      </c>
      <c r="C173" s="76">
        <v>53154165</v>
      </c>
      <c r="D173" s="78" t="s">
        <v>154</v>
      </c>
      <c r="E173" s="79">
        <v>0.5</v>
      </c>
      <c r="F173" s="79" t="s">
        <v>557</v>
      </c>
      <c r="G173" s="79">
        <v>4</v>
      </c>
      <c r="H173" s="79" t="str">
        <f>VLOOKUP(Tabla2[[#This Row],[Cód_
Producto]],'Cliente-Producto'!C$4:F$275,3,0)</f>
        <v>gr</v>
      </c>
      <c r="I173" s="79">
        <v>2</v>
      </c>
      <c r="J173" s="80">
        <v>0.96599999999999997</v>
      </c>
      <c r="K173" s="14" t="s">
        <v>606</v>
      </c>
      <c r="L173" s="199">
        <v>6</v>
      </c>
      <c r="M173" s="1" t="s">
        <v>921</v>
      </c>
      <c r="N173" s="1" t="s">
        <v>933</v>
      </c>
      <c r="O173" s="1">
        <f>VLOOKUP(Tabla2[[#This Row],[SAP
Cód BASF]],'ListaDistribuidor2019 L55 y 90'!$A$9:$H$238,8,0)</f>
        <v>97.44903381694904</v>
      </c>
      <c r="P173" s="181">
        <v>43466</v>
      </c>
      <c r="S17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359', '53154165', 'GLASURIT', '90 A-359 Rosa 0,5L IP3A', '0.5', '0.966', '6', '4', '2', '1', '97.449033816949', '', '', '', '', '', '1', '2019-02-18 00:00:00', '2019-02-18 00:00:00', NULL),</v>
      </c>
    </row>
    <row r="174" spans="1:19" ht="11.65" customHeight="1" x14ac:dyDescent="0.2">
      <c r="A174" s="77" t="s">
        <v>155</v>
      </c>
      <c r="B174" s="77">
        <v>171</v>
      </c>
      <c r="C174" s="76">
        <v>53154430</v>
      </c>
      <c r="D174" s="78" t="s">
        <v>156</v>
      </c>
      <c r="E174" s="79">
        <v>0.5</v>
      </c>
      <c r="F174" s="79" t="s">
        <v>557</v>
      </c>
      <c r="G174" s="79">
        <v>4</v>
      </c>
      <c r="H174" s="79" t="str">
        <f>VLOOKUP(Tabla2[[#This Row],[Cód_
Producto]],'Cliente-Producto'!C$4:F$275,3,0)</f>
        <v>gr</v>
      </c>
      <c r="I174" s="79">
        <v>2</v>
      </c>
      <c r="J174" s="80">
        <v>1.0189999999999999</v>
      </c>
      <c r="K174" s="14" t="s">
        <v>606</v>
      </c>
      <c r="L174" s="199">
        <v>6</v>
      </c>
      <c r="M174" s="1" t="s">
        <v>921</v>
      </c>
      <c r="N174" s="1" t="s">
        <v>933</v>
      </c>
      <c r="O174" s="1">
        <f>VLOOKUP(Tabla2[[#This Row],[SAP
Cód BASF]],'ListaDistribuidor2019 L55 y 90'!$A$9:$H$238,8,0)</f>
        <v>155.09249719656168</v>
      </c>
      <c r="P174" s="181">
        <v>43466</v>
      </c>
      <c r="S17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372', '53154430', 'GLASURIT', '90 A-372 ROJO ESCARLATA 0,5l IP31', '0.5', '1.019', '6', '4', '2', '1', '155.092497196562', '', '', '', '', '', '1', '2019-02-18 00:00:00', '2019-02-18 00:00:00', NULL),</v>
      </c>
    </row>
    <row r="175" spans="1:19" ht="11.65" customHeight="1" x14ac:dyDescent="0.2">
      <c r="A175" s="77" t="s">
        <v>157</v>
      </c>
      <c r="B175" s="77">
        <v>172</v>
      </c>
      <c r="C175" s="76">
        <v>53154748</v>
      </c>
      <c r="D175" s="78" t="s">
        <v>158</v>
      </c>
      <c r="E175" s="79">
        <v>0.5</v>
      </c>
      <c r="F175" s="79" t="s">
        <v>557</v>
      </c>
      <c r="G175" s="79">
        <v>4</v>
      </c>
      <c r="H175" s="79" t="str">
        <f>VLOOKUP(Tabla2[[#This Row],[Cód_
Producto]],'Cliente-Producto'!C$4:F$275,3,0)</f>
        <v>gr</v>
      </c>
      <c r="I175" s="79">
        <v>2</v>
      </c>
      <c r="J175" s="80">
        <v>0.97599999999999998</v>
      </c>
      <c r="K175" s="14" t="s">
        <v>606</v>
      </c>
      <c r="L175" s="199">
        <v>6</v>
      </c>
      <c r="M175" s="1" t="s">
        <v>921</v>
      </c>
      <c r="N175" s="1" t="s">
        <v>933</v>
      </c>
      <c r="O175" s="1">
        <f>VLOOKUP(Tabla2[[#This Row],[SAP
Cód BASF]],'ListaDistribuidor2019 L55 y 90'!$A$9:$H$238,8,0)</f>
        <v>97.44903381694904</v>
      </c>
      <c r="P175" s="181">
        <v>43466</v>
      </c>
      <c r="S17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378', '53154748', 'GLASURIT', '90 A-378 Rojo Anaranjado 0,5L 1A1', '0.5', '0.976', '6', '4', '2', '1', '97.449033816949', '', '', '', '', '', '1', '2019-02-18 00:00:00', '2019-02-18 00:00:00', NULL),</v>
      </c>
    </row>
    <row r="176" spans="1:19" ht="11.65" customHeight="1" x14ac:dyDescent="0.2">
      <c r="A176" s="77" t="s">
        <v>467</v>
      </c>
      <c r="B176" s="77">
        <v>173</v>
      </c>
      <c r="C176" s="76">
        <v>50338390</v>
      </c>
      <c r="D176" s="78" t="s">
        <v>468</v>
      </c>
      <c r="E176" s="79">
        <v>0.125</v>
      </c>
      <c r="F176" s="79" t="s">
        <v>557</v>
      </c>
      <c r="G176" s="79">
        <v>4</v>
      </c>
      <c r="H176" s="79" t="str">
        <f>VLOOKUP(Tabla2[[#This Row],[Cód_
Producto]],'Cliente-Producto'!C$4:F$275,3,0)</f>
        <v>gr</v>
      </c>
      <c r="I176" s="79">
        <v>2</v>
      </c>
      <c r="J176" s="80">
        <v>1.038</v>
      </c>
      <c r="K176" s="14" t="s">
        <v>606</v>
      </c>
      <c r="L176" s="199">
        <v>6</v>
      </c>
      <c r="M176" s="1" t="s">
        <v>921</v>
      </c>
      <c r="N176" s="1" t="s">
        <v>933</v>
      </c>
      <c r="O176" s="1">
        <f>VLOOKUP(Tabla2[[#This Row],[SAP
Cód BASF]],'ListaDistribuidor2019 L55 y 90'!$A$9:$H$238,8,0)</f>
        <v>90.168119538175588</v>
      </c>
      <c r="P176" s="181">
        <v>43466</v>
      </c>
      <c r="S17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3A0', '50338390', 'GLASURIT', '90-A 3A0 Cereza', '0.125', '1.038', '6', '4', '2', '1', '90.1681195381756', '', '', '', '', '', '1', '2019-02-18 00:00:00', '2019-02-18 00:00:00', NULL),</v>
      </c>
    </row>
    <row r="177" spans="1:19" ht="11.65" customHeight="1" x14ac:dyDescent="0.2">
      <c r="A177" s="77" t="s">
        <v>159</v>
      </c>
      <c r="B177" s="77">
        <v>174</v>
      </c>
      <c r="C177" s="76">
        <v>53372629</v>
      </c>
      <c r="D177" s="78" t="s">
        <v>160</v>
      </c>
      <c r="E177" s="79">
        <v>0.5</v>
      </c>
      <c r="F177" s="79" t="s">
        <v>557</v>
      </c>
      <c r="G177" s="79">
        <v>4</v>
      </c>
      <c r="H177" s="79" t="str">
        <f>VLOOKUP(Tabla2[[#This Row],[Cód_
Producto]],'Cliente-Producto'!C$4:F$275,3,0)</f>
        <v>gr</v>
      </c>
      <c r="I177" s="79">
        <v>2</v>
      </c>
      <c r="J177" s="80">
        <v>0.95199999999999996</v>
      </c>
      <c r="K177" s="14" t="s">
        <v>606</v>
      </c>
      <c r="L177" s="199">
        <v>6</v>
      </c>
      <c r="M177" s="1" t="s">
        <v>921</v>
      </c>
      <c r="N177" s="1" t="s">
        <v>933</v>
      </c>
      <c r="O177" s="1">
        <v>97.44903381694904</v>
      </c>
      <c r="P177" s="181"/>
      <c r="S17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427', '53372629', 'GLASURIT', '90 A-427 Violeta 0,5L IP3A', '0.5', '0.952', '6', '4', '2', '1', '97.449033816949', '', '', '', '', '', '1', '2019-02-18 00:00:00', '2019-02-18 00:00:00', NULL),</v>
      </c>
    </row>
    <row r="178" spans="1:19" ht="11.65" customHeight="1" x14ac:dyDescent="0.2">
      <c r="A178" s="77" t="s">
        <v>161</v>
      </c>
      <c r="B178" s="77">
        <v>175</v>
      </c>
      <c r="C178" s="76">
        <v>53155172</v>
      </c>
      <c r="D178" s="78" t="s">
        <v>162</v>
      </c>
      <c r="E178" s="79">
        <v>0.5</v>
      </c>
      <c r="F178" s="79" t="s">
        <v>557</v>
      </c>
      <c r="G178" s="79">
        <v>4</v>
      </c>
      <c r="H178" s="79" t="str">
        <f>VLOOKUP(Tabla2[[#This Row],[Cód_
Producto]],'Cliente-Producto'!C$4:F$275,3,0)</f>
        <v>gr</v>
      </c>
      <c r="I178" s="79">
        <v>2</v>
      </c>
      <c r="J178" s="80">
        <v>0.98399999999999999</v>
      </c>
      <c r="K178" s="14" t="s">
        <v>606</v>
      </c>
      <c r="L178" s="199">
        <v>6</v>
      </c>
      <c r="M178" s="1" t="s">
        <v>921</v>
      </c>
      <c r="N178" s="1" t="s">
        <v>933</v>
      </c>
      <c r="O178" s="1">
        <f>VLOOKUP(Tabla2[[#This Row],[SAP
Cód BASF]],'ListaDistribuidor2019 L55 y 90'!$A$9:$H$238,8,0)</f>
        <v>97.44903381694904</v>
      </c>
      <c r="P178" s="181">
        <v>43466</v>
      </c>
      <c r="S17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430', '53155172', 'GLASURIT', '90 A-430 Violeta Rojizo 0,5L IP3A', '0.5', '0.984', '6', '4', '2', '1', '97.449033816949', '', '', '', '', '', '1', '2019-02-18 00:00:00', '2019-02-18 00:00:00', NULL),</v>
      </c>
    </row>
    <row r="179" spans="1:19" ht="11.65" customHeight="1" x14ac:dyDescent="0.2">
      <c r="A179" s="77" t="s">
        <v>163</v>
      </c>
      <c r="B179" s="77">
        <v>176</v>
      </c>
      <c r="C179" s="76">
        <v>53155808</v>
      </c>
      <c r="D179" s="78" t="s">
        <v>164</v>
      </c>
      <c r="E179" s="79">
        <v>1</v>
      </c>
      <c r="F179" s="79" t="s">
        <v>557</v>
      </c>
      <c r="G179" s="79">
        <v>4</v>
      </c>
      <c r="H179" s="79" t="str">
        <f>VLOOKUP(Tabla2[[#This Row],[Cód_
Producto]],'Cliente-Producto'!C$4:F$275,3,0)</f>
        <v>gr</v>
      </c>
      <c r="I179" s="79">
        <v>2</v>
      </c>
      <c r="J179" s="80">
        <v>1.042</v>
      </c>
      <c r="K179" s="14" t="s">
        <v>606</v>
      </c>
      <c r="L179" s="199">
        <v>6</v>
      </c>
      <c r="M179" s="1" t="s">
        <v>921</v>
      </c>
      <c r="N179" s="1" t="s">
        <v>933</v>
      </c>
      <c r="O179" s="1">
        <f>VLOOKUP(Tabla2[[#This Row],[SAP
Cód BASF]],'ListaDistribuidor2019 L55 y 90'!$A$9:$H$238,8,0)</f>
        <v>155.09249719656168</v>
      </c>
      <c r="P179" s="181">
        <v>43466</v>
      </c>
      <c r="S17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503', '53155808', 'GLASURIT', '90 A-503  BLUE 1l IP3B', '1', '1.042', '6', '4', '2', '1', '155.092497196562', '', '', '', '', '', '1', '2019-02-18 00:00:00', '2019-02-18 00:00:00', NULL),</v>
      </c>
    </row>
    <row r="180" spans="1:19" ht="11.65" customHeight="1" x14ac:dyDescent="0.2">
      <c r="A180" s="77" t="s">
        <v>165</v>
      </c>
      <c r="B180" s="77">
        <v>177</v>
      </c>
      <c r="C180" s="76">
        <v>50180536</v>
      </c>
      <c r="D180" s="78" t="s">
        <v>166</v>
      </c>
      <c r="E180" s="79">
        <v>1</v>
      </c>
      <c r="F180" s="79" t="s">
        <v>557</v>
      </c>
      <c r="G180" s="79">
        <v>4</v>
      </c>
      <c r="H180" s="79" t="str">
        <f>VLOOKUP(Tabla2[[#This Row],[Cód_
Producto]],'Cliente-Producto'!C$4:F$275,3,0)</f>
        <v>gr</v>
      </c>
      <c r="I180" s="79">
        <v>2</v>
      </c>
      <c r="J180" s="80">
        <v>0.98599999999999999</v>
      </c>
      <c r="K180" s="14" t="s">
        <v>606</v>
      </c>
      <c r="L180" s="199">
        <v>6</v>
      </c>
      <c r="M180" s="1" t="s">
        <v>921</v>
      </c>
      <c r="N180" s="1" t="s">
        <v>933</v>
      </c>
      <c r="O180" s="1">
        <f>VLOOKUP(Tabla2[[#This Row],[SAP
Cód BASF]],'ListaDistribuidor2019 L55 y 90'!$A$9:$H$238,8,0)</f>
        <v>187.40198810951742</v>
      </c>
      <c r="P180" s="181">
        <v>43466</v>
      </c>
      <c r="S18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527', '50180536', 'GLASURIT', '90-A 527 1L SAPHIRBLAU (AZUL ZAFIRO)', '1', '0.986', '6', '4', '2', '1', '187.401988109517', '', '', '', '', '', '1', '2019-02-18 00:00:00', '2019-02-18 00:00:00', NULL),</v>
      </c>
    </row>
    <row r="181" spans="1:19" ht="11.65" customHeight="1" x14ac:dyDescent="0.2">
      <c r="A181" s="77" t="s">
        <v>469</v>
      </c>
      <c r="B181" s="77">
        <v>178</v>
      </c>
      <c r="C181" s="76">
        <v>50429691</v>
      </c>
      <c r="D181" s="78" t="s">
        <v>470</v>
      </c>
      <c r="E181" s="79">
        <v>0.5</v>
      </c>
      <c r="F181" s="79" t="s">
        <v>557</v>
      </c>
      <c r="G181" s="79">
        <v>4</v>
      </c>
      <c r="H181" s="79" t="str">
        <f>VLOOKUP(Tabla2[[#This Row],[Cód_
Producto]],'Cliente-Producto'!C$4:F$275,3,0)</f>
        <v>gr</v>
      </c>
      <c r="I181" s="79">
        <v>2</v>
      </c>
      <c r="J181" s="80">
        <v>0.96799999999999997</v>
      </c>
      <c r="K181" s="14" t="s">
        <v>606</v>
      </c>
      <c r="L181" s="199">
        <v>6</v>
      </c>
      <c r="M181" s="1" t="s">
        <v>921</v>
      </c>
      <c r="N181" s="1" t="s">
        <v>933</v>
      </c>
      <c r="O181" s="1">
        <f>VLOOKUP(Tabla2[[#This Row],[SAP
Cód BASF]],'ListaDistribuidor2019 L55 y 90'!$A$9:$H$238,8,0)</f>
        <v>222.10605998165028</v>
      </c>
      <c r="P181" s="181">
        <v>43466</v>
      </c>
      <c r="S18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528', '50429691', 'GLASURIT', '90-A 528 Azul', '0.5', '0.968', '6', '4', '2', '1', '222.10605998165', '', '', '', '', '', '1', '2019-02-18 00:00:00', '2019-02-18 00:00:00', NULL),</v>
      </c>
    </row>
    <row r="182" spans="1:19" ht="11.65" customHeight="1" x14ac:dyDescent="0.2">
      <c r="A182" s="77" t="s">
        <v>167</v>
      </c>
      <c r="B182" s="77">
        <v>179</v>
      </c>
      <c r="C182" s="76">
        <v>57679541</v>
      </c>
      <c r="D182" s="78" t="s">
        <v>168</v>
      </c>
      <c r="E182" s="79">
        <v>1</v>
      </c>
      <c r="F182" s="79" t="s">
        <v>557</v>
      </c>
      <c r="G182" s="79">
        <v>4</v>
      </c>
      <c r="H182" s="79" t="str">
        <f>VLOOKUP(Tabla2[[#This Row],[Cód_
Producto]],'Cliente-Producto'!C$4:F$275,3,0)</f>
        <v>gr</v>
      </c>
      <c r="I182" s="79">
        <v>2</v>
      </c>
      <c r="J182" s="80">
        <v>0.96799999999999997</v>
      </c>
      <c r="K182" s="14" t="s">
        <v>606</v>
      </c>
      <c r="L182" s="199">
        <v>6</v>
      </c>
      <c r="M182" s="1" t="s">
        <v>921</v>
      </c>
      <c r="N182" s="1" t="s">
        <v>933</v>
      </c>
      <c r="O182" s="1">
        <v>222.73072546703008</v>
      </c>
      <c r="P182" s="181"/>
      <c r="S18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531', '57679541', 'GLASURIT', '90-A 531 BLUE 1l 1A1', '1', '0.968', '6', '4', '2', '1', '222.73072546703', '', '', '', '', '', '1', '2019-02-18 00:00:00', '2019-02-18 00:00:00', NULL),</v>
      </c>
    </row>
    <row r="183" spans="1:19" ht="11.65" customHeight="1" x14ac:dyDescent="0.2">
      <c r="A183" s="77" t="s">
        <v>169</v>
      </c>
      <c r="B183" s="77">
        <v>180</v>
      </c>
      <c r="C183" s="76">
        <v>57679594</v>
      </c>
      <c r="D183" s="78" t="s">
        <v>170</v>
      </c>
      <c r="E183" s="79">
        <v>0.5</v>
      </c>
      <c r="F183" s="79" t="s">
        <v>557</v>
      </c>
      <c r="G183" s="79">
        <v>4</v>
      </c>
      <c r="H183" s="79" t="str">
        <f>VLOOKUP(Tabla2[[#This Row],[Cód_
Producto]],'Cliente-Producto'!C$4:F$275,3,0)</f>
        <v>gr</v>
      </c>
      <c r="I183" s="79">
        <v>2</v>
      </c>
      <c r="J183" s="80">
        <v>0.97199999999999998</v>
      </c>
      <c r="K183" s="14" t="s">
        <v>606</v>
      </c>
      <c r="L183" s="199">
        <v>6</v>
      </c>
      <c r="M183" s="1" t="s">
        <v>921</v>
      </c>
      <c r="N183" s="1" t="s">
        <v>933</v>
      </c>
      <c r="O183" s="1">
        <v>60.823678311433476</v>
      </c>
      <c r="P183" s="181"/>
      <c r="S18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532', '57679594', 'GLASURIT', '90 A-532 Azul Indio 0,5L 1A1', '0.5', '0.972', '6', '4', '2', '1', '60.8236783114335', '', '', '', '', '', '1', '2019-02-18 00:00:00', '2019-02-18 00:00:00', NULL),</v>
      </c>
    </row>
    <row r="184" spans="1:19" ht="11.65" customHeight="1" x14ac:dyDescent="0.2">
      <c r="A184" s="77" t="s">
        <v>171</v>
      </c>
      <c r="B184" s="77">
        <v>181</v>
      </c>
      <c r="C184" s="76">
        <v>57680336</v>
      </c>
      <c r="D184" s="78" t="s">
        <v>172</v>
      </c>
      <c r="E184" s="79">
        <v>0.5</v>
      </c>
      <c r="F184" s="79" t="s">
        <v>557</v>
      </c>
      <c r="G184" s="79">
        <v>4</v>
      </c>
      <c r="H184" s="79" t="str">
        <f>VLOOKUP(Tabla2[[#This Row],[Cód_
Producto]],'Cliente-Producto'!C$4:F$275,3,0)</f>
        <v>gr</v>
      </c>
      <c r="I184" s="79">
        <v>2</v>
      </c>
      <c r="J184" s="80">
        <v>1.0449999999999999</v>
      </c>
      <c r="K184" s="14" t="s">
        <v>606</v>
      </c>
      <c r="L184" s="199">
        <v>6</v>
      </c>
      <c r="M184" s="1" t="s">
        <v>921</v>
      </c>
      <c r="N184" s="1" t="s">
        <v>933</v>
      </c>
      <c r="O184" s="1">
        <v>64.216414592194624</v>
      </c>
      <c r="P184" s="181"/>
      <c r="S18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563', '57680336', 'GLASURIT', '90 A-563 Azul 0,5L 1A1', '0.5', '1.045', '6', '4', '2', '1', '64.2164145921946', '', '', '', '', '', '1', '2019-02-18 00:00:00', '2019-02-18 00:00:00', NULL),</v>
      </c>
    </row>
    <row r="185" spans="1:19" ht="11.65" customHeight="1" x14ac:dyDescent="0.2">
      <c r="A185" s="77" t="s">
        <v>173</v>
      </c>
      <c r="B185" s="77">
        <v>182</v>
      </c>
      <c r="C185" s="76">
        <v>51989014</v>
      </c>
      <c r="D185" s="78" t="s">
        <v>174</v>
      </c>
      <c r="E185" s="79">
        <v>1</v>
      </c>
      <c r="F185" s="79" t="s">
        <v>557</v>
      </c>
      <c r="G185" s="79">
        <v>4</v>
      </c>
      <c r="H185" s="79" t="str">
        <f>VLOOKUP(Tabla2[[#This Row],[Cód_
Producto]],'Cliente-Producto'!C$4:F$275,3,0)</f>
        <v>gr</v>
      </c>
      <c r="I185" s="79">
        <v>2</v>
      </c>
      <c r="J185" s="80">
        <v>0.996</v>
      </c>
      <c r="K185" s="14" t="s">
        <v>606</v>
      </c>
      <c r="L185" s="199">
        <v>6</v>
      </c>
      <c r="M185" s="1" t="s">
        <v>921</v>
      </c>
      <c r="N185" s="1" t="s">
        <v>933</v>
      </c>
      <c r="O185" s="1">
        <v>222.73072546703008</v>
      </c>
      <c r="P185" s="181"/>
      <c r="S18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589', '51989014', 'GLASURIT', '90-A589 AZUL 1L 1A1', '1', '0.996', '6', '4', '2', '1', '222.73072546703', '', '', '', '', '', '1', '2019-02-18 00:00:00', '2019-02-18 00:00:00', NULL),</v>
      </c>
    </row>
    <row r="186" spans="1:19" ht="11.65" customHeight="1" x14ac:dyDescent="0.2">
      <c r="A186" s="77" t="s">
        <v>175</v>
      </c>
      <c r="B186" s="77">
        <v>183</v>
      </c>
      <c r="C186" s="76">
        <v>53156921</v>
      </c>
      <c r="D186" s="78" t="s">
        <v>176</v>
      </c>
      <c r="E186" s="79">
        <v>1</v>
      </c>
      <c r="F186" s="79" t="s">
        <v>557</v>
      </c>
      <c r="G186" s="79">
        <v>4</v>
      </c>
      <c r="H186" s="79" t="str">
        <f>VLOOKUP(Tabla2[[#This Row],[Cód_
Producto]],'Cliente-Producto'!C$4:F$275,3,0)</f>
        <v>gr</v>
      </c>
      <c r="I186" s="79">
        <v>2</v>
      </c>
      <c r="J186" s="80">
        <v>0.98699999999999999</v>
      </c>
      <c r="K186" s="14" t="s">
        <v>606</v>
      </c>
      <c r="L186" s="199">
        <v>6</v>
      </c>
      <c r="M186" s="1" t="s">
        <v>921</v>
      </c>
      <c r="N186" s="1" t="s">
        <v>933</v>
      </c>
      <c r="O186" s="1">
        <f>VLOOKUP(Tabla2[[#This Row],[SAP
Cód BASF]],'ListaDistribuidor2019 L55 y 90'!$A$9:$H$238,8,0)</f>
        <v>118.36170752709631</v>
      </c>
      <c r="P186" s="181">
        <v>43466</v>
      </c>
      <c r="S18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640', '53156921', 'GLASURIT', '90 A-640 VERDE AZULADO 1l IP31', '1', '0.987', '6', '4', '2', '1', '118.361707527096', '', '', '', '', '', '1', '2019-02-18 00:00:00', '2019-02-18 00:00:00', NULL),</v>
      </c>
    </row>
    <row r="187" spans="1:19" ht="11.65" customHeight="1" x14ac:dyDescent="0.2">
      <c r="A187" s="77" t="s">
        <v>471</v>
      </c>
      <c r="B187" s="77">
        <v>184</v>
      </c>
      <c r="C187" s="76">
        <v>50392274</v>
      </c>
      <c r="D187" s="78" t="s">
        <v>472</v>
      </c>
      <c r="E187" s="79">
        <v>0.5</v>
      </c>
      <c r="F187" s="79" t="s">
        <v>557</v>
      </c>
      <c r="G187" s="79">
        <v>4</v>
      </c>
      <c r="H187" s="79" t="str">
        <f>VLOOKUP(Tabla2[[#This Row],[Cód_
Producto]],'Cliente-Producto'!C$4:F$275,3,0)</f>
        <v>gr</v>
      </c>
      <c r="I187" s="79">
        <v>2</v>
      </c>
      <c r="J187" s="80">
        <v>1.032</v>
      </c>
      <c r="K187" s="14" t="s">
        <v>606</v>
      </c>
      <c r="L187" s="199">
        <v>6</v>
      </c>
      <c r="M187" s="1" t="s">
        <v>921</v>
      </c>
      <c r="N187" s="1" t="s">
        <v>933</v>
      </c>
      <c r="O187" s="1">
        <f>VLOOKUP(Tabla2[[#This Row],[SAP
Cód BASF]],'ListaDistribuidor2019 L55 y 90'!$A$9:$H$238,8,0)</f>
        <v>83.289772493118846</v>
      </c>
      <c r="P187" s="181">
        <v>43466</v>
      </c>
      <c r="S18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695', '50392274', 'GLASURIT', '90-A 695 Verde', '0.5', '1.032', '6', '4', '2', '1', '83.2897724931188', '', '', '', '', '', '1', '2019-02-18 00:00:00', '2019-02-18 00:00:00', NULL),</v>
      </c>
    </row>
    <row r="188" spans="1:19" ht="11.65" customHeight="1" x14ac:dyDescent="0.2">
      <c r="A188" s="77" t="s">
        <v>177</v>
      </c>
      <c r="B188" s="77">
        <v>185</v>
      </c>
      <c r="C188" s="76">
        <v>53372894</v>
      </c>
      <c r="D188" s="78" t="s">
        <v>178</v>
      </c>
      <c r="E188" s="79">
        <v>0.5</v>
      </c>
      <c r="F188" s="79" t="s">
        <v>557</v>
      </c>
      <c r="G188" s="79">
        <v>4</v>
      </c>
      <c r="H188" s="79" t="str">
        <f>VLOOKUP(Tabla2[[#This Row],[Cód_
Producto]],'Cliente-Producto'!C$4:F$275,3,0)</f>
        <v>gr</v>
      </c>
      <c r="I188" s="79">
        <v>2</v>
      </c>
      <c r="J188" s="80">
        <v>1.032</v>
      </c>
      <c r="K188" s="14" t="s">
        <v>606</v>
      </c>
      <c r="L188" s="199">
        <v>6</v>
      </c>
      <c r="M188" s="1" t="s">
        <v>921</v>
      </c>
      <c r="N188" s="1" t="s">
        <v>933</v>
      </c>
      <c r="O188" s="1">
        <v>97.44903381694904</v>
      </c>
      <c r="P188" s="181"/>
      <c r="S18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696', '53372894', 'GLASURIT', '90 A-696 GREEN 0,5l IP3A', '0.5', '1.032', '6', '4', '2', '1', '97.449033816949', '', '', '', '', '', '1', '2019-02-18 00:00:00', '2019-02-18 00:00:00', NULL),</v>
      </c>
    </row>
    <row r="189" spans="1:19" ht="11.65" customHeight="1" x14ac:dyDescent="0.2">
      <c r="A189" s="77" t="s">
        <v>179</v>
      </c>
      <c r="B189" s="77">
        <v>186</v>
      </c>
      <c r="C189" s="76">
        <v>53157663</v>
      </c>
      <c r="D189" s="78" t="s">
        <v>180</v>
      </c>
      <c r="E189" s="79">
        <v>0.5</v>
      </c>
      <c r="F189" s="79" t="s">
        <v>557</v>
      </c>
      <c r="G189" s="79">
        <v>4</v>
      </c>
      <c r="H189" s="79" t="str">
        <f>VLOOKUP(Tabla2[[#This Row],[Cód_
Producto]],'Cliente-Producto'!C$4:F$275,3,0)</f>
        <v>gr</v>
      </c>
      <c r="I189" s="79">
        <v>2</v>
      </c>
      <c r="J189" s="80">
        <v>0.98099999999999998</v>
      </c>
      <c r="K189" s="14" t="s">
        <v>606</v>
      </c>
      <c r="L189" s="199">
        <v>6</v>
      </c>
      <c r="M189" s="1" t="s">
        <v>921</v>
      </c>
      <c r="N189" s="1" t="s">
        <v>933</v>
      </c>
      <c r="O189" s="1">
        <f>VLOOKUP(Tabla2[[#This Row],[SAP
Cód BASF]],'ListaDistribuidor2019 L55 y 90'!$A$9:$H$238,8,0)</f>
        <v>57.07431660090969</v>
      </c>
      <c r="P189" s="181">
        <v>43466</v>
      </c>
      <c r="S18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924', '53157663', 'GLASURIT', '90-A 924 FACTORY BLACK 0,5l IP3A', '0.5', '0.981', '6', '4', '2', '1', '57.0743166009097', '', '', '', '', '', '1', '2019-02-18 00:00:00', '2019-02-18 00:00:00', NULL),</v>
      </c>
    </row>
    <row r="190" spans="1:19" ht="11.65" customHeight="1" x14ac:dyDescent="0.2">
      <c r="A190" s="77" t="s">
        <v>181</v>
      </c>
      <c r="B190" s="77">
        <v>187</v>
      </c>
      <c r="C190" s="76">
        <v>57048393</v>
      </c>
      <c r="D190" s="78" t="s">
        <v>182</v>
      </c>
      <c r="E190" s="79">
        <v>1</v>
      </c>
      <c r="F190" s="79" t="s">
        <v>557</v>
      </c>
      <c r="G190" s="79">
        <v>4</v>
      </c>
      <c r="H190" s="79" t="str">
        <f>VLOOKUP(Tabla2[[#This Row],[Cód_
Producto]],'Cliente-Producto'!C$4:F$275,3,0)</f>
        <v>gr</v>
      </c>
      <c r="I190" s="79">
        <v>2</v>
      </c>
      <c r="J190" s="80">
        <v>0.95299999999999996</v>
      </c>
      <c r="K190" s="14" t="s">
        <v>606</v>
      </c>
      <c r="L190" s="199">
        <v>6</v>
      </c>
      <c r="M190" s="1" t="s">
        <v>921</v>
      </c>
      <c r="N190" s="1" t="s">
        <v>933</v>
      </c>
      <c r="O190" s="1">
        <f>VLOOKUP(Tabla2[[#This Row],[SAP
Cód BASF]],'ListaDistribuidor2019 L55 y 90'!$A$9:$H$238,8,0)</f>
        <v>97.44903381694904</v>
      </c>
      <c r="P190" s="181">
        <v>43466</v>
      </c>
      <c r="S19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926', '57048393', 'GLASURIT', '90-A 926 BLACK 1l IP3B', '1', '0.953', '6', '4', '2', '1', '97.449033816949', '', '', '', '', '', '1', '2019-02-18 00:00:00', '2019-02-18 00:00:00', NULL),</v>
      </c>
    </row>
    <row r="191" spans="1:19" ht="11.65" customHeight="1" x14ac:dyDescent="0.2">
      <c r="A191" s="77" t="s">
        <v>183</v>
      </c>
      <c r="B191" s="77">
        <v>188</v>
      </c>
      <c r="C191" s="76">
        <v>50173848</v>
      </c>
      <c r="D191" s="78" t="s">
        <v>184</v>
      </c>
      <c r="E191" s="79">
        <v>0.5</v>
      </c>
      <c r="F191" s="79" t="s">
        <v>557</v>
      </c>
      <c r="G191" s="79">
        <v>4</v>
      </c>
      <c r="H191" s="79" t="str">
        <f>VLOOKUP(Tabla2[[#This Row],[Cód_
Producto]],'Cliente-Producto'!C$4:F$275,3,0)</f>
        <v>gr</v>
      </c>
      <c r="I191" s="79">
        <v>2</v>
      </c>
      <c r="J191" s="80">
        <v>0.97299999999999998</v>
      </c>
      <c r="K191" s="14" t="s">
        <v>606</v>
      </c>
      <c r="L191" s="199">
        <v>6</v>
      </c>
      <c r="M191" s="1" t="s">
        <v>921</v>
      </c>
      <c r="N191" s="1" t="s">
        <v>933</v>
      </c>
      <c r="O191" s="1">
        <f>VLOOKUP(Tabla2[[#This Row],[SAP
Cód BASF]],'ListaDistribuidor2019 L55 y 90'!$A$9:$H$238,8,0)</f>
        <v>64.216414592194624</v>
      </c>
      <c r="P191" s="181">
        <v>43466</v>
      </c>
      <c r="S19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927', '50173848', 'GLASURIT', '90 A-927 Negro Transp. 0,5L 1A1', '0.5', '0.973', '6', '4', '2', '1', '64.2164145921946', '', '', '', '', '', '1', '2019-02-18 00:00:00', '2019-02-18 00:00:00', NULL),</v>
      </c>
    </row>
    <row r="192" spans="1:19" ht="11.65" customHeight="1" x14ac:dyDescent="0.2">
      <c r="A192" s="77" t="s">
        <v>185</v>
      </c>
      <c r="B192" s="77">
        <v>189</v>
      </c>
      <c r="C192" s="76">
        <v>53157557</v>
      </c>
      <c r="D192" s="78" t="s">
        <v>186</v>
      </c>
      <c r="E192" s="79">
        <v>0.5</v>
      </c>
      <c r="F192" s="79" t="s">
        <v>557</v>
      </c>
      <c r="G192" s="79">
        <v>4</v>
      </c>
      <c r="H192" s="79" t="str">
        <f>VLOOKUP(Tabla2[[#This Row],[Cód_
Producto]],'Cliente-Producto'!C$4:F$275,3,0)</f>
        <v>gr</v>
      </c>
      <c r="I192" s="79">
        <v>2</v>
      </c>
      <c r="J192" s="80">
        <v>1.0489999999999999</v>
      </c>
      <c r="K192" s="14" t="s">
        <v>606</v>
      </c>
      <c r="L192" s="199">
        <v>6</v>
      </c>
      <c r="M192" s="1" t="s">
        <v>921</v>
      </c>
      <c r="N192" s="1" t="s">
        <v>933</v>
      </c>
      <c r="O192" s="1">
        <f>VLOOKUP(Tabla2[[#This Row],[SAP
Cód BASF]],'ListaDistribuidor2019 L55 y 90'!$A$9:$H$238,8,0)</f>
        <v>57.07431660090969</v>
      </c>
      <c r="P192" s="181">
        <v>43466</v>
      </c>
      <c r="S19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'90-A 997', '53157557', 'GLASURIT', '90-A 997 JET BLACK 0,5l 1A1', '0.5', '1.049', '6', '4', '2', '1', '57.0743166009097', '', '', '', '', '', '1', '2019-02-18 00:00:00', '2019-02-18 00:00:00', NULL),</v>
      </c>
    </row>
    <row r="193" spans="1:19" ht="11.65" customHeight="1" x14ac:dyDescent="0.2">
      <c r="A193" s="77" t="s">
        <v>187</v>
      </c>
      <c r="B193" s="77">
        <v>190</v>
      </c>
      <c r="C193" s="76">
        <v>53168528</v>
      </c>
      <c r="D193" s="78" t="s">
        <v>188</v>
      </c>
      <c r="E193" s="79">
        <v>0.5</v>
      </c>
      <c r="F193" s="79" t="s">
        <v>557</v>
      </c>
      <c r="G193" s="79">
        <v>4</v>
      </c>
      <c r="H193" s="79" t="str">
        <f>VLOOKUP(Tabla2[[#This Row],[Cód_
Producto]],'Cliente-Producto'!C$4:F$275,3,0)</f>
        <v>gr</v>
      </c>
      <c r="I193" s="79">
        <v>2</v>
      </c>
      <c r="J193" s="80">
        <v>1.1140000000000001</v>
      </c>
      <c r="K193" s="14" t="s">
        <v>606</v>
      </c>
      <c r="L193" s="199">
        <v>6</v>
      </c>
      <c r="M193" s="1" t="s">
        <v>921</v>
      </c>
      <c r="N193" s="1" t="s">
        <v>933</v>
      </c>
      <c r="O193" s="1">
        <f>VLOOKUP(Tabla2[[#This Row],[SAP
Cód BASF]],'ListaDistribuidor2019 L55 y 90'!$A$9:$H$238,8,0)</f>
        <v>97.44903381694904</v>
      </c>
      <c r="P193" s="181">
        <v>43466</v>
      </c>
      <c r="S19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M-10', '53168528', 'GLASURIT', '93-M 10 0,5L PERLA BLANCA', '0.5', '1.114', '6', '4', '2', '1', '97.449033816949', '', '', '', '', '', '1', '2019-02-18 00:00:00', '2019-02-18 00:00:00', NULL),</v>
      </c>
    </row>
    <row r="194" spans="1:19" ht="11.65" customHeight="1" x14ac:dyDescent="0.2">
      <c r="A194" s="77" t="s">
        <v>189</v>
      </c>
      <c r="B194" s="77">
        <v>191</v>
      </c>
      <c r="C194" s="76">
        <v>53168740</v>
      </c>
      <c r="D194" s="78" t="s">
        <v>190</v>
      </c>
      <c r="E194" s="79">
        <v>0.5</v>
      </c>
      <c r="F194" s="79" t="s">
        <v>557</v>
      </c>
      <c r="G194" s="79">
        <v>4</v>
      </c>
      <c r="H194" s="79" t="str">
        <f>VLOOKUP(Tabla2[[#This Row],[Cód_
Producto]],'Cliente-Producto'!C$4:F$275,3,0)</f>
        <v>gr</v>
      </c>
      <c r="I194" s="79">
        <v>2</v>
      </c>
      <c r="J194" s="80">
        <v>1.1279999999999999</v>
      </c>
      <c r="K194" s="14" t="s">
        <v>606</v>
      </c>
      <c r="L194" s="199">
        <v>6</v>
      </c>
      <c r="M194" s="1" t="s">
        <v>921</v>
      </c>
      <c r="N194" s="1" t="s">
        <v>933</v>
      </c>
      <c r="O194" s="1">
        <f>VLOOKUP(Tabla2[[#This Row],[SAP
Cód BASF]],'ListaDistribuidor2019 L55 y 90'!$A$9:$H$238,8,0)</f>
        <v>97.44903381694904</v>
      </c>
      <c r="P194" s="181">
        <v>43466</v>
      </c>
      <c r="S19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M-11', '53168740', 'GLASURIT', '93-M 11 PERLA BLANCA FINA 0,5L IP3A', '0.5', '1.128', '6', '4', '2', '1', '97.449033816949', '', '', '', '', '', '1', '2019-02-18 00:00:00', '2019-02-18 00:00:00', NULL),</v>
      </c>
    </row>
    <row r="195" spans="1:19" ht="11.65" customHeight="1" x14ac:dyDescent="0.2">
      <c r="A195" s="77" t="s">
        <v>191</v>
      </c>
      <c r="B195" s="77">
        <v>192</v>
      </c>
      <c r="C195" s="76">
        <v>53168952</v>
      </c>
      <c r="D195" s="78" t="s">
        <v>192</v>
      </c>
      <c r="E195" s="79">
        <v>0.5</v>
      </c>
      <c r="F195" s="79" t="s">
        <v>557</v>
      </c>
      <c r="G195" s="79">
        <v>4</v>
      </c>
      <c r="H195" s="79" t="str">
        <f>VLOOKUP(Tabla2[[#This Row],[Cód_
Producto]],'Cliente-Producto'!C$4:F$275,3,0)</f>
        <v>gr</v>
      </c>
      <c r="I195" s="79">
        <v>2</v>
      </c>
      <c r="J195" s="80">
        <v>1.1120000000000001</v>
      </c>
      <c r="K195" s="14" t="s">
        <v>606</v>
      </c>
      <c r="L195" s="199">
        <v>6</v>
      </c>
      <c r="M195" s="1" t="s">
        <v>921</v>
      </c>
      <c r="N195" s="1" t="s">
        <v>933</v>
      </c>
      <c r="O195" s="1">
        <f>VLOOKUP(Tabla2[[#This Row],[SAP
Cód BASF]],'ListaDistribuidor2019 L55 y 90'!$A$9:$H$238,8,0)</f>
        <v>155.09249719656168</v>
      </c>
      <c r="P195" s="181">
        <v>43466</v>
      </c>
      <c r="S19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M-176', '53168952', 'GLASURIT', '93 M-176 GOLD PEARL 0,5l IP3A', '0.5', '1.112', '6', '4', '2', '1', '155.092497196562', '', '', '', '', '', '1', '2019-02-18 00:00:00', '2019-02-18 00:00:00', NULL),</v>
      </c>
    </row>
    <row r="196" spans="1:19" ht="11.65" customHeight="1" x14ac:dyDescent="0.2">
      <c r="A196" s="77" t="s">
        <v>193</v>
      </c>
      <c r="B196" s="77">
        <v>193</v>
      </c>
      <c r="C196" s="76">
        <v>53373371</v>
      </c>
      <c r="D196" s="78" t="s">
        <v>194</v>
      </c>
      <c r="E196" s="79">
        <v>0.5</v>
      </c>
      <c r="F196" s="79" t="s">
        <v>557</v>
      </c>
      <c r="G196" s="79">
        <v>4</v>
      </c>
      <c r="H196" s="79" t="str">
        <f>VLOOKUP(Tabla2[[#This Row],[Cód_
Producto]],'Cliente-Producto'!C$4:F$275,3,0)</f>
        <v>gr</v>
      </c>
      <c r="I196" s="79">
        <v>2</v>
      </c>
      <c r="J196" s="80">
        <v>1.0900000000000001</v>
      </c>
      <c r="K196" s="14" t="s">
        <v>606</v>
      </c>
      <c r="L196" s="199">
        <v>6</v>
      </c>
      <c r="M196" s="1" t="s">
        <v>921</v>
      </c>
      <c r="N196" s="1" t="s">
        <v>933</v>
      </c>
      <c r="O196" s="1">
        <v>97.44903381694904</v>
      </c>
      <c r="P196" s="181"/>
      <c r="S19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M-363', '53373371', 'GLASURIT', '93-M 363 ROJO PERLADO 0,5L ', '0.5', '1.09', '6', '4', '2', '1', '97.449033816949', '', '', '', '', '', '1', '2019-02-18 00:00:00', '2019-02-18 00:00:00', NULL),</v>
      </c>
    </row>
    <row r="197" spans="1:19" ht="11.65" customHeight="1" x14ac:dyDescent="0.2">
      <c r="A197" s="77" t="s">
        <v>195</v>
      </c>
      <c r="B197" s="77">
        <v>194</v>
      </c>
      <c r="C197" s="76">
        <v>57680654</v>
      </c>
      <c r="D197" s="78" t="s">
        <v>196</v>
      </c>
      <c r="E197" s="79">
        <v>0.5</v>
      </c>
      <c r="F197" s="79" t="s">
        <v>557</v>
      </c>
      <c r="G197" s="79">
        <v>4</v>
      </c>
      <c r="H197" s="79" t="str">
        <f>VLOOKUP(Tabla2[[#This Row],[Cód_
Producto]],'Cliente-Producto'!C$4:F$275,3,0)</f>
        <v>gr</v>
      </c>
      <c r="I197" s="79">
        <v>2</v>
      </c>
      <c r="J197" s="80">
        <v>1.143</v>
      </c>
      <c r="K197" s="14" t="s">
        <v>606</v>
      </c>
      <c r="L197" s="199">
        <v>6</v>
      </c>
      <c r="M197" s="1" t="s">
        <v>921</v>
      </c>
      <c r="N197" s="1" t="s">
        <v>933</v>
      </c>
      <c r="O197" s="1">
        <v>155.09249719656168</v>
      </c>
      <c r="P197" s="181"/>
      <c r="S19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M-364', '57680654', 'GLASURIT', '93-M 364 0,5L ROJO PERLADO FINO', '0.5', '1.143', '6', '4', '2', '1', '155.092497196562', '', '', '', '', '', '1', '2019-02-18 00:00:00', '2019-02-18 00:00:00', NULL),</v>
      </c>
    </row>
    <row r="198" spans="1:19" ht="11.65" customHeight="1" x14ac:dyDescent="0.2">
      <c r="A198" s="77" t="s">
        <v>197</v>
      </c>
      <c r="B198" s="77">
        <v>195</v>
      </c>
      <c r="C198" s="76">
        <v>53169800</v>
      </c>
      <c r="D198" s="78" t="s">
        <v>198</v>
      </c>
      <c r="E198" s="79">
        <v>0.5</v>
      </c>
      <c r="F198" s="79" t="s">
        <v>557</v>
      </c>
      <c r="G198" s="79">
        <v>4</v>
      </c>
      <c r="H198" s="79" t="str">
        <f>VLOOKUP(Tabla2[[#This Row],[Cód_
Producto]],'Cliente-Producto'!C$4:F$275,3,0)</f>
        <v>gr</v>
      </c>
      <c r="I198" s="79">
        <v>2</v>
      </c>
      <c r="J198" s="80">
        <v>1.137</v>
      </c>
      <c r="K198" s="14" t="s">
        <v>606</v>
      </c>
      <c r="L198" s="199">
        <v>6</v>
      </c>
      <c r="M198" s="1" t="s">
        <v>921</v>
      </c>
      <c r="N198" s="1" t="s">
        <v>933</v>
      </c>
      <c r="O198" s="1">
        <f>VLOOKUP(Tabla2[[#This Row],[SAP
Cód BASF]],'ListaDistribuidor2019 L55 y 90'!$A$9:$H$238,8,0)</f>
        <v>97.44903381694904</v>
      </c>
      <c r="P198" s="181">
        <v>43466</v>
      </c>
      <c r="S19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M-505', '53169800', 'GLASURIT', '93 M-505 Perla Azul 0,5L IP3A', '0.5', '1.137', '6', '4', '2', '1', '97.449033816949', '', '', '', '', '', '1', '2019-02-18 00:00:00', '2019-02-18 00:00:00', NULL),</v>
      </c>
    </row>
    <row r="199" spans="1:19" ht="11.65" customHeight="1" x14ac:dyDescent="0.2">
      <c r="A199" s="77" t="s">
        <v>199</v>
      </c>
      <c r="B199" s="77">
        <v>196</v>
      </c>
      <c r="C199" s="76">
        <v>53169694</v>
      </c>
      <c r="D199" s="78" t="s">
        <v>200</v>
      </c>
      <c r="E199" s="79">
        <v>0.5</v>
      </c>
      <c r="F199" s="79" t="s">
        <v>557</v>
      </c>
      <c r="G199" s="79">
        <v>4</v>
      </c>
      <c r="H199" s="79" t="str">
        <f>VLOOKUP(Tabla2[[#This Row],[Cód_
Producto]],'Cliente-Producto'!C$4:F$275,3,0)</f>
        <v>gr</v>
      </c>
      <c r="I199" s="79">
        <v>2</v>
      </c>
      <c r="J199" s="80">
        <v>1.1419999999999999</v>
      </c>
      <c r="K199" s="14" t="s">
        <v>606</v>
      </c>
      <c r="L199" s="199">
        <v>6</v>
      </c>
      <c r="M199" s="1" t="s">
        <v>921</v>
      </c>
      <c r="N199" s="1" t="s">
        <v>933</v>
      </c>
      <c r="O199" s="1">
        <f>VLOOKUP(Tabla2[[#This Row],[SAP
Cód BASF]],'ListaDistribuidor2019 L55 y 90'!$A$9:$H$238,8,0)</f>
        <v>155.09249719656168</v>
      </c>
      <c r="P199" s="181">
        <v>43466</v>
      </c>
      <c r="S19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 M-506', '53169694', 'GLASURIT', '93 M-506 Perla Azul Fina 0,5L IP3A', '0.5', '1.142', '6', '4', '2', '1', '155.092497196562', '', '', '', '', '', '1', '2019-02-18 00:00:00', '2019-02-18 00:00:00', NULL),</v>
      </c>
    </row>
    <row r="200" spans="1:19" ht="11.65" customHeight="1" x14ac:dyDescent="0.2">
      <c r="A200" s="77" t="s">
        <v>201</v>
      </c>
      <c r="B200" s="77">
        <v>197</v>
      </c>
      <c r="C200" s="76">
        <v>51630573</v>
      </c>
      <c r="D200" s="78" t="s">
        <v>202</v>
      </c>
      <c r="E200" s="79">
        <v>0.5</v>
      </c>
      <c r="F200" s="79" t="s">
        <v>557</v>
      </c>
      <c r="G200" s="79">
        <v>4</v>
      </c>
      <c r="H200" s="79" t="str">
        <f>VLOOKUP(Tabla2[[#This Row],[Cód_
Producto]],'Cliente-Producto'!C$4:F$275,3,0)</f>
        <v>gr</v>
      </c>
      <c r="I200" s="79">
        <v>2</v>
      </c>
      <c r="J200" s="80">
        <v>1.1399999999999999</v>
      </c>
      <c r="K200" s="14" t="s">
        <v>606</v>
      </c>
      <c r="L200" s="199">
        <v>6</v>
      </c>
      <c r="M200" s="1" t="s">
        <v>921</v>
      </c>
      <c r="N200" s="1" t="s">
        <v>933</v>
      </c>
      <c r="O200" s="1">
        <v>319.09900250893992</v>
      </c>
      <c r="P200" s="181"/>
      <c r="S20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'98 M-319', '51630573', 'GLASURIT', '98 M-319 Perla Rojo Rubi 0,5L 1A1', '0.5', '1.14', '6', '4', '2', '1', '319.09900250894', '', '', '', '', '', '1', '2019-02-18 00:00:00', '2019-02-18 00:00:00', NULL),</v>
      </c>
    </row>
    <row r="201" spans="1:19" ht="11.65" customHeight="1" x14ac:dyDescent="0.2">
      <c r="A201" s="77" t="s">
        <v>203</v>
      </c>
      <c r="B201" s="77">
        <v>198</v>
      </c>
      <c r="C201" s="76">
        <v>53172132</v>
      </c>
      <c r="D201" s="78" t="s">
        <v>204</v>
      </c>
      <c r="E201" s="79">
        <v>0.5</v>
      </c>
      <c r="F201" s="79" t="s">
        <v>557</v>
      </c>
      <c r="G201" s="79">
        <v>4</v>
      </c>
      <c r="H201" s="79" t="str">
        <f>VLOOKUP(Tabla2[[#This Row],[Cód_
Producto]],'Cliente-Producto'!C$4:F$275,3,0)</f>
        <v>gr</v>
      </c>
      <c r="I201" s="79">
        <v>2</v>
      </c>
      <c r="J201" s="80">
        <v>1.1519999999999999</v>
      </c>
      <c r="K201" s="14" t="s">
        <v>606</v>
      </c>
      <c r="L201" s="199">
        <v>6</v>
      </c>
      <c r="M201" s="1" t="s">
        <v>921</v>
      </c>
      <c r="N201" s="1" t="s">
        <v>933</v>
      </c>
      <c r="O201" s="1">
        <f>VLOOKUP(Tabla2[[#This Row],[SAP
Cód BASF]],'ListaDistribuidor2019 L55 y 90'!$A$9:$H$238,8,0)</f>
        <v>126.88676278248573</v>
      </c>
      <c r="P201" s="181">
        <v>43466</v>
      </c>
      <c r="S20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'98 M-919', '53172132', 'GLASURIT', '98 M-919 Perla Diamante 0,5L 1A1', '0.5', '1.152', '6', '4', '2', '1', '126.886762782486', '', '', '', '', '', '1', '2019-02-18 00:00:00', '2019-02-18 00:00:00', NULL),</v>
      </c>
    </row>
    <row r="202" spans="1:19" ht="11.65" customHeight="1" x14ac:dyDescent="0.2">
      <c r="A202" s="77" t="s">
        <v>205</v>
      </c>
      <c r="B202" s="77">
        <v>199</v>
      </c>
      <c r="C202" s="76">
        <v>53373000</v>
      </c>
      <c r="D202" s="78" t="s">
        <v>206</v>
      </c>
      <c r="E202" s="79">
        <v>0.5</v>
      </c>
      <c r="F202" s="79" t="s">
        <v>557</v>
      </c>
      <c r="G202" s="79">
        <v>4</v>
      </c>
      <c r="H202" s="79" t="str">
        <f>VLOOKUP(Tabla2[[#This Row],[Cód_
Producto]],'Cliente-Producto'!C$4:F$275,3,0)</f>
        <v>gr</v>
      </c>
      <c r="I202" s="79">
        <v>2</v>
      </c>
      <c r="J202" s="80">
        <v>1.0569999999999999</v>
      </c>
      <c r="K202" s="14" t="s">
        <v>606</v>
      </c>
      <c r="L202" s="199">
        <v>6</v>
      </c>
      <c r="M202" s="1" t="s">
        <v>921</v>
      </c>
      <c r="N202" s="1" t="s">
        <v>933</v>
      </c>
      <c r="O202" s="1">
        <v>97.44903381694904</v>
      </c>
      <c r="P202" s="181"/>
      <c r="S20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'98 M-930', '53373000', 'GLASURIT', '98 M-930 Negro Grafito 0,5L IP3A', '0.5', '1.057', '6', '4', '2', '1', '97.449033816949', '', '', '', '', '', '1', '2019-02-18 00:00:00', '2019-02-18 00:00:00', NULL),</v>
      </c>
    </row>
    <row r="203" spans="1:19" ht="11.65" customHeight="1" x14ac:dyDescent="0.2">
      <c r="A203" s="77" t="s">
        <v>207</v>
      </c>
      <c r="B203" s="77">
        <v>200</v>
      </c>
      <c r="C203" s="76">
        <v>51630467</v>
      </c>
      <c r="D203" s="78" t="s">
        <v>208</v>
      </c>
      <c r="E203" s="79">
        <v>0.5</v>
      </c>
      <c r="F203" s="79" t="s">
        <v>557</v>
      </c>
      <c r="G203" s="79">
        <v>4</v>
      </c>
      <c r="H203" s="79" t="str">
        <f>VLOOKUP(Tabla2[[#This Row],[Cód_
Producto]],'Cliente-Producto'!C$4:F$275,3,0)</f>
        <v>gr</v>
      </c>
      <c r="I203" s="79">
        <v>2</v>
      </c>
      <c r="J203" s="80">
        <v>1.2549999999999999</v>
      </c>
      <c r="K203" s="14" t="s">
        <v>606</v>
      </c>
      <c r="L203" s="199">
        <v>6</v>
      </c>
      <c r="M203" s="1" t="s">
        <v>921</v>
      </c>
      <c r="N203" s="1" t="s">
        <v>933</v>
      </c>
      <c r="O203" s="1">
        <v>187.40198810951739</v>
      </c>
      <c r="P203" s="181"/>
      <c r="S20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'98-A 097', '51630467', 'GLASURIT', '98 A-097 Blanco Titanio 0,5L 1A1', '0.5', '1.255', '6', '4', '2', '1', '187.401988109517', '', '', '', '', '', '1', '2019-02-18 00:00:00', '2019-02-18 00:00:00', NULL),</v>
      </c>
    </row>
    <row r="204" spans="1:19" ht="11.65" customHeight="1" x14ac:dyDescent="0.2">
      <c r="A204" s="77" t="s">
        <v>209</v>
      </c>
      <c r="B204" s="77">
        <v>201</v>
      </c>
      <c r="C204" s="76">
        <v>50172104</v>
      </c>
      <c r="D204" s="78" t="s">
        <v>210</v>
      </c>
      <c r="E204" s="79">
        <v>5</v>
      </c>
      <c r="F204" s="79" t="s">
        <v>557</v>
      </c>
      <c r="G204" s="79">
        <v>4</v>
      </c>
      <c r="H204" s="79" t="str">
        <f>VLOOKUP(Tabla2[[#This Row],[Cód_
Producto]],'Cliente-Producto'!C$4:F$275,3,0)</f>
        <v>gr</v>
      </c>
      <c r="I204" s="79">
        <v>2</v>
      </c>
      <c r="J204" s="80">
        <v>1.008</v>
      </c>
      <c r="K204" s="14" t="s">
        <v>606</v>
      </c>
      <c r="L204" s="199">
        <v>6</v>
      </c>
      <c r="M204" s="1" t="s">
        <v>921</v>
      </c>
      <c r="N204" s="1" t="s">
        <v>933</v>
      </c>
      <c r="O204" s="1">
        <f>VLOOKUP(Tabla2[[#This Row],[SAP
Cód BASF]],'ListaDistribuidor2019 L55 y 90'!$A$9:$H$238,8,0)</f>
        <v>89.279695298248981</v>
      </c>
      <c r="P204" s="181">
        <v>43466</v>
      </c>
      <c r="S20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'93-E 3', '50172104', 'GLASURIT', '93-E3 Solución Acuosa VE 5L 3H1', '5', '1.008', '6', '4', '2', '1', '89.279695298249', '', '', '', '', '', '1', '2019-02-18 00:00:00', '2019-02-18 00:00:00', NULL),</v>
      </c>
    </row>
    <row r="205" spans="1:19" ht="11.65" customHeight="1" x14ac:dyDescent="0.2">
      <c r="A205" s="77" t="s">
        <v>211</v>
      </c>
      <c r="B205" s="77">
        <v>202</v>
      </c>
      <c r="C205" s="76">
        <v>50173143</v>
      </c>
      <c r="D205" s="78" t="s">
        <v>212</v>
      </c>
      <c r="E205" s="79">
        <v>0.5</v>
      </c>
      <c r="F205" s="79" t="s">
        <v>557</v>
      </c>
      <c r="G205" s="79">
        <v>4</v>
      </c>
      <c r="H205" s="79" t="str">
        <f>VLOOKUP(Tabla2[[#This Row],[Cód_
Producto]],'Cliente-Producto'!C$4:F$275,3,0)</f>
        <v>gr</v>
      </c>
      <c r="I205" s="79">
        <v>2</v>
      </c>
      <c r="J205" s="80">
        <v>1.0389999999999999</v>
      </c>
      <c r="K205" s="14" t="s">
        <v>606</v>
      </c>
      <c r="L205" s="199">
        <v>6</v>
      </c>
      <c r="M205" s="1" t="s">
        <v>921</v>
      </c>
      <c r="N205" s="1" t="s">
        <v>933</v>
      </c>
      <c r="O205" s="1">
        <f>VLOOKUP(Tabla2[[#This Row],[SAP
Cód BASF]],'ListaDistribuidor2019 L55 y 90'!$A$9:$H$238,8,0)</f>
        <v>45.948191158703899</v>
      </c>
      <c r="P205" s="181">
        <v>43466</v>
      </c>
      <c r="S20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'93-IC 330', '50173143', 'GLASURIT', '93-IC 330 Additiv 0,5L ', '0.5', '1.039', '6', '4', '2', '1', '45.9481911587039', '', '', '', '', '', '1', '2019-02-18 00:00:00', '2019-02-18 00:00:00', NULL),</v>
      </c>
    </row>
    <row r="206" spans="1:19" ht="11.65" customHeight="1" x14ac:dyDescent="0.2">
      <c r="A206" s="77" t="s">
        <v>213</v>
      </c>
      <c r="B206" s="77">
        <v>203</v>
      </c>
      <c r="C206" s="76">
        <v>50173141</v>
      </c>
      <c r="D206" s="78" t="s">
        <v>214</v>
      </c>
      <c r="E206" s="79">
        <v>1</v>
      </c>
      <c r="F206" s="79" t="s">
        <v>557</v>
      </c>
      <c r="G206" s="79">
        <v>4</v>
      </c>
      <c r="H206" s="79" t="str">
        <f>VLOOKUP(Tabla2[[#This Row],[Cód_
Producto]],'Cliente-Producto'!C$4:F$275,3,0)</f>
        <v>gr</v>
      </c>
      <c r="I206" s="79">
        <v>2</v>
      </c>
      <c r="J206" s="80">
        <v>0.89900000000000002</v>
      </c>
      <c r="K206" s="14" t="s">
        <v>606</v>
      </c>
      <c r="L206" s="199">
        <v>6</v>
      </c>
      <c r="M206" s="1" t="s">
        <v>921</v>
      </c>
      <c r="N206" s="1" t="s">
        <v>933</v>
      </c>
      <c r="O206" s="1">
        <f>VLOOKUP(Tabla2[[#This Row],[SAP
Cód BASF]],'ListaDistribuidor2019 L55 y 90'!$A$9:$H$238,8,0)</f>
        <v>45.948191158703899</v>
      </c>
      <c r="P206" s="181">
        <v>43466</v>
      </c>
      <c r="S20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'90-IC 440', '50173141', 'GLASURIT', '90-IC 440 Mixing Clear 1L ', '1', '0.899', '6', '4', '2', '1', '45.9481911587039', '', '', '', '', '', '1', '2019-02-18 00:00:00', '2019-02-18 00:00:00', NULL),</v>
      </c>
    </row>
    <row r="207" spans="1:19" ht="11.65" customHeight="1" x14ac:dyDescent="0.2">
      <c r="A207" s="77" t="s">
        <v>215</v>
      </c>
      <c r="B207" s="77">
        <v>204</v>
      </c>
      <c r="C207" s="76">
        <v>50172103</v>
      </c>
      <c r="D207" s="78" t="s">
        <v>216</v>
      </c>
      <c r="E207" s="79">
        <v>5</v>
      </c>
      <c r="F207" s="79" t="s">
        <v>557</v>
      </c>
      <c r="G207" s="79">
        <v>4</v>
      </c>
      <c r="H207" s="79" t="str">
        <f>VLOOKUP(Tabla2[[#This Row],[Cód_
Producto]],'Cliente-Producto'!C$4:F$275,3,0)</f>
        <v>gr</v>
      </c>
      <c r="I207" s="79">
        <v>2</v>
      </c>
      <c r="J207" s="80">
        <v>1.0109999999999999</v>
      </c>
      <c r="K207" s="14" t="s">
        <v>606</v>
      </c>
      <c r="L207" s="199">
        <v>6</v>
      </c>
      <c r="M207" s="1" t="s">
        <v>921</v>
      </c>
      <c r="N207" s="1" t="s">
        <v>933</v>
      </c>
      <c r="O207" s="1">
        <f>VLOOKUP(Tabla2[[#This Row],[SAP
Cód BASF]],'ListaDistribuidor2019 L55 y 90'!$A$9:$H$238,8,0)</f>
        <v>89.279695298248981</v>
      </c>
      <c r="P207" s="181">
        <v>43466</v>
      </c>
      <c r="S20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M-4', '50172103', 'GLASURIT', '90 M-4 Resina Base Agua CV 5L 3H1', '5', '1.011', '6', '4', '2', '1', '89.279695298249', '', '', '', '', '', '1', '2019-02-18 00:00:00', '2019-02-18 00:00:00', NULL),</v>
      </c>
    </row>
    <row r="208" spans="1:19" ht="11.65" customHeight="1" x14ac:dyDescent="0.2">
      <c r="A208" s="77" t="s">
        <v>217</v>
      </c>
      <c r="B208" s="77">
        <v>205</v>
      </c>
      <c r="C208" s="76">
        <v>52801292</v>
      </c>
      <c r="D208" s="78" t="s">
        <v>218</v>
      </c>
      <c r="E208" s="79">
        <v>0.5</v>
      </c>
      <c r="F208" s="79" t="s">
        <v>557</v>
      </c>
      <c r="G208" s="79">
        <v>4</v>
      </c>
      <c r="H208" s="79" t="str">
        <f>VLOOKUP(Tabla2[[#This Row],[Cód_
Producto]],'Cliente-Producto'!C$4:F$275,3,0)</f>
        <v>gr</v>
      </c>
      <c r="I208" s="79">
        <v>2</v>
      </c>
      <c r="J208" s="80">
        <v>1</v>
      </c>
      <c r="K208" s="14" t="s">
        <v>606</v>
      </c>
      <c r="L208" s="199">
        <v>6</v>
      </c>
      <c r="M208" s="1" t="s">
        <v>921</v>
      </c>
      <c r="N208" s="1" t="s">
        <v>933</v>
      </c>
      <c r="O208" s="1">
        <v>45.948191158703899</v>
      </c>
      <c r="P208" s="181"/>
      <c r="S20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M-5', '52801292', 'GLASURIT', '90 M-5 Laca Difuminado 0.5L 1A1', '0.5', '1', '6', '4', '2', '1', '45.9481911587039', '', '', '', '', '', '1', '2019-02-18 00:00:00', '2019-02-18 00:00:00', NULL),</v>
      </c>
    </row>
    <row r="209" spans="1:19" ht="11.65" customHeight="1" x14ac:dyDescent="0.2">
      <c r="A209" s="77" t="s">
        <v>219</v>
      </c>
      <c r="B209" s="77">
        <v>206</v>
      </c>
      <c r="C209" s="76">
        <v>57060580</v>
      </c>
      <c r="D209" s="78" t="s">
        <v>220</v>
      </c>
      <c r="E209" s="79">
        <v>1</v>
      </c>
      <c r="F209" s="79" t="s">
        <v>557</v>
      </c>
      <c r="G209" s="79">
        <v>4</v>
      </c>
      <c r="H209" s="79" t="str">
        <f>VLOOKUP(Tabla2[[#This Row],[Cód_
Producto]],'Cliente-Producto'!C$4:F$275,3,0)</f>
        <v>gr</v>
      </c>
      <c r="I209" s="79">
        <v>2</v>
      </c>
      <c r="J209" s="80">
        <v>1.0049999999999999</v>
      </c>
      <c r="K209" s="14" t="s">
        <v>606</v>
      </c>
      <c r="L209" s="199">
        <v>6</v>
      </c>
      <c r="M209" s="1" t="s">
        <v>921</v>
      </c>
      <c r="N209" s="1" t="s">
        <v>933</v>
      </c>
      <c r="O209" s="1">
        <v>45.948191158703899</v>
      </c>
      <c r="P209" s="181"/>
      <c r="S20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'90 M-50', '57060580', 'GLASURIT', '90 M-50 Laca Difuminado 1L IP31 GC', '1', '1.005', '6', '4', '2', '1', '45.9481911587039', '', '', '', '', '', '1', '2019-02-18 00:00:00', '2019-02-18 00:00:00', NULL),</v>
      </c>
    </row>
    <row r="210" spans="1:19" ht="11.65" customHeight="1" x14ac:dyDescent="0.2">
      <c r="A210" s="83" t="s">
        <v>221</v>
      </c>
      <c r="B210" s="82">
        <v>207</v>
      </c>
      <c r="C210" s="82">
        <v>50213967</v>
      </c>
      <c r="D210" s="186" t="s">
        <v>222</v>
      </c>
      <c r="E210" s="82">
        <v>0.125</v>
      </c>
      <c r="F210" s="82" t="s">
        <v>557</v>
      </c>
      <c r="G210" s="82">
        <v>4</v>
      </c>
      <c r="H210" s="82" t="str">
        <f>VLOOKUP(Tabla2[[#This Row],[Cód_
Producto]],'Cliente-Producto'!C$4:F$275,3,0)</f>
        <v>gr</v>
      </c>
      <c r="I210" s="82">
        <v>2</v>
      </c>
      <c r="J210" s="84">
        <v>1.2589999999999999</v>
      </c>
      <c r="K210" s="16" t="s">
        <v>607</v>
      </c>
      <c r="L210" s="200">
        <v>2</v>
      </c>
      <c r="M210" s="1" t="s">
        <v>921</v>
      </c>
      <c r="N210" s="1" t="s">
        <v>933</v>
      </c>
      <c r="O210" s="1">
        <f>VLOOKUP(Tabla2[[#This Row],[SAP
Cód BASF]],'ListaDistribuidor2019 L55 y 90'!$A$9:$H$238,8,0)</f>
        <v>242.27327437333193</v>
      </c>
      <c r="P210" s="181">
        <v>43466</v>
      </c>
      <c r="S21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015', '50213967', 'GLASURIT', '11-LE 015 0,125L Polar brillante', '0.125', '1.259', '2', '4', '2', '1', '242.273274373332', '', '', '', '', '', '1', '2019-02-18 00:00:00', '2019-02-18 00:00:00', NULL),</v>
      </c>
    </row>
    <row r="211" spans="1:19" ht="11.65" customHeight="1" x14ac:dyDescent="0.2">
      <c r="A211" s="83" t="s">
        <v>223</v>
      </c>
      <c r="B211" s="82">
        <v>208</v>
      </c>
      <c r="C211" s="82">
        <v>50218617</v>
      </c>
      <c r="D211" s="186" t="s">
        <v>224</v>
      </c>
      <c r="E211" s="82">
        <v>0.125</v>
      </c>
      <c r="F211" s="82" t="s">
        <v>557</v>
      </c>
      <c r="G211" s="82">
        <v>4</v>
      </c>
      <c r="H211" s="82" t="str">
        <f>VLOOKUP(Tabla2[[#This Row],[Cód_
Producto]],'Cliente-Producto'!C$4:F$275,3,0)</f>
        <v>gr</v>
      </c>
      <c r="I211" s="82">
        <v>2</v>
      </c>
      <c r="J211" s="84">
        <v>1.085</v>
      </c>
      <c r="K211" s="16" t="s">
        <v>607</v>
      </c>
      <c r="L211" s="200">
        <v>2</v>
      </c>
      <c r="M211" s="1" t="s">
        <v>921</v>
      </c>
      <c r="N211" s="1" t="s">
        <v>933</v>
      </c>
      <c r="O211" s="1">
        <f>VLOOKUP(Tabla2[[#This Row],[SAP
Cód BASF]],'ListaDistribuidor2019 L55 y 90'!$A$9:$H$238,8,0)</f>
        <v>489.55989324402117</v>
      </c>
      <c r="P211" s="181">
        <v>43466</v>
      </c>
      <c r="S21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165', '50218617', 'GLASURIT', '11-LE 165 0,125L Plata brillante', '0.125', '1.085', '2', '4', '2', '1', '489.559893244021', '', '', '', '', '', '1', '2019-02-18 00:00:00', '2019-02-18 00:00:00', NULL),</v>
      </c>
    </row>
    <row r="212" spans="1:19" ht="11.65" customHeight="1" x14ac:dyDescent="0.2">
      <c r="A212" s="83" t="s">
        <v>225</v>
      </c>
      <c r="B212" s="82">
        <v>209</v>
      </c>
      <c r="C212" s="82">
        <v>50218618</v>
      </c>
      <c r="D212" s="186" t="s">
        <v>226</v>
      </c>
      <c r="E212" s="82">
        <v>0.125</v>
      </c>
      <c r="F212" s="82" t="s">
        <v>557</v>
      </c>
      <c r="G212" s="82">
        <v>4</v>
      </c>
      <c r="H212" s="82" t="str">
        <f>VLOOKUP(Tabla2[[#This Row],[Cód_
Producto]],'Cliente-Producto'!C$4:F$275,3,0)</f>
        <v>gr</v>
      </c>
      <c r="I212" s="82">
        <v>2</v>
      </c>
      <c r="J212" s="84">
        <v>1.0820000000000001</v>
      </c>
      <c r="K212" s="16" t="s">
        <v>607</v>
      </c>
      <c r="L212" s="200">
        <v>2</v>
      </c>
      <c r="M212" s="1" t="s">
        <v>921</v>
      </c>
      <c r="N212" s="1" t="s">
        <v>933</v>
      </c>
      <c r="O212" s="1">
        <f>VLOOKUP(Tabla2[[#This Row],[SAP
Cód BASF]],'ListaDistribuidor2019 L55 y 90'!$A$9:$H$238,8,0)</f>
        <v>586.11125647600602</v>
      </c>
      <c r="P212" s="181">
        <v>43466</v>
      </c>
      <c r="S21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315', '50218618', 'GLASURIT', '11-LE 315 0,125L Rojo brillante', '0.125', '1.082', '2', '4', '2', '1', '586.111256476006', '', '', '', '', '', '1', '2019-02-18 00:00:00', '2019-02-18 00:00:00', NULL),</v>
      </c>
    </row>
    <row r="213" spans="1:19" ht="11.65" customHeight="1" x14ac:dyDescent="0.2">
      <c r="A213" s="83" t="s">
        <v>227</v>
      </c>
      <c r="B213" s="82">
        <v>210</v>
      </c>
      <c r="C213" s="82">
        <v>50219305</v>
      </c>
      <c r="D213" s="186" t="s">
        <v>228</v>
      </c>
      <c r="E213" s="82">
        <v>0.125</v>
      </c>
      <c r="F213" s="82" t="s">
        <v>557</v>
      </c>
      <c r="G213" s="82">
        <v>4</v>
      </c>
      <c r="H213" s="82" t="str">
        <f>VLOOKUP(Tabla2[[#This Row],[Cód_
Producto]],'Cliente-Producto'!C$4:F$275,3,0)</f>
        <v>gr</v>
      </c>
      <c r="I213" s="82">
        <v>2</v>
      </c>
      <c r="J213" s="84">
        <v>1.1819999999999999</v>
      </c>
      <c r="K213" s="16" t="s">
        <v>607</v>
      </c>
      <c r="L213" s="200">
        <v>2</v>
      </c>
      <c r="M213" s="1" t="s">
        <v>921</v>
      </c>
      <c r="N213" s="1" t="s">
        <v>933</v>
      </c>
      <c r="O213" s="1">
        <f>VLOOKUP(Tabla2[[#This Row],[SAP
Cód BASF]],'ListaDistribuidor2019 L55 y 90'!$A$9:$H$238,8,0)</f>
        <v>284.12789784918101</v>
      </c>
      <c r="P213" s="181">
        <v>43466</v>
      </c>
      <c r="S21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375', '50219305', 'GLASURIT', '11-LE 375 0,125L Marrón brillante', '0.125', '1.182', '2', '4', '2', '1', '284.127897849181', '', '', '', '', '', '1', '2019-02-18 00:00:00', '2019-02-18 00:00:00', NULL),</v>
      </c>
    </row>
    <row r="214" spans="1:19" ht="11.65" customHeight="1" x14ac:dyDescent="0.2">
      <c r="A214" s="83" t="s">
        <v>229</v>
      </c>
      <c r="B214" s="82">
        <v>211</v>
      </c>
      <c r="C214" s="82">
        <v>50219308</v>
      </c>
      <c r="D214" s="186" t="s">
        <v>230</v>
      </c>
      <c r="E214" s="82">
        <v>0.125</v>
      </c>
      <c r="F214" s="82" t="s">
        <v>557</v>
      </c>
      <c r="G214" s="82">
        <v>4</v>
      </c>
      <c r="H214" s="82" t="str">
        <f>VLOOKUP(Tabla2[[#This Row],[Cód_
Producto]],'Cliente-Producto'!C$4:F$275,3,0)</f>
        <v>gr</v>
      </c>
      <c r="I214" s="82">
        <v>2</v>
      </c>
      <c r="J214" s="84">
        <v>1.0860000000000001</v>
      </c>
      <c r="K214" s="16" t="s">
        <v>607</v>
      </c>
      <c r="L214" s="200">
        <v>2</v>
      </c>
      <c r="M214" s="1" t="s">
        <v>921</v>
      </c>
      <c r="N214" s="1" t="s">
        <v>933</v>
      </c>
      <c r="O214" s="1">
        <f>VLOOKUP(Tabla2[[#This Row],[SAP
Cód BASF]],'ListaDistribuidor2019 L55 y 90'!$A$9:$H$238,8,0)</f>
        <v>489.54942697158407</v>
      </c>
      <c r="P214" s="181">
        <v>43466</v>
      </c>
      <c r="S21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385', '50219308', 'GLASURIT', '11-LE 385 0,125L Magenta brillante', '0.125', '1.086', '2', '4', '2', '1', '489.549426971584', '', '', '', '', '', '1', '2019-02-18 00:00:00', '2019-02-18 00:00:00', NULL),</v>
      </c>
    </row>
    <row r="215" spans="1:19" ht="11.65" customHeight="1" x14ac:dyDescent="0.2">
      <c r="A215" s="83" t="s">
        <v>231</v>
      </c>
      <c r="B215" s="82">
        <v>212</v>
      </c>
      <c r="C215" s="82">
        <v>50218619</v>
      </c>
      <c r="D215" s="186" t="s">
        <v>232</v>
      </c>
      <c r="E215" s="82">
        <v>0.125</v>
      </c>
      <c r="F215" s="82" t="s">
        <v>557</v>
      </c>
      <c r="G215" s="82">
        <v>4</v>
      </c>
      <c r="H215" s="82" t="str">
        <f>VLOOKUP(Tabla2[[#This Row],[Cód_
Producto]],'Cliente-Producto'!C$4:F$275,3,0)</f>
        <v>gr</v>
      </c>
      <c r="I215" s="82">
        <v>2</v>
      </c>
      <c r="J215" s="84">
        <v>1.232</v>
      </c>
      <c r="K215" s="16" t="s">
        <v>607</v>
      </c>
      <c r="L215" s="200">
        <v>2</v>
      </c>
      <c r="M215" s="1" t="s">
        <v>921</v>
      </c>
      <c r="N215" s="1" t="s">
        <v>933</v>
      </c>
      <c r="O215" s="1">
        <v>423.68669192253753</v>
      </c>
      <c r="P215" s="181"/>
      <c r="S21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435', '50218619', 'GLASURIT', '11-LE 435 0,125L Blanco brillante', '0.125', '1.232', '2', '4', '2', '1', '423.686691922538', '', '', '', '', '', '1', '2019-02-18 00:00:00', '2019-02-18 00:00:00', NULL),</v>
      </c>
    </row>
    <row r="216" spans="1:19" ht="11.65" customHeight="1" x14ac:dyDescent="0.2">
      <c r="A216" s="83" t="s">
        <v>233</v>
      </c>
      <c r="B216" s="82">
        <v>213</v>
      </c>
      <c r="C216" s="82">
        <v>50219309</v>
      </c>
      <c r="D216" s="186" t="s">
        <v>234</v>
      </c>
      <c r="E216" s="82">
        <v>0.125</v>
      </c>
      <c r="F216" s="82" t="s">
        <v>557</v>
      </c>
      <c r="G216" s="82">
        <v>4</v>
      </c>
      <c r="H216" s="82" t="str">
        <f>VLOOKUP(Tabla2[[#This Row],[Cód_
Producto]],'Cliente-Producto'!C$4:F$275,3,0)</f>
        <v>gr</v>
      </c>
      <c r="I216" s="82">
        <v>2</v>
      </c>
      <c r="J216" s="84">
        <v>1.0820000000000001</v>
      </c>
      <c r="K216" s="16" t="s">
        <v>607</v>
      </c>
      <c r="L216" s="200">
        <v>2</v>
      </c>
      <c r="M216" s="1" t="s">
        <v>921</v>
      </c>
      <c r="N216" s="1" t="s">
        <v>933</v>
      </c>
      <c r="O216" s="1">
        <f>VLOOKUP(Tabla2[[#This Row],[SAP
Cód BASF]],'ListaDistribuidor2019 L55 y 90'!$A$9:$H$238,8,0)</f>
        <v>489.54942697158407</v>
      </c>
      <c r="P216" s="181">
        <v>43466</v>
      </c>
      <c r="S21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535', '50219309', 'GLASURIT', '11-LE 535 0,125L Azul brillante', '0.125', '1.082', '2', '4', '2', '1', '489.549426971584', '', '', '', '', '', '1', '2019-02-18 00:00:00', '2019-02-18 00:00:00', NULL),</v>
      </c>
    </row>
    <row r="217" spans="1:19" ht="11.65" customHeight="1" x14ac:dyDescent="0.2">
      <c r="A217" s="83" t="s">
        <v>235</v>
      </c>
      <c r="B217" s="82">
        <v>214</v>
      </c>
      <c r="C217" s="82">
        <v>50218620</v>
      </c>
      <c r="D217" s="186" t="s">
        <v>236</v>
      </c>
      <c r="E217" s="82">
        <v>0.125</v>
      </c>
      <c r="F217" s="82" t="s">
        <v>557</v>
      </c>
      <c r="G217" s="82">
        <v>4</v>
      </c>
      <c r="H217" s="82" t="str">
        <f>VLOOKUP(Tabla2[[#This Row],[Cód_
Producto]],'Cliente-Producto'!C$4:F$275,3,0)</f>
        <v>gr</v>
      </c>
      <c r="I217" s="82">
        <v>2</v>
      </c>
      <c r="J217" s="84">
        <v>1.0840000000000001</v>
      </c>
      <c r="K217" s="16" t="s">
        <v>607</v>
      </c>
      <c r="L217" s="200">
        <v>2</v>
      </c>
      <c r="M217" s="1" t="s">
        <v>921</v>
      </c>
      <c r="N217" s="1" t="s">
        <v>933</v>
      </c>
      <c r="O217" s="1">
        <f>VLOOKUP(Tabla2[[#This Row],[SAP
Cód BASF]],'ListaDistribuidor2019 L55 y 90'!$A$9:$H$238,8,0)</f>
        <v>586.11125647600602</v>
      </c>
      <c r="P217" s="181">
        <v>43466</v>
      </c>
      <c r="S21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545', '50218620', 'GLASURIT', '11-LE 545 0,125L Cian brillante', '0.125', '1.084', '2', '4', '2', '1', '586.111256476006', '', '', '', '', '', '1', '2019-02-18 00:00:00', '2019-02-18 00:00:00', NULL),</v>
      </c>
    </row>
    <row r="218" spans="1:19" ht="11.65" customHeight="1" x14ac:dyDescent="0.2">
      <c r="A218" s="83" t="s">
        <v>237</v>
      </c>
      <c r="B218" s="82">
        <v>215</v>
      </c>
      <c r="C218" s="82">
        <v>50218621</v>
      </c>
      <c r="D218" s="186" t="s">
        <v>238</v>
      </c>
      <c r="E218" s="82">
        <v>0.125</v>
      </c>
      <c r="F218" s="82" t="s">
        <v>557</v>
      </c>
      <c r="G218" s="82">
        <v>4</v>
      </c>
      <c r="H218" s="82" t="str">
        <f>VLOOKUP(Tabla2[[#This Row],[Cód_
Producto]],'Cliente-Producto'!C$4:F$275,3,0)</f>
        <v>gr</v>
      </c>
      <c r="I218" s="82">
        <v>2</v>
      </c>
      <c r="J218" s="84">
        <v>1.2310000000000001</v>
      </c>
      <c r="K218" s="16" t="s">
        <v>607</v>
      </c>
      <c r="L218" s="200">
        <v>2</v>
      </c>
      <c r="M218" s="1" t="s">
        <v>921</v>
      </c>
      <c r="N218" s="1" t="s">
        <v>933</v>
      </c>
      <c r="O218" s="1">
        <f>VLOOKUP(Tabla2[[#This Row],[SAP
Cód BASF]],'ListaDistribuidor2019 L55 y 90'!$A$9:$H$238,8,0)</f>
        <v>586.11125647600602</v>
      </c>
      <c r="P218" s="181">
        <v>43466</v>
      </c>
      <c r="S21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615', '50218621', 'GLASURIT', '11-LE 615 0,125L tropical shimmer', '0.125', '1.231', '2', '4', '2', '1', '586.111256476006', '', '', '', '', '', '1', '2019-02-18 00:00:00', '2019-02-18 00:00:00', NULL),</v>
      </c>
    </row>
    <row r="219" spans="1:19" ht="11.65" customHeight="1" x14ac:dyDescent="0.2">
      <c r="A219" s="83" t="s">
        <v>239</v>
      </c>
      <c r="B219" s="82">
        <v>216</v>
      </c>
      <c r="C219" s="82">
        <v>50215003</v>
      </c>
      <c r="D219" s="186" t="s">
        <v>240</v>
      </c>
      <c r="E219" s="82">
        <v>0.125</v>
      </c>
      <c r="F219" s="82" t="s">
        <v>557</v>
      </c>
      <c r="G219" s="82">
        <v>4</v>
      </c>
      <c r="H219" s="82" t="str">
        <f>VLOOKUP(Tabla2[[#This Row],[Cód_
Producto]],'Cliente-Producto'!C$4:F$275,3,0)</f>
        <v>gr</v>
      </c>
      <c r="I219" s="82">
        <v>2</v>
      </c>
      <c r="J219" s="84">
        <v>1.0840000000000001</v>
      </c>
      <c r="K219" s="16" t="s">
        <v>607</v>
      </c>
      <c r="L219" s="200">
        <v>2</v>
      </c>
      <c r="M219" s="1" t="s">
        <v>921</v>
      </c>
      <c r="N219" s="1" t="s">
        <v>933</v>
      </c>
      <c r="O219" s="1">
        <f>VLOOKUP(Tabla2[[#This Row],[SAP
Cód BASF]],'ListaDistribuidor2019 L55 y 90'!$A$9:$H$238,8,0)</f>
        <v>489.54942697158407</v>
      </c>
      <c r="P219" s="181">
        <v>43466</v>
      </c>
      <c r="S21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645', '50215003', 'GLASURIT', '11-LE 645 0,125L Verde brillante', '0.125', '1.084', '2', '4', '2', '1', '489.549426971584', '', '', '', '', '', '1', '2019-02-18 00:00:00', '2019-02-18 00:00:00', NULL),</v>
      </c>
    </row>
    <row r="220" spans="1:19" ht="11.65" customHeight="1" x14ac:dyDescent="0.2">
      <c r="A220" s="83" t="s">
        <v>241</v>
      </c>
      <c r="B220" s="82">
        <v>217</v>
      </c>
      <c r="C220" s="82">
        <v>50219381</v>
      </c>
      <c r="D220" s="186" t="s">
        <v>242</v>
      </c>
      <c r="E220" s="82">
        <v>0.125</v>
      </c>
      <c r="F220" s="82" t="s">
        <v>557</v>
      </c>
      <c r="G220" s="82">
        <v>4</v>
      </c>
      <c r="H220" s="82" t="str">
        <f>VLOOKUP(Tabla2[[#This Row],[Cód_
Producto]],'Cliente-Producto'!C$4:F$275,3,0)</f>
        <v>gr</v>
      </c>
      <c r="I220" s="82">
        <v>2</v>
      </c>
      <c r="J220" s="84">
        <v>1.083</v>
      </c>
      <c r="K220" s="16" t="s">
        <v>607</v>
      </c>
      <c r="L220" s="200">
        <v>2</v>
      </c>
      <c r="M220" s="1" t="s">
        <v>921</v>
      </c>
      <c r="N220" s="1" t="s">
        <v>933</v>
      </c>
      <c r="O220" s="1">
        <f>VLOOKUP(Tabla2[[#This Row],[SAP
Cód BASF]],'ListaDistribuidor2019 L55 y 90'!$A$9:$H$238,8,0)</f>
        <v>489.54942697158407</v>
      </c>
      <c r="P220" s="181">
        <v>43466</v>
      </c>
      <c r="S22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915', '50219381', 'GLASURIT', '11-LE 915 0,125L Oro brillante', '0.125', '1.083', '2', '4', '2', '1', '489.549426971584', '', '', '', '', '', '1', '2019-02-18 00:00:00', '2019-02-18 00:00:00', NULL),</v>
      </c>
    </row>
    <row r="221" spans="1:19" ht="11.65" customHeight="1" x14ac:dyDescent="0.2">
      <c r="A221" s="83" t="s">
        <v>243</v>
      </c>
      <c r="B221" s="82">
        <v>218</v>
      </c>
      <c r="C221" s="82">
        <v>50334568</v>
      </c>
      <c r="D221" s="186" t="s">
        <v>244</v>
      </c>
      <c r="E221" s="82">
        <v>0.125</v>
      </c>
      <c r="F221" s="82" t="s">
        <v>557</v>
      </c>
      <c r="G221" s="82">
        <v>4</v>
      </c>
      <c r="H221" s="82" t="str">
        <f>VLOOKUP(Tabla2[[#This Row],[Cód_
Producto]],'Cliente-Producto'!C$4:F$275,3,0)</f>
        <v>gr</v>
      </c>
      <c r="I221" s="82">
        <v>2</v>
      </c>
      <c r="J221" s="84">
        <v>2.2080000000000002</v>
      </c>
      <c r="K221" s="16" t="s">
        <v>607</v>
      </c>
      <c r="L221" s="200">
        <v>2</v>
      </c>
      <c r="M221" s="1" t="s">
        <v>921</v>
      </c>
      <c r="N221" s="1" t="s">
        <v>933</v>
      </c>
      <c r="O221" s="1">
        <v>198.02187450939346</v>
      </c>
      <c r="P221" s="181"/>
      <c r="S22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025', '50334568', 'GLASURIT', '11-LE 025 0,125L CRISTAL CHISPEANTE', '0.125', '2.208', '2', '4', '2', '1', '198.021874509393', '', '', '', '', '', '1', '2019-02-18 00:00:00', '2019-02-18 00:00:00', NULL),</v>
      </c>
    </row>
    <row r="222" spans="1:19" ht="11.65" customHeight="1" x14ac:dyDescent="0.2">
      <c r="A222" s="83" t="s">
        <v>301</v>
      </c>
      <c r="B222" s="82">
        <v>219</v>
      </c>
      <c r="C222" s="82">
        <v>50335182</v>
      </c>
      <c r="D222" s="186" t="s">
        <v>302</v>
      </c>
      <c r="E222" s="82">
        <v>0.125</v>
      </c>
      <c r="F222" s="82" t="s">
        <v>557</v>
      </c>
      <c r="G222" s="82">
        <v>4</v>
      </c>
      <c r="H222" s="82" t="str">
        <f>VLOOKUP(Tabla2[[#This Row],[Cód_
Producto]],'Cliente-Producto'!C$4:F$275,3,0)</f>
        <v>gr</v>
      </c>
      <c r="I222" s="82">
        <v>2</v>
      </c>
      <c r="J222" s="84">
        <v>2.016</v>
      </c>
      <c r="K222" s="16" t="s">
        <v>607</v>
      </c>
      <c r="L222" s="200">
        <v>2</v>
      </c>
      <c r="M222" s="1" t="s">
        <v>921</v>
      </c>
      <c r="N222" s="1" t="s">
        <v>933</v>
      </c>
      <c r="O222" s="1">
        <f>VLOOKUP(Tabla2[[#This Row],[SAP
Cód BASF]],'ListaDistribuidor2019 L55 y 90'!$A$9:$H$238,8,0)</f>
        <v>198.02187450939348</v>
      </c>
      <c r="P222" s="181">
        <v>43466</v>
      </c>
      <c r="S22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'11-LE 35U', '50335182', 'GLASURIT', '11-LE 35U 0,125L AVELLANA', '0.125', '2.016', '2', '4', '2', '1', '198.021874509393', '', '', '', '', '', '1', '2019-02-18 00:00:00', '2019-02-18 00:00:00', NULL),</v>
      </c>
    </row>
    <row r="223" spans="1:19" s="7" customFormat="1" ht="11.65" customHeight="1" x14ac:dyDescent="0.2">
      <c r="A223" s="87" t="s">
        <v>245</v>
      </c>
      <c r="B223" s="86">
        <v>220</v>
      </c>
      <c r="C223" s="86">
        <v>53101324</v>
      </c>
      <c r="D223" s="187" t="s">
        <v>246</v>
      </c>
      <c r="E223" s="86">
        <v>1</v>
      </c>
      <c r="F223" s="86" t="s">
        <v>557</v>
      </c>
      <c r="G223" s="86">
        <v>4</v>
      </c>
      <c r="H223" s="86" t="str">
        <f>VLOOKUP(Tabla2[[#This Row],[Cód_
Producto]],'Cliente-Producto'!C$4:F$275,3,0)</f>
        <v>gr</v>
      </c>
      <c r="I223" s="86">
        <v>2</v>
      </c>
      <c r="J223" s="88">
        <v>1.012</v>
      </c>
      <c r="K223" s="20" t="s">
        <v>608</v>
      </c>
      <c r="L223" s="201">
        <v>4</v>
      </c>
      <c r="M223" s="1" t="s">
        <v>921</v>
      </c>
      <c r="N223" s="1" t="s">
        <v>933</v>
      </c>
      <c r="O223" s="7">
        <f>VLOOKUP(Tabla2[[#This Row],[SAP
Cód BASF]],'ListaDistribuidor2019 L55 y 90'!$A$9:$H$238,8,0)</f>
        <v>26.489117983963343</v>
      </c>
      <c r="P223" s="181">
        <v>43466</v>
      </c>
      <c r="S22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105', '53101324', 'GLASURIT', 'OCRE TINGIMENTO', '1', '1.012', '4', '4', '2', '1', '26.4891179839633', '', '', '', '', '', '1', '2019-02-18 00:00:00', '2019-02-18 00:00:00', NULL),</v>
      </c>
    </row>
    <row r="224" spans="1:19" s="7" customFormat="1" ht="11.65" customHeight="1" x14ac:dyDescent="0.2">
      <c r="A224" s="87" t="s">
        <v>247</v>
      </c>
      <c r="B224" s="86">
        <v>221</v>
      </c>
      <c r="C224" s="86">
        <v>53109645</v>
      </c>
      <c r="D224" s="187" t="s">
        <v>248</v>
      </c>
      <c r="E224" s="86">
        <v>3.5</v>
      </c>
      <c r="F224" s="86" t="s">
        <v>557</v>
      </c>
      <c r="G224" s="86">
        <v>4</v>
      </c>
      <c r="H224" s="86" t="str">
        <f>VLOOKUP(Tabla2[[#This Row],[Cód_
Producto]],'Cliente-Producto'!C$4:F$275,3,0)</f>
        <v>gr</v>
      </c>
      <c r="I224" s="86">
        <v>2</v>
      </c>
      <c r="J224" s="88">
        <v>0.99199999999999999</v>
      </c>
      <c r="K224" s="20" t="s">
        <v>608</v>
      </c>
      <c r="L224" s="201">
        <v>4</v>
      </c>
      <c r="M224" s="1" t="s">
        <v>921</v>
      </c>
      <c r="N224" s="1" t="s">
        <v>933</v>
      </c>
      <c r="O224" s="7">
        <f>VLOOKUP(Tabla2[[#This Row],[SAP
Cód BASF]],'ListaDistribuidor2019 L55 y 90'!$A$9:$H$238,8,0)</f>
        <v>100.2290950744559</v>
      </c>
      <c r="P224" s="181">
        <v>43466</v>
      </c>
      <c r="S22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126', '53109645', 'GLASURIT', 'NEGRO TINGIMENTO ', '3.5', '0.992', '4', '4', '2', '1', '100.229095074456', '', '', '', '', '', '1', '2019-02-18 00:00:00', '2019-02-18 00:00:00', NULL),</v>
      </c>
    </row>
    <row r="225" spans="1:19" s="7" customFormat="1" ht="11.65" customHeight="1" x14ac:dyDescent="0.2">
      <c r="A225" s="87" t="s">
        <v>249</v>
      </c>
      <c r="B225" s="86">
        <v>222</v>
      </c>
      <c r="C225" s="86">
        <v>53105988</v>
      </c>
      <c r="D225" s="187" t="s">
        <v>50</v>
      </c>
      <c r="E225" s="86">
        <v>1</v>
      </c>
      <c r="F225" s="86" t="s">
        <v>557</v>
      </c>
      <c r="G225" s="86">
        <v>4</v>
      </c>
      <c r="H225" s="86" t="str">
        <f>VLOOKUP(Tabla2[[#This Row],[Cód_
Producto]],'Cliente-Producto'!C$4:F$275,3,0)</f>
        <v>gr</v>
      </c>
      <c r="I225" s="86">
        <v>2</v>
      </c>
      <c r="J225" s="88">
        <v>1</v>
      </c>
      <c r="K225" s="20" t="s">
        <v>608</v>
      </c>
      <c r="L225" s="201">
        <v>4</v>
      </c>
      <c r="M225" s="1" t="s">
        <v>921</v>
      </c>
      <c r="N225" s="1" t="s">
        <v>933</v>
      </c>
      <c r="O225" s="7">
        <v>26.489117983963343</v>
      </c>
      <c r="P225" s="181"/>
      <c r="S22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127', '53105988', 'GLASURIT', 'VIOLETA ', '1', '1', '4', '4', '2', '1', '26.4891179839633', '', '', '', '', '', '1', '2019-02-18 00:00:00', '2019-02-18 00:00:00', NULL),</v>
      </c>
    </row>
    <row r="226" spans="1:19" s="7" customFormat="1" ht="11.65" customHeight="1" x14ac:dyDescent="0.2">
      <c r="A226" s="87" t="s">
        <v>250</v>
      </c>
      <c r="B226" s="86">
        <v>223</v>
      </c>
      <c r="C226" s="86">
        <v>53106836</v>
      </c>
      <c r="D226" s="187" t="s">
        <v>251</v>
      </c>
      <c r="E226" s="86">
        <v>1</v>
      </c>
      <c r="F226" s="86" t="s">
        <v>557</v>
      </c>
      <c r="G226" s="86">
        <v>4</v>
      </c>
      <c r="H226" s="86" t="str">
        <f>VLOOKUP(Tabla2[[#This Row],[Cód_
Producto]],'Cliente-Producto'!C$4:F$275,3,0)</f>
        <v>gr</v>
      </c>
      <c r="I226" s="86">
        <v>2</v>
      </c>
      <c r="J226" s="88">
        <v>0.999</v>
      </c>
      <c r="K226" s="20" t="s">
        <v>608</v>
      </c>
      <c r="L226" s="201">
        <v>4</v>
      </c>
      <c r="M226" s="1" t="s">
        <v>921</v>
      </c>
      <c r="N226" s="1" t="s">
        <v>933</v>
      </c>
      <c r="O226" s="7">
        <f>VLOOKUP(Tabla2[[#This Row],[SAP
Cód BASF]],'ListaDistribuidor2019 L55 y 90'!$A$9:$H$238,8,0)</f>
        <v>25.057273768613975</v>
      </c>
      <c r="P226" s="181">
        <v>43466</v>
      </c>
      <c r="S22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131', '53106836', 'GLASURIT', 'AZUL TINGIMENTO ', '1', '0.999', '4', '4', '2', '1', '25.057273768614', '', '', '', '', '', '1', '2019-02-18 00:00:00', '2019-02-18 00:00:00', NULL),</v>
      </c>
    </row>
    <row r="227" spans="1:19" s="7" customFormat="1" ht="11.65" customHeight="1" x14ac:dyDescent="0.2">
      <c r="A227" s="87" t="s">
        <v>252</v>
      </c>
      <c r="B227" s="86">
        <v>224</v>
      </c>
      <c r="C227" s="86">
        <v>54182097</v>
      </c>
      <c r="D227" s="187" t="s">
        <v>253</v>
      </c>
      <c r="E227" s="86">
        <v>1</v>
      </c>
      <c r="F227" s="86" t="s">
        <v>557</v>
      </c>
      <c r="G227" s="86">
        <v>4</v>
      </c>
      <c r="H227" s="86" t="str">
        <f>VLOOKUP(Tabla2[[#This Row],[Cód_
Producto]],'Cliente-Producto'!C$4:F$275,3,0)</f>
        <v>gr</v>
      </c>
      <c r="I227" s="86">
        <v>2</v>
      </c>
      <c r="J227" s="88">
        <v>1.034</v>
      </c>
      <c r="K227" s="20" t="s">
        <v>608</v>
      </c>
      <c r="L227" s="201">
        <v>4</v>
      </c>
      <c r="M227" s="1" t="s">
        <v>921</v>
      </c>
      <c r="N227" s="1" t="s">
        <v>933</v>
      </c>
      <c r="O227" s="7">
        <v>26.489117983963343</v>
      </c>
      <c r="P227" s="181"/>
      <c r="S22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160', '54182097', 'GLASURIT', 'BLANCO TINGIMENTO ', '1', '1.034', '4', '4', '2', '1', '26.4891179839633', '', '', '', '', '', '1', '2019-02-18 00:00:00', '2019-02-18 00:00:00', NULL),</v>
      </c>
    </row>
    <row r="228" spans="1:19" s="7" customFormat="1" ht="11.65" customHeight="1" x14ac:dyDescent="0.2">
      <c r="A228" s="87" t="s">
        <v>254</v>
      </c>
      <c r="B228" s="86">
        <v>225</v>
      </c>
      <c r="C228" s="86">
        <v>53105352</v>
      </c>
      <c r="D228" s="187" t="s">
        <v>49</v>
      </c>
      <c r="E228" s="86">
        <v>3.5</v>
      </c>
      <c r="F228" s="86" t="s">
        <v>557</v>
      </c>
      <c r="G228" s="86">
        <v>4</v>
      </c>
      <c r="H228" s="86" t="str">
        <f>VLOOKUP(Tabla2[[#This Row],[Cód_
Producto]],'Cliente-Producto'!C$4:F$275,3,0)</f>
        <v>gr</v>
      </c>
      <c r="I228" s="86">
        <v>2</v>
      </c>
      <c r="J228" s="88">
        <v>1.006</v>
      </c>
      <c r="K228" s="20" t="s">
        <v>608</v>
      </c>
      <c r="L228" s="201">
        <v>4</v>
      </c>
      <c r="M228" s="1" t="s">
        <v>921</v>
      </c>
      <c r="N228" s="1" t="s">
        <v>933</v>
      </c>
      <c r="O228" s="7">
        <f>VLOOKUP(Tabla2[[#This Row],[SAP
Cód BASF]],'ListaDistribuidor2019 L55 y 90'!$A$9:$H$238,8,0)</f>
        <v>314.13122467329316</v>
      </c>
      <c r="P228" s="181">
        <v>43466</v>
      </c>
      <c r="S22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346', '53105352', 'GLASURIT', 'ROJO OSCURO ', '3.5', '1.006', '4', '4', '2', '1', '314.131224673293', '', '', '', '', '', '1', '2019-02-18 00:00:00', '2019-02-18 00:00:00', NULL),</v>
      </c>
    </row>
    <row r="229" spans="1:19" s="7" customFormat="1" ht="11.65" customHeight="1" x14ac:dyDescent="0.2">
      <c r="A229" s="87" t="s">
        <v>255</v>
      </c>
      <c r="B229" s="86">
        <v>226</v>
      </c>
      <c r="C229" s="86">
        <v>53110069</v>
      </c>
      <c r="D229" s="187" t="s">
        <v>256</v>
      </c>
      <c r="E229" s="86">
        <v>3.5</v>
      </c>
      <c r="F229" s="86" t="s">
        <v>557</v>
      </c>
      <c r="G229" s="86">
        <v>4</v>
      </c>
      <c r="H229" s="86" t="str">
        <f>VLOOKUP(Tabla2[[#This Row],[Cód_
Producto]],'Cliente-Producto'!C$4:F$275,3,0)</f>
        <v>gr</v>
      </c>
      <c r="I229" s="86">
        <v>2</v>
      </c>
      <c r="J229" s="88">
        <v>1.0069999999999999</v>
      </c>
      <c r="K229" s="20" t="s">
        <v>608</v>
      </c>
      <c r="L229" s="201">
        <v>4</v>
      </c>
      <c r="M229" s="1" t="s">
        <v>921</v>
      </c>
      <c r="N229" s="1" t="s">
        <v>933</v>
      </c>
      <c r="O229" s="7">
        <f>VLOOKUP(Tabla2[[#This Row],[SAP
Cód BASF]],'ListaDistribuidor2019 L55 y 90'!$A$9:$H$238,8,0)</f>
        <v>110.35977780241164</v>
      </c>
      <c r="P229" s="181">
        <v>43466</v>
      </c>
      <c r="S22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26', '53110069', 'GLASURIT', 'NEGRO PROFIUNDO ', '3.5', '1.007', '4', '4', '2', '1', '110.359777802412', '', '', '', '', '', '1', '2019-02-18 00:00:00', '2019-02-18 00:00:00', NULL),</v>
      </c>
    </row>
    <row r="230" spans="1:19" s="7" customFormat="1" ht="11.65" customHeight="1" x14ac:dyDescent="0.2">
      <c r="A230" s="87" t="s">
        <v>473</v>
      </c>
      <c r="B230" s="86">
        <v>227</v>
      </c>
      <c r="C230" s="86">
        <v>53103126</v>
      </c>
      <c r="D230" s="187" t="s">
        <v>474</v>
      </c>
      <c r="E230" s="86">
        <v>1</v>
      </c>
      <c r="F230" s="86" t="s">
        <v>557</v>
      </c>
      <c r="G230" s="86">
        <v>4</v>
      </c>
      <c r="H230" s="86" t="str">
        <f>VLOOKUP(Tabla2[[#This Row],[Cód_
Producto]],'Cliente-Producto'!C$4:F$275,3,0)</f>
        <v>gr</v>
      </c>
      <c r="I230" s="86">
        <v>2</v>
      </c>
      <c r="J230" s="88">
        <v>1.0940000000000001</v>
      </c>
      <c r="K230" s="20" t="s">
        <v>608</v>
      </c>
      <c r="L230" s="201">
        <v>4</v>
      </c>
      <c r="M230" s="1" t="s">
        <v>921</v>
      </c>
      <c r="N230" s="1" t="s">
        <v>933</v>
      </c>
      <c r="O230" s="7">
        <f>VLOOKUP(Tabla2[[#This Row],[SAP
Cód BASF]],'ListaDistribuidor2019 L55 y 90'!$A$9:$H$238,8,0)</f>
        <v>70.477897252090798</v>
      </c>
      <c r="P230" s="181">
        <v>43466</v>
      </c>
      <c r="S23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43', '53103126', 'GLASURIT', 'NARANJA AMARELADO', '1', '1.094', '4', '4', '2', '1', '70.4778972520908', '', '', '', '', '', '1', '2019-02-18 00:00:00', '2019-02-18 00:00:00', NULL),</v>
      </c>
    </row>
    <row r="231" spans="1:19" s="7" customFormat="1" ht="11.65" customHeight="1" x14ac:dyDescent="0.2">
      <c r="A231" s="87" t="s">
        <v>257</v>
      </c>
      <c r="B231" s="86">
        <v>228</v>
      </c>
      <c r="C231" s="86">
        <v>53102702</v>
      </c>
      <c r="D231" s="187" t="s">
        <v>53</v>
      </c>
      <c r="E231" s="86">
        <v>1</v>
      </c>
      <c r="F231" s="86" t="s">
        <v>557</v>
      </c>
      <c r="G231" s="86">
        <v>4</v>
      </c>
      <c r="H231" s="86" t="str">
        <f>VLOOKUP(Tabla2[[#This Row],[Cód_
Producto]],'Cliente-Producto'!C$4:F$275,3,0)</f>
        <v>gr</v>
      </c>
      <c r="I231" s="86">
        <v>2</v>
      </c>
      <c r="J231" s="88">
        <v>1.077</v>
      </c>
      <c r="K231" s="20" t="s">
        <v>608</v>
      </c>
      <c r="L231" s="201">
        <v>4</v>
      </c>
      <c r="M231" s="1" t="s">
        <v>921</v>
      </c>
      <c r="N231" s="1" t="s">
        <v>933</v>
      </c>
      <c r="O231" s="7">
        <f>VLOOKUP(Tabla2[[#This Row],[SAP
Cód BASF]],'ListaDistribuidor2019 L55 y 90'!$A$9:$H$238,8,0)</f>
        <v>86.711253987609169</v>
      </c>
      <c r="P231" s="181">
        <v>43466</v>
      </c>
      <c r="S23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201', '53102702', 'GLASURIT', 'NARANJA CLARO ', '1', '1.077', '4', '4', '2', '1', '86.7112539876092', '', '', '', '', '', '1', '2019-02-18 00:00:00', '2019-02-18 00:00:00', NULL),</v>
      </c>
    </row>
    <row r="232" spans="1:19" s="7" customFormat="1" ht="11.65" customHeight="1" x14ac:dyDescent="0.2">
      <c r="A232" s="87" t="s">
        <v>258</v>
      </c>
      <c r="B232" s="86">
        <v>229</v>
      </c>
      <c r="C232" s="86">
        <v>53103656</v>
      </c>
      <c r="D232" s="187" t="s">
        <v>259</v>
      </c>
      <c r="E232" s="86">
        <v>3.5</v>
      </c>
      <c r="F232" s="86" t="s">
        <v>557</v>
      </c>
      <c r="G232" s="86">
        <v>4</v>
      </c>
      <c r="H232" s="86" t="str">
        <f>VLOOKUP(Tabla2[[#This Row],[Cód_
Producto]],'Cliente-Producto'!C$4:F$275,3,0)</f>
        <v>gr</v>
      </c>
      <c r="I232" s="86">
        <v>2</v>
      </c>
      <c r="J232" s="88">
        <v>1.018</v>
      </c>
      <c r="K232" s="20" t="s">
        <v>608</v>
      </c>
      <c r="L232" s="201">
        <v>4</v>
      </c>
      <c r="M232" s="1" t="s">
        <v>921</v>
      </c>
      <c r="N232" s="1" t="s">
        <v>933</v>
      </c>
      <c r="O232" s="7">
        <f>VLOOKUP(Tabla2[[#This Row],[SAP
Cód BASF]],'ListaDistribuidor2019 L55 y 90'!$A$9:$H$238,8,0)</f>
        <v>141.62240966364678</v>
      </c>
      <c r="P232" s="181">
        <v>43466</v>
      </c>
      <c r="S23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30', '53103656', 'GLASURIT', 'RUBI ', '3.5', '1.018', '4', '4', '2', '1', '141.622409663647', '', '', '', '', '', '1', '2019-02-18 00:00:00', '2019-02-18 00:00:00', NULL),</v>
      </c>
    </row>
    <row r="233" spans="1:19" s="7" customFormat="1" ht="11.65" customHeight="1" x14ac:dyDescent="0.2">
      <c r="A233" s="87" t="s">
        <v>260</v>
      </c>
      <c r="B233" s="86">
        <v>230</v>
      </c>
      <c r="C233" s="86">
        <v>53106465</v>
      </c>
      <c r="D233" s="187" t="s">
        <v>261</v>
      </c>
      <c r="E233" s="86">
        <v>1</v>
      </c>
      <c r="F233" s="86" t="s">
        <v>557</v>
      </c>
      <c r="G233" s="86">
        <v>4</v>
      </c>
      <c r="H233" s="86" t="str">
        <f>VLOOKUP(Tabla2[[#This Row],[Cód_
Producto]],'Cliente-Producto'!C$4:F$275,3,0)</f>
        <v>gr</v>
      </c>
      <c r="I233" s="86">
        <v>2</v>
      </c>
      <c r="J233" s="88">
        <v>1.0149999999999999</v>
      </c>
      <c r="K233" s="20" t="s">
        <v>608</v>
      </c>
      <c r="L233" s="201">
        <v>4</v>
      </c>
      <c r="M233" s="1" t="s">
        <v>921</v>
      </c>
      <c r="N233" s="1" t="s">
        <v>933</v>
      </c>
      <c r="O233" s="7">
        <v>74.886992080207918</v>
      </c>
      <c r="P233" s="181"/>
      <c r="S23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31', '53106465', 'GLASURIT', 'AZUL ', '1', '1.015', '4', '4', '2', '1', '74.8869920802079', '', '', '', '', '', '1', '2019-02-18 00:00:00', '2019-02-18 00:00:00', NULL),</v>
      </c>
    </row>
    <row r="234" spans="1:19" s="7" customFormat="1" ht="11.65" customHeight="1" x14ac:dyDescent="0.2">
      <c r="A234" s="87" t="s">
        <v>262</v>
      </c>
      <c r="B234" s="86">
        <v>231</v>
      </c>
      <c r="C234" s="86">
        <v>53104451</v>
      </c>
      <c r="D234" s="187" t="s">
        <v>263</v>
      </c>
      <c r="E234" s="86">
        <v>3.5</v>
      </c>
      <c r="F234" s="86" t="s">
        <v>557</v>
      </c>
      <c r="G234" s="86">
        <v>4</v>
      </c>
      <c r="H234" s="86" t="str">
        <f>VLOOKUP(Tabla2[[#This Row],[Cód_
Producto]],'Cliente-Producto'!C$4:F$275,3,0)</f>
        <v>gr</v>
      </c>
      <c r="I234" s="86">
        <v>2</v>
      </c>
      <c r="J234" s="88">
        <v>1.048</v>
      </c>
      <c r="K234" s="20" t="s">
        <v>608</v>
      </c>
      <c r="L234" s="201">
        <v>4</v>
      </c>
      <c r="M234" s="1" t="s">
        <v>921</v>
      </c>
      <c r="N234" s="1" t="s">
        <v>933</v>
      </c>
      <c r="O234" s="7">
        <f>VLOOKUP(Tabla2[[#This Row],[SAP
Cód BASF]],'ListaDistribuidor2019 L55 y 90'!$A$9:$H$238,8,0)</f>
        <v>193.52375321780045</v>
      </c>
      <c r="P234" s="181">
        <v>43466</v>
      </c>
      <c r="S23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326', '53104451', 'GLASURIT', 'ROJO BRILLANTE ', '3.5', '1.048', '4', '4', '2', '1', '193.5237532178', '', '', '', '', '', '1', '2019-02-18 00:00:00', '2019-02-18 00:00:00', NULL),</v>
      </c>
    </row>
    <row r="235" spans="1:19" s="7" customFormat="1" ht="11.65" customHeight="1" x14ac:dyDescent="0.2">
      <c r="A235" s="87" t="s">
        <v>264</v>
      </c>
      <c r="B235" s="86">
        <v>232</v>
      </c>
      <c r="C235" s="86">
        <v>53100953</v>
      </c>
      <c r="D235" s="187" t="s">
        <v>52</v>
      </c>
      <c r="E235" s="86">
        <v>1</v>
      </c>
      <c r="F235" s="86" t="s">
        <v>557</v>
      </c>
      <c r="G235" s="86">
        <v>4</v>
      </c>
      <c r="H235" s="86" t="str">
        <f>VLOOKUP(Tabla2[[#This Row],[Cód_
Producto]],'Cliente-Producto'!C$4:F$275,3,0)</f>
        <v>gr</v>
      </c>
      <c r="I235" s="86">
        <v>2</v>
      </c>
      <c r="J235" s="88">
        <v>1.1160000000000001</v>
      </c>
      <c r="K235" s="20" t="s">
        <v>608</v>
      </c>
      <c r="L235" s="201">
        <v>4</v>
      </c>
      <c r="M235" s="1" t="s">
        <v>921</v>
      </c>
      <c r="N235" s="1" t="s">
        <v>933</v>
      </c>
      <c r="O235" s="7">
        <f>VLOOKUP(Tabla2[[#This Row],[SAP
Cód BASF]],'ListaDistribuidor2019 L55 y 90'!$A$9:$H$238,8,0)</f>
        <v>24.341351660939292</v>
      </c>
      <c r="P235" s="181">
        <v>43466</v>
      </c>
      <c r="S23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5', '53100953', 'GLASURIT', 'OCRE ', '1', '1.116', '4', '4', '2', '1', '24.3413516609393', '', '', '', '', '', '1', '2019-02-18 00:00:00', '2019-02-18 00:00:00', NULL),</v>
      </c>
    </row>
    <row r="236" spans="1:19" s="7" customFormat="1" ht="11.65" customHeight="1" x14ac:dyDescent="0.2">
      <c r="A236" s="87" t="s">
        <v>265</v>
      </c>
      <c r="B236" s="86">
        <v>233</v>
      </c>
      <c r="C236" s="86">
        <v>53107260</v>
      </c>
      <c r="D236" s="187" t="s">
        <v>51</v>
      </c>
      <c r="E236" s="86">
        <v>1</v>
      </c>
      <c r="F236" s="86" t="s">
        <v>557</v>
      </c>
      <c r="G236" s="86">
        <v>4</v>
      </c>
      <c r="H236" s="86" t="str">
        <f>VLOOKUP(Tabla2[[#This Row],[Cód_
Producto]],'Cliente-Producto'!C$4:F$275,3,0)</f>
        <v>gr</v>
      </c>
      <c r="I236" s="86">
        <v>2</v>
      </c>
      <c r="J236" s="88">
        <v>1.004</v>
      </c>
      <c r="K236" s="20" t="s">
        <v>608</v>
      </c>
      <c r="L236" s="201">
        <v>4</v>
      </c>
      <c r="M236" s="1" t="s">
        <v>921</v>
      </c>
      <c r="N236" s="1" t="s">
        <v>933</v>
      </c>
      <c r="O236" s="7">
        <f>VLOOKUP(Tabla2[[#This Row],[SAP
Cód BASF]],'ListaDistribuidor2019 L55 y 90'!$A$9:$H$238,8,0)</f>
        <v>37.227949599083615</v>
      </c>
      <c r="P236" s="181">
        <v>43466</v>
      </c>
      <c r="S23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52', '53107260', 'GLASURIT', 'AZUL HELIO ', '1', '1.004', '4', '4', '2', '1', '37.2279495990836', '', '', '', '', '', '1', '2019-02-18 00:00:00', '2019-02-18 00:00:00', NULL),</v>
      </c>
    </row>
    <row r="237" spans="1:19" s="7" customFormat="1" ht="11.65" customHeight="1" x14ac:dyDescent="0.2">
      <c r="A237" s="87" t="s">
        <v>266</v>
      </c>
      <c r="B237" s="86">
        <v>234</v>
      </c>
      <c r="C237" s="86">
        <v>53099840</v>
      </c>
      <c r="D237" s="187" t="s">
        <v>54</v>
      </c>
      <c r="E237" s="86">
        <v>3.5</v>
      </c>
      <c r="F237" s="86" t="s">
        <v>557</v>
      </c>
      <c r="G237" s="86">
        <v>4</v>
      </c>
      <c r="H237" s="86" t="str">
        <f>VLOOKUP(Tabla2[[#This Row],[Cód_
Producto]],'Cliente-Producto'!C$4:F$275,3,0)</f>
        <v>gr</v>
      </c>
      <c r="I237" s="86">
        <v>2</v>
      </c>
      <c r="J237" s="88">
        <v>1.3919999999999999</v>
      </c>
      <c r="K237" s="20" t="s">
        <v>608</v>
      </c>
      <c r="L237" s="201">
        <v>4</v>
      </c>
      <c r="M237" s="1" t="s">
        <v>921</v>
      </c>
      <c r="N237" s="1" t="s">
        <v>933</v>
      </c>
      <c r="O237" s="7">
        <f>VLOOKUP(Tabla2[[#This Row],[SAP
Cód BASF]],'ListaDistribuidor2019 L55 y 90'!$A$9:$H$238,8,0)</f>
        <v>81.930126002290962</v>
      </c>
      <c r="P237" s="181">
        <v>43466</v>
      </c>
      <c r="S23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60', '53099840', 'GLASURIT', 'BLANCO ', '3.5', '1.392', '4', '4', '2', '1', '81.930126002291', '', '', '', '', '', '1', '2019-02-18 00:00:00', '2019-02-18 00:00:00', NULL),</v>
      </c>
    </row>
    <row r="238" spans="1:19" s="7" customFormat="1" ht="11.65" customHeight="1" x14ac:dyDescent="0.2">
      <c r="A238" s="87" t="s">
        <v>267</v>
      </c>
      <c r="B238" s="86">
        <v>235</v>
      </c>
      <c r="C238" s="86">
        <v>53107631</v>
      </c>
      <c r="D238" s="187" t="s">
        <v>268</v>
      </c>
      <c r="E238" s="86">
        <v>1</v>
      </c>
      <c r="F238" s="86" t="s">
        <v>557</v>
      </c>
      <c r="G238" s="86">
        <v>4</v>
      </c>
      <c r="H238" s="86" t="str">
        <f>VLOOKUP(Tabla2[[#This Row],[Cód_
Producto]],'Cliente-Producto'!C$4:F$275,3,0)</f>
        <v>gr</v>
      </c>
      <c r="I238" s="86">
        <v>2</v>
      </c>
      <c r="J238" s="88">
        <v>1.0129999999999999</v>
      </c>
      <c r="K238" s="20" t="s">
        <v>608</v>
      </c>
      <c r="L238" s="201">
        <v>4</v>
      </c>
      <c r="M238" s="1" t="s">
        <v>921</v>
      </c>
      <c r="N238" s="1" t="s">
        <v>933</v>
      </c>
      <c r="O238" s="7">
        <f>VLOOKUP(Tabla2[[#This Row],[SAP
Cód BASF]],'ListaDistribuidor2019 L55 y 90'!$A$9:$H$238,8,0)</f>
        <v>27.205040091638029</v>
      </c>
      <c r="P238" s="181">
        <v>43466</v>
      </c>
      <c r="S23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63', '53107631', 'GLASURIT', 'AZUL MEDIO ', '1', '1.013', '4', '4', '2', '1', '27.205040091638', '', '', '', '', '', '1', '2019-02-18 00:00:00', '2019-02-18 00:00:00', NULL),</v>
      </c>
    </row>
    <row r="239" spans="1:19" s="7" customFormat="1" ht="11.65" customHeight="1" x14ac:dyDescent="0.2">
      <c r="A239" s="87" t="s">
        <v>269</v>
      </c>
      <c r="B239" s="86">
        <v>236</v>
      </c>
      <c r="C239" s="86">
        <v>53108373</v>
      </c>
      <c r="D239" s="187" t="s">
        <v>270</v>
      </c>
      <c r="E239" s="86">
        <v>1</v>
      </c>
      <c r="F239" s="86" t="s">
        <v>557</v>
      </c>
      <c r="G239" s="86">
        <v>4</v>
      </c>
      <c r="H239" s="86" t="str">
        <f>VLOOKUP(Tabla2[[#This Row],[Cód_
Producto]],'Cliente-Producto'!C$4:F$275,3,0)</f>
        <v>gr</v>
      </c>
      <c r="I239" s="86">
        <v>2</v>
      </c>
      <c r="J239" s="88">
        <v>1.026</v>
      </c>
      <c r="K239" s="20" t="s">
        <v>608</v>
      </c>
      <c r="L239" s="201">
        <v>4</v>
      </c>
      <c r="M239" s="1" t="s">
        <v>921</v>
      </c>
      <c r="N239" s="1" t="s">
        <v>933</v>
      </c>
      <c r="O239" s="7">
        <f>VLOOKUP(Tabla2[[#This Row],[SAP
Cód BASF]],'ListaDistribuidor2019 L55 y 90'!$A$9:$H$238,8,0)</f>
        <v>28.636884306987398</v>
      </c>
      <c r="P239" s="181">
        <v>43466</v>
      </c>
      <c r="S23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68', '53108373', 'GLASURIT', 'VERDE OSCURO ', '1', '1.026', '4', '4', '2', '1', '28.6368843069874', '', '', '', '', '', '1', '2019-02-18 00:00:00', '2019-02-18 00:00:00', NULL),</v>
      </c>
    </row>
    <row r="240" spans="1:19" s="7" customFormat="1" ht="11.65" customHeight="1" x14ac:dyDescent="0.2">
      <c r="A240" s="87" t="s">
        <v>271</v>
      </c>
      <c r="B240" s="86">
        <v>237</v>
      </c>
      <c r="C240" s="86">
        <v>53108797</v>
      </c>
      <c r="D240" s="187" t="s">
        <v>272</v>
      </c>
      <c r="E240" s="86">
        <v>1</v>
      </c>
      <c r="F240" s="86" t="s">
        <v>557</v>
      </c>
      <c r="G240" s="86">
        <v>4</v>
      </c>
      <c r="H240" s="86" t="str">
        <f>VLOOKUP(Tabla2[[#This Row],[Cód_
Producto]],'Cliente-Producto'!C$4:F$275,3,0)</f>
        <v>gr</v>
      </c>
      <c r="I240" s="86">
        <v>2</v>
      </c>
      <c r="J240" s="88">
        <v>1.0369999999999999</v>
      </c>
      <c r="K240" s="20" t="s">
        <v>608</v>
      </c>
      <c r="L240" s="201">
        <v>4</v>
      </c>
      <c r="M240" s="1" t="s">
        <v>921</v>
      </c>
      <c r="N240" s="1" t="s">
        <v>933</v>
      </c>
      <c r="O240" s="7">
        <f>VLOOKUP(Tabla2[[#This Row],[SAP
Cód BASF]],'ListaDistribuidor2019 L55 y 90'!$A$9:$H$238,8,0)</f>
        <v>39.70113506195981</v>
      </c>
      <c r="P240" s="181">
        <v>43466</v>
      </c>
      <c r="S24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96', '53108797', 'GLASURIT', 'VERDE MEDIO ', '1', '1.037', '4', '4', '2', '1', '39.7011350619598', '', '', '', '', '', '1', '2019-02-18 00:00:00', '2019-02-18 00:00:00', NULL),</v>
      </c>
    </row>
    <row r="241" spans="1:19" s="7" customFormat="1" ht="11.65" customHeight="1" x14ac:dyDescent="0.2">
      <c r="A241" s="87" t="s">
        <v>273</v>
      </c>
      <c r="B241" s="86">
        <v>238</v>
      </c>
      <c r="C241" s="86">
        <v>53108108</v>
      </c>
      <c r="D241" s="187" t="s">
        <v>274</v>
      </c>
      <c r="E241" s="86">
        <v>1</v>
      </c>
      <c r="F241" s="86" t="s">
        <v>557</v>
      </c>
      <c r="G241" s="86">
        <v>4</v>
      </c>
      <c r="H241" s="86" t="str">
        <f>VLOOKUP(Tabla2[[#This Row],[Cód_
Producto]],'Cliente-Producto'!C$4:F$275,3,0)</f>
        <v>gr</v>
      </c>
      <c r="I241" s="86">
        <v>2</v>
      </c>
      <c r="J241" s="88">
        <v>1.0009999999999999</v>
      </c>
      <c r="K241" s="20" t="s">
        <v>608</v>
      </c>
      <c r="L241" s="201">
        <v>4</v>
      </c>
      <c r="M241" s="1" t="s">
        <v>921</v>
      </c>
      <c r="N241" s="1" t="s">
        <v>933</v>
      </c>
      <c r="O241" s="7">
        <f>VLOOKUP(Tabla2[[#This Row],[SAP
Cód BASF]],'ListaDistribuidor2019 L55 y 90'!$A$9:$H$238,8,0)</f>
        <v>45.81901489117984</v>
      </c>
      <c r="P241" s="181">
        <v>43466</v>
      </c>
      <c r="S24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168', '53108108', 'GLASURIT', 'VERDE TINGIMENTO 1 L', '1', '1.001', '4', '4', '2', '1', '45.8190148911798', '', '', '', '', '', '1', '2019-02-18 00:00:00', '2019-02-18 00:00:00', NULL),</v>
      </c>
    </row>
    <row r="242" spans="1:19" s="7" customFormat="1" ht="11.65" customHeight="1" x14ac:dyDescent="0.2">
      <c r="A242" s="87" t="s">
        <v>275</v>
      </c>
      <c r="B242" s="86">
        <v>239</v>
      </c>
      <c r="C242" s="86">
        <v>53103921</v>
      </c>
      <c r="D242" s="187" t="s">
        <v>276</v>
      </c>
      <c r="E242" s="86">
        <v>1</v>
      </c>
      <c r="F242" s="86" t="s">
        <v>557</v>
      </c>
      <c r="G242" s="86">
        <v>4</v>
      </c>
      <c r="H242" s="86" t="str">
        <f>VLOOKUP(Tabla2[[#This Row],[Cód_
Producto]],'Cliente-Producto'!C$4:F$275,3,0)</f>
        <v>gr</v>
      </c>
      <c r="I242" s="86">
        <v>2</v>
      </c>
      <c r="J242" s="88">
        <v>0.996</v>
      </c>
      <c r="K242" s="20" t="s">
        <v>608</v>
      </c>
      <c r="L242" s="201">
        <v>4</v>
      </c>
      <c r="M242" s="1" t="s">
        <v>921</v>
      </c>
      <c r="N242" s="1" t="s">
        <v>933</v>
      </c>
      <c r="O242" s="7">
        <f>VLOOKUP(Tabla2[[#This Row],[SAP
Cód BASF]],'ListaDistribuidor2019 L55 y 90'!$A$9:$H$238,8,0)</f>
        <v>33.648339060710185</v>
      </c>
      <c r="P242" s="181">
        <v>43466</v>
      </c>
      <c r="S24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'22-A 172', '53103921', 'GLASURIT', 'ESCARLATA 1 L', '1', '0.996', '4', '4', '2', '1', '33.6483390607102', '', '', '', '', '', '1', '2019-02-18 00:00:00', '2019-02-18 00:00:00', NULL),</v>
      </c>
    </row>
    <row r="243" spans="1:19" s="7" customFormat="1" ht="11.65" customHeight="1" x14ac:dyDescent="0.2">
      <c r="A243" s="87" t="s">
        <v>277</v>
      </c>
      <c r="B243" s="86">
        <v>240</v>
      </c>
      <c r="C243" s="86">
        <v>53110758</v>
      </c>
      <c r="D243" s="187" t="s">
        <v>278</v>
      </c>
      <c r="E243" s="86">
        <v>1</v>
      </c>
      <c r="F243" s="86" t="s">
        <v>557</v>
      </c>
      <c r="G243" s="86">
        <v>4</v>
      </c>
      <c r="H243" s="86" t="str">
        <f>VLOOKUP(Tabla2[[#This Row],[Cód_
Producto]],'Cliente-Producto'!C$4:F$275,3,0)</f>
        <v>gr</v>
      </c>
      <c r="I243" s="86">
        <v>2</v>
      </c>
      <c r="J243" s="88">
        <v>1.004</v>
      </c>
      <c r="K243" s="20" t="s">
        <v>608</v>
      </c>
      <c r="L243" s="201">
        <v>4</v>
      </c>
      <c r="M243" s="1" t="s">
        <v>921</v>
      </c>
      <c r="N243" s="1" t="s">
        <v>933</v>
      </c>
      <c r="O243" s="7">
        <f>VLOOKUP(Tabla2[[#This Row],[SAP
Cód BASF]],'ListaDistribuidor2019 L55 y 90'!$A$9:$H$238,8,0)</f>
        <v>35.080183276059564</v>
      </c>
      <c r="P243" s="181">
        <v>43466</v>
      </c>
      <c r="S24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974', '53110758', 'GLASURIT', 'NEGRO 1 L', '1', '1.004', '4', '4', '2', '1', '35.0801832760596', '', '', '', '', '', '1', '2019-02-18 00:00:00', '2019-02-18 00:00:00', NULL),</v>
      </c>
    </row>
    <row r="244" spans="1:19" s="7" customFormat="1" ht="11.65" customHeight="1" x14ac:dyDescent="0.2">
      <c r="A244" s="87" t="s">
        <v>279</v>
      </c>
      <c r="B244" s="86">
        <v>241</v>
      </c>
      <c r="C244" s="86">
        <v>53100529</v>
      </c>
      <c r="D244" s="187" t="s">
        <v>280</v>
      </c>
      <c r="E244" s="86">
        <v>1</v>
      </c>
      <c r="F244" s="86" t="s">
        <v>557</v>
      </c>
      <c r="G244" s="86">
        <v>4</v>
      </c>
      <c r="H244" s="86" t="str">
        <f>VLOOKUP(Tabla2[[#This Row],[Cód_
Producto]],'Cliente-Producto'!C$4:F$275,3,0)</f>
        <v>gr</v>
      </c>
      <c r="I244" s="86">
        <v>2</v>
      </c>
      <c r="J244" s="88">
        <v>1.381</v>
      </c>
      <c r="K244" s="20" t="s">
        <v>608</v>
      </c>
      <c r="L244" s="201">
        <v>4</v>
      </c>
      <c r="M244" s="1" t="s">
        <v>921</v>
      </c>
      <c r="N244" s="1" t="s">
        <v>933</v>
      </c>
      <c r="O244" s="7">
        <f>VLOOKUP(Tabla2[[#This Row],[SAP
Cód BASF]],'ListaDistribuidor2019 L55 y 90'!$A$9:$H$238,8,0)</f>
        <v>139.92043257091476</v>
      </c>
      <c r="P244" s="181">
        <v>43466</v>
      </c>
      <c r="S24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'22-M 146 ', '53100529', 'GLASURIT', 'AMARILLO LIMON 1 L', '1', '1.381', '4', '4', '2', '1', '139.920432570915', '', '', '', '', '', '1', '2019-02-18 00:00:00', '2019-02-18 00:00:00', NULL),</v>
      </c>
    </row>
    <row r="245" spans="1:19" s="7" customFormat="1" ht="11.65" customHeight="1" x14ac:dyDescent="0.2">
      <c r="A245" s="87" t="s">
        <v>281</v>
      </c>
      <c r="B245" s="86">
        <v>242</v>
      </c>
      <c r="C245" s="86">
        <v>53231174</v>
      </c>
      <c r="D245" s="187" t="s">
        <v>282</v>
      </c>
      <c r="E245" s="86">
        <v>3.5</v>
      </c>
      <c r="F245" s="86" t="s">
        <v>557</v>
      </c>
      <c r="G245" s="86">
        <v>4</v>
      </c>
      <c r="H245" s="86" t="str">
        <f>VLOOKUP(Tabla2[[#This Row],[Cód_
Producto]],'Cliente-Producto'!C$4:F$275,3,0)</f>
        <v>gr</v>
      </c>
      <c r="I245" s="86">
        <v>2</v>
      </c>
      <c r="J245" s="88">
        <v>0.98199999999999998</v>
      </c>
      <c r="K245" s="20" t="s">
        <v>608</v>
      </c>
      <c r="L245" s="201">
        <v>4</v>
      </c>
      <c r="M245" s="1" t="s">
        <v>921</v>
      </c>
      <c r="N245" s="1" t="s">
        <v>933</v>
      </c>
      <c r="O245" s="7">
        <f>VLOOKUP(Tabla2[[#This Row],[SAP
Cód BASF]],'ListaDistribuidor2019 L55 y 90'!$A$9:$H$238,8,0)</f>
        <v>119.40821256038647</v>
      </c>
      <c r="P245" s="181">
        <v>43466</v>
      </c>
      <c r="S24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'522-M 0', '53231174', 'GLASURIT', 'RESINA PARA POLIURETANO 522-M0 ', '3.5', '0.982', '4', '4', '2', '1', '119.408212560386', '', '', '', '', '', '1', '2019-02-18 00:00:00', '2019-02-18 00:00:00', NULL),</v>
      </c>
    </row>
    <row r="246" spans="1:19" ht="11.65" customHeight="1" x14ac:dyDescent="0.2">
      <c r="A246" s="90" t="s">
        <v>570</v>
      </c>
      <c r="B246" s="11">
        <v>243</v>
      </c>
      <c r="C246" s="90"/>
      <c r="D246" s="90" t="s">
        <v>565</v>
      </c>
      <c r="E246" s="11">
        <v>1</v>
      </c>
      <c r="F246" s="11" t="s">
        <v>560</v>
      </c>
      <c r="G246" s="11">
        <v>1</v>
      </c>
      <c r="H246" s="11" t="str">
        <f>VLOOKUP(Tabla2[[#This Row],[Cód_
Producto]],'Cliente-Producto'!C$4:F$275,3,0)</f>
        <v>un</v>
      </c>
      <c r="I246" s="11">
        <v>1</v>
      </c>
      <c r="J246" s="11">
        <v>1</v>
      </c>
      <c r="K246" s="1" t="s">
        <v>923</v>
      </c>
      <c r="L246" s="191">
        <v>10</v>
      </c>
      <c r="M246" s="1" t="s">
        <v>924</v>
      </c>
      <c r="N246" s="1" t="s">
        <v>614</v>
      </c>
      <c r="O246" s="3">
        <v>0</v>
      </c>
      <c r="P246" s="181">
        <v>43466</v>
      </c>
      <c r="S24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'CMASK_NT', '', 'NORTON', 'CINTA MASKING 3/ NORTON (rollo)', '1', '1', '10', '1', '1', '1', '0', '', '', '', '', '', '1', '2019-02-18 00:00:00', '2019-02-18 00:00:00', NULL),</v>
      </c>
    </row>
    <row r="247" spans="1:19" ht="11.65" customHeight="1" x14ac:dyDescent="0.2">
      <c r="A247" s="90" t="s">
        <v>566</v>
      </c>
      <c r="B247" s="11">
        <v>244</v>
      </c>
      <c r="C247" s="90"/>
      <c r="D247" s="90" t="s">
        <v>943</v>
      </c>
      <c r="E247" s="11">
        <v>1</v>
      </c>
      <c r="F247" s="11" t="s">
        <v>560</v>
      </c>
      <c r="G247" s="11">
        <v>1</v>
      </c>
      <c r="H247" s="11" t="str">
        <f>VLOOKUP(Tabla2[[#This Row],[Cód_
Producto]],'Cliente-Producto'!C$4:F$275,3,0)</f>
        <v>un</v>
      </c>
      <c r="I247" s="11">
        <v>1</v>
      </c>
      <c r="J247" s="11">
        <v>1</v>
      </c>
      <c r="K247" s="1" t="s">
        <v>923</v>
      </c>
      <c r="L247" s="191">
        <v>10</v>
      </c>
      <c r="M247" s="1" t="s">
        <v>928</v>
      </c>
      <c r="N247" s="1" t="s">
        <v>614</v>
      </c>
      <c r="O247" s="3">
        <v>0</v>
      </c>
      <c r="P247" s="181">
        <v>43466</v>
      </c>
      <c r="S24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'PKRAFT', '', 'S/N', 'PAPEL KRAFT (rollo x 8630gr)', '1', '1', '10', '1', '1', '1', '0', '', '', '', '', '', '1', '2019-02-18 00:00:00', '2019-02-18 00:00:00', NULL),</v>
      </c>
    </row>
    <row r="248" spans="1:19" ht="11.65" customHeight="1" x14ac:dyDescent="0.2">
      <c r="A248" s="90" t="s">
        <v>571</v>
      </c>
      <c r="B248" s="11">
        <v>245</v>
      </c>
      <c r="C248" s="90"/>
      <c r="D248" s="90" t="s">
        <v>567</v>
      </c>
      <c r="E248" s="11">
        <v>1</v>
      </c>
      <c r="F248" s="11" t="s">
        <v>558</v>
      </c>
      <c r="G248" s="11">
        <v>5</v>
      </c>
      <c r="H248" s="11" t="str">
        <f>VLOOKUP(Tabla2[[#This Row],[Cód_
Producto]],'Cliente-Producto'!C$4:F$275,3,0)</f>
        <v>gal</v>
      </c>
      <c r="I248" s="11">
        <v>5</v>
      </c>
      <c r="J248" s="11">
        <v>1</v>
      </c>
      <c r="K248" s="1" t="s">
        <v>923</v>
      </c>
      <c r="L248" s="191">
        <v>10</v>
      </c>
      <c r="M248" s="1" t="s">
        <v>928</v>
      </c>
      <c r="N248" s="1" t="s">
        <v>614</v>
      </c>
      <c r="O248" s="3">
        <v>0</v>
      </c>
      <c r="P248" s="181">
        <v>43466</v>
      </c>
      <c r="S24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'THIN', '', 'S/N', 'THINNER ACRILICO', '1', '1', '10', '5', '5', '1', '0', '', '', '', '', '', '1', '2019-02-18 00:00:00', '2019-02-18 00:00:00', NULL),</v>
      </c>
    </row>
    <row r="249" spans="1:19" ht="11.65" customHeight="1" x14ac:dyDescent="0.2">
      <c r="A249" s="90" t="s">
        <v>572</v>
      </c>
      <c r="B249" s="11">
        <v>246</v>
      </c>
      <c r="C249" s="90"/>
      <c r="D249" s="90" t="s">
        <v>406</v>
      </c>
      <c r="E249" s="11">
        <v>1</v>
      </c>
      <c r="F249" s="11" t="s">
        <v>558</v>
      </c>
      <c r="G249" s="11">
        <v>5</v>
      </c>
      <c r="H249" s="11" t="str">
        <f>VLOOKUP(Tabla2[[#This Row],[Cód_
Producto]],'Cliente-Producto'!C$4:F$275,3,0)</f>
        <v>gr</v>
      </c>
      <c r="I249" s="11">
        <v>2</v>
      </c>
      <c r="J249" s="11">
        <v>1</v>
      </c>
      <c r="K249" s="1" t="s">
        <v>923</v>
      </c>
      <c r="L249" s="191">
        <v>10</v>
      </c>
      <c r="M249" s="1" t="s">
        <v>925</v>
      </c>
      <c r="N249" s="1" t="s">
        <v>614</v>
      </c>
      <c r="O249" s="3">
        <v>0</v>
      </c>
      <c r="P249" s="181">
        <v>43466</v>
      </c>
      <c r="S24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'PUL_MAL', '', 'MALCO', 'PULIDOR MALCO BIFF LITE', '1', '1', '10', '5', '2', '1', '0', '', '', '', '', '', '1', '2019-02-18 00:00:00', '2019-02-18 00:00:00', NULL),</v>
      </c>
    </row>
    <row r="250" spans="1:19" ht="11.65" customHeight="1" x14ac:dyDescent="0.2">
      <c r="A250" s="90" t="s">
        <v>573</v>
      </c>
      <c r="B250" s="11">
        <v>247</v>
      </c>
      <c r="C250" s="90"/>
      <c r="D250" s="90" t="s">
        <v>407</v>
      </c>
      <c r="E250" s="11">
        <v>1</v>
      </c>
      <c r="F250" s="11" t="s">
        <v>558</v>
      </c>
      <c r="G250" s="11">
        <v>5</v>
      </c>
      <c r="H250" s="11" t="str">
        <f>VLOOKUP(Tabla2[[#This Row],[Cód_
Producto]],'Cliente-Producto'!C$4:F$275,3,0)</f>
        <v>gr</v>
      </c>
      <c r="I250" s="11">
        <v>2</v>
      </c>
      <c r="J250" s="11">
        <v>1</v>
      </c>
      <c r="K250" s="1" t="s">
        <v>923</v>
      </c>
      <c r="L250" s="191">
        <v>10</v>
      </c>
      <c r="M250" s="1" t="s">
        <v>925</v>
      </c>
      <c r="N250" s="1" t="s">
        <v>614</v>
      </c>
      <c r="O250" s="3">
        <v>0</v>
      </c>
      <c r="P250" s="181">
        <v>43466</v>
      </c>
      <c r="S25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'ABR_MAL', '', 'MALCO', 'ABRILLANTADOR 06000', '1', '1', '10', '5', '2', '1', '0', '', '', '', '', '', '1', '2019-02-18 00:00:00', '2019-02-18 00:00:00', NULL),</v>
      </c>
    </row>
    <row r="251" spans="1:19" ht="11.65" customHeight="1" x14ac:dyDescent="0.2">
      <c r="A251" s="90" t="s">
        <v>574</v>
      </c>
      <c r="B251" s="11">
        <v>248</v>
      </c>
      <c r="C251" s="90"/>
      <c r="D251" s="90" t="s">
        <v>478</v>
      </c>
      <c r="E251" s="11">
        <v>1</v>
      </c>
      <c r="F251" s="11" t="s">
        <v>560</v>
      </c>
      <c r="G251" s="11">
        <v>1</v>
      </c>
      <c r="H251" s="11" t="str">
        <f>VLOOKUP(Tabla2[[#This Row],[Cód_
Producto]],'Cliente-Producto'!C$4:F$275,3,0)</f>
        <v>un</v>
      </c>
      <c r="I251" s="11">
        <v>1</v>
      </c>
      <c r="J251" s="11">
        <v>1</v>
      </c>
      <c r="K251" s="1" t="s">
        <v>923</v>
      </c>
      <c r="L251" s="191">
        <v>10</v>
      </c>
      <c r="M251" s="1" t="s">
        <v>924</v>
      </c>
      <c r="N251" s="1" t="s">
        <v>614</v>
      </c>
      <c r="O251" s="3">
        <v>0</v>
      </c>
      <c r="P251" s="181">
        <v>43466</v>
      </c>
      <c r="S25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'LJ_CIR_NT80', '', 'NORTON', 'LIJA CIRCULAR NORTON GRANO 80', '1', '1', '10', '1', '1', '1', '0', '', '', '', '', '', '1', '2019-02-18 00:00:00', '2019-02-18 00:00:00', NULL),</v>
      </c>
    </row>
    <row r="252" spans="1:19" ht="11.65" customHeight="1" x14ac:dyDescent="0.2">
      <c r="A252" s="90" t="s">
        <v>575</v>
      </c>
      <c r="B252" s="11">
        <v>249</v>
      </c>
      <c r="C252" s="90"/>
      <c r="D252" s="90" t="s">
        <v>561</v>
      </c>
      <c r="E252" s="11">
        <v>1</v>
      </c>
      <c r="F252" s="11" t="s">
        <v>560</v>
      </c>
      <c r="G252" s="11">
        <v>1</v>
      </c>
      <c r="H252" s="11" t="str">
        <f>VLOOKUP(Tabla2[[#This Row],[Cód_
Producto]],'Cliente-Producto'!C$4:F$275,3,0)</f>
        <v>un</v>
      </c>
      <c r="I252" s="11">
        <v>1</v>
      </c>
      <c r="J252" s="11">
        <v>1</v>
      </c>
      <c r="K252" s="1" t="s">
        <v>923</v>
      </c>
      <c r="L252" s="191">
        <v>10</v>
      </c>
      <c r="M252" s="1" t="s">
        <v>924</v>
      </c>
      <c r="N252" s="1" t="s">
        <v>614</v>
      </c>
      <c r="O252" s="3">
        <v>0</v>
      </c>
      <c r="P252" s="181">
        <v>43466</v>
      </c>
      <c r="S25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'LJ_CIR_NT120', '', 'NORTON', 'LIJA CIRCULAR NORTON GRANO 120', '1', '1', '10', '1', '1', '1', '0', '', '', '', '', '', '1', '2019-02-18 00:00:00', '2019-02-18 00:00:00', NULL),</v>
      </c>
    </row>
    <row r="253" spans="1:19" ht="11.65" customHeight="1" x14ac:dyDescent="0.2">
      <c r="A253" s="90" t="s">
        <v>940</v>
      </c>
      <c r="B253" s="11">
        <v>250</v>
      </c>
      <c r="C253" s="90"/>
      <c r="D253" s="90" t="s">
        <v>941</v>
      </c>
      <c r="E253" s="11">
        <v>1</v>
      </c>
      <c r="F253" s="11" t="s">
        <v>560</v>
      </c>
      <c r="G253" s="11">
        <v>1</v>
      </c>
      <c r="H253" s="11" t="str">
        <f>VLOOKUP(Tabla2[[#This Row],[Cód_
Producto]],'Cliente-Producto'!C$4:F$275,3,0)</f>
        <v>un</v>
      </c>
      <c r="I253" s="11">
        <v>1</v>
      </c>
      <c r="J253" s="11">
        <v>1</v>
      </c>
      <c r="K253" s="1" t="s">
        <v>923</v>
      </c>
      <c r="L253" s="191">
        <v>10</v>
      </c>
      <c r="M253" s="1" t="s">
        <v>924</v>
      </c>
      <c r="N253" s="1" t="s">
        <v>614</v>
      </c>
      <c r="O253" s="3">
        <v>0</v>
      </c>
      <c r="P253" s="181">
        <v>43466</v>
      </c>
      <c r="S25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'LJ_CIR_NT180', '', 'NORTON', 'LIJA CIRCULAR NORTON GRANO 180', '1', '1', '10', '1', '1', '1', '0', '', '', '', '', '', '1', '2019-02-18 00:00:00', '2019-02-18 00:00:00', NULL),</v>
      </c>
    </row>
    <row r="254" spans="1:19" ht="11.65" customHeight="1" x14ac:dyDescent="0.2">
      <c r="A254" s="90" t="s">
        <v>576</v>
      </c>
      <c r="B254" s="11">
        <v>251</v>
      </c>
      <c r="C254" s="90"/>
      <c r="D254" s="90" t="s">
        <v>562</v>
      </c>
      <c r="E254" s="11">
        <v>1</v>
      </c>
      <c r="F254" s="11" t="s">
        <v>560</v>
      </c>
      <c r="G254" s="11">
        <v>1</v>
      </c>
      <c r="H254" s="11" t="str">
        <f>VLOOKUP(Tabla2[[#This Row],[Cód_
Producto]],'Cliente-Producto'!C$4:F$275,3,0)</f>
        <v>un</v>
      </c>
      <c r="I254" s="11">
        <v>1</v>
      </c>
      <c r="J254" s="11">
        <v>1</v>
      </c>
      <c r="K254" s="1" t="s">
        <v>923</v>
      </c>
      <c r="L254" s="191">
        <v>10</v>
      </c>
      <c r="M254" s="1" t="s">
        <v>924</v>
      </c>
      <c r="N254" s="1" t="s">
        <v>614</v>
      </c>
      <c r="O254" s="3">
        <v>0</v>
      </c>
      <c r="P254" s="181">
        <v>43466</v>
      </c>
      <c r="S25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'LJ_CIR_NT220', '', 'NORTON', 'LIJA CIRCULAR NORTON GRANO 220', '1', '1', '10', '1', '1', '1', '0', '', '', '', '', '', '1', '2019-02-18 00:00:00', '2019-02-18 00:00:00', NULL),</v>
      </c>
    </row>
    <row r="255" spans="1:19" ht="11.65" customHeight="1" x14ac:dyDescent="0.2">
      <c r="A255" s="90" t="s">
        <v>577</v>
      </c>
      <c r="B255" s="11">
        <v>252</v>
      </c>
      <c r="C255" s="90"/>
      <c r="D255" s="90" t="s">
        <v>563</v>
      </c>
      <c r="E255" s="11">
        <v>1</v>
      </c>
      <c r="F255" s="11" t="s">
        <v>560</v>
      </c>
      <c r="G255" s="11">
        <v>1</v>
      </c>
      <c r="H255" s="11" t="str">
        <f>VLOOKUP(Tabla2[[#This Row],[Cód_
Producto]],'Cliente-Producto'!C$4:F$275,3,0)</f>
        <v>un</v>
      </c>
      <c r="I255" s="11">
        <v>1</v>
      </c>
      <c r="J255" s="11">
        <v>1</v>
      </c>
      <c r="K255" s="1" t="s">
        <v>923</v>
      </c>
      <c r="L255" s="191">
        <v>10</v>
      </c>
      <c r="M255" s="1" t="s">
        <v>924</v>
      </c>
      <c r="N255" s="1" t="s">
        <v>614</v>
      </c>
      <c r="O255" s="3">
        <v>0</v>
      </c>
      <c r="P255" s="181">
        <v>43466</v>
      </c>
      <c r="S25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'LJ_CIR_NT320', '', 'NORTON', 'LIJA CIRCULAR NORTON GRANO 320', '1', '1', '10', '1', '1', '1', '0', '', '', '', '', '', '1', '2019-02-18 00:00:00', '2019-02-18 00:00:00', NULL),</v>
      </c>
    </row>
    <row r="256" spans="1:19" ht="11.65" customHeight="1" x14ac:dyDescent="0.2">
      <c r="A256" s="90" t="s">
        <v>578</v>
      </c>
      <c r="B256" s="11">
        <v>253</v>
      </c>
      <c r="C256" s="90"/>
      <c r="D256" s="90" t="s">
        <v>564</v>
      </c>
      <c r="E256" s="11">
        <v>1</v>
      </c>
      <c r="F256" s="11" t="s">
        <v>560</v>
      </c>
      <c r="G256" s="11">
        <v>1</v>
      </c>
      <c r="H256" s="11" t="str">
        <f>VLOOKUP(Tabla2[[#This Row],[Cód_
Producto]],'Cliente-Producto'!C$4:F$275,3,0)</f>
        <v>un</v>
      </c>
      <c r="I256" s="11">
        <v>1</v>
      </c>
      <c r="J256" s="11">
        <v>1</v>
      </c>
      <c r="K256" s="1" t="s">
        <v>923</v>
      </c>
      <c r="L256" s="191">
        <v>10</v>
      </c>
      <c r="M256" s="1" t="s">
        <v>924</v>
      </c>
      <c r="N256" s="1" t="s">
        <v>614</v>
      </c>
      <c r="O256" s="3">
        <v>0</v>
      </c>
      <c r="P256" s="181">
        <v>43466</v>
      </c>
      <c r="S25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'LJ_CIR_NT400', '', 'NORTON', 'LIJA CIRCULAR NORTON GRANO 400', '1', '1', '10', '1', '1', '1', '0', '', '', '', '', '', '1', '2019-02-18 00:00:00', '2019-02-18 00:00:00', NULL),</v>
      </c>
    </row>
    <row r="257" spans="1:19" ht="11.65" customHeight="1" x14ac:dyDescent="0.2">
      <c r="A257" s="90" t="s">
        <v>579</v>
      </c>
      <c r="B257" s="11">
        <v>254</v>
      </c>
      <c r="C257" s="90"/>
      <c r="D257" s="90" t="s">
        <v>408</v>
      </c>
      <c r="E257" s="11">
        <v>1</v>
      </c>
      <c r="F257" s="11" t="s">
        <v>560</v>
      </c>
      <c r="G257" s="11">
        <v>1</v>
      </c>
      <c r="H257" s="11" t="str">
        <f>VLOOKUP(Tabla2[[#This Row],[Cód_
Producto]],'Cliente-Producto'!C$4:F$275,3,0)</f>
        <v>un</v>
      </c>
      <c r="I257" s="11">
        <v>1</v>
      </c>
      <c r="J257" s="11">
        <v>1</v>
      </c>
      <c r="K257" s="1" t="s">
        <v>923</v>
      </c>
      <c r="L257" s="191">
        <v>10</v>
      </c>
      <c r="M257" s="1" t="s">
        <v>924</v>
      </c>
      <c r="N257" s="1" t="s">
        <v>614</v>
      </c>
      <c r="O257" s="3">
        <v>0</v>
      </c>
      <c r="P257" s="181">
        <v>43466</v>
      </c>
      <c r="S25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'LJ_PLI_NT80', '', 'NORTON', 'LIJA PLIEGO NORTON GRANO 80', '1', '1', '10', '1', '1', '1', '0', '', '', '', '', '', '1', '2019-02-18 00:00:00', '2019-02-18 00:00:00', NULL),</v>
      </c>
    </row>
    <row r="258" spans="1:19" ht="11.65" customHeight="1" x14ac:dyDescent="0.2">
      <c r="A258" s="90" t="s">
        <v>580</v>
      </c>
      <c r="B258" s="11">
        <v>255</v>
      </c>
      <c r="C258" s="90"/>
      <c r="D258" s="90" t="s">
        <v>409</v>
      </c>
      <c r="E258" s="11">
        <v>1</v>
      </c>
      <c r="F258" s="11" t="s">
        <v>560</v>
      </c>
      <c r="G258" s="11">
        <v>1</v>
      </c>
      <c r="H258" s="11" t="str">
        <f>VLOOKUP(Tabla2[[#This Row],[Cód_
Producto]],'Cliente-Producto'!C$4:F$275,3,0)</f>
        <v>un</v>
      </c>
      <c r="I258" s="11">
        <v>1</v>
      </c>
      <c r="J258" s="11">
        <v>1</v>
      </c>
      <c r="K258" s="1" t="s">
        <v>923</v>
      </c>
      <c r="L258" s="191">
        <v>10</v>
      </c>
      <c r="M258" s="1" t="s">
        <v>924</v>
      </c>
      <c r="N258" s="1" t="s">
        <v>614</v>
      </c>
      <c r="O258" s="3">
        <v>0</v>
      </c>
      <c r="P258" s="181">
        <v>43466</v>
      </c>
      <c r="S25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'LJ_PLI_NT120', '', 'NORTON', 'LIJA PLIEGO NORTON GRANO 120', '1', '1', '10', '1', '1', '1', '0', '', '', '', '', '', '1', '2019-02-18 00:00:00', '2019-02-18 00:00:00', NULL),</v>
      </c>
    </row>
    <row r="259" spans="1:19" ht="11.65" customHeight="1" x14ac:dyDescent="0.2">
      <c r="A259" s="90" t="s">
        <v>581</v>
      </c>
      <c r="B259" s="11">
        <v>256</v>
      </c>
      <c r="C259" s="90"/>
      <c r="D259" s="90" t="s">
        <v>410</v>
      </c>
      <c r="E259" s="11">
        <v>1</v>
      </c>
      <c r="F259" s="11" t="s">
        <v>560</v>
      </c>
      <c r="G259" s="11">
        <v>1</v>
      </c>
      <c r="H259" s="11" t="str">
        <f>VLOOKUP(Tabla2[[#This Row],[Cód_
Producto]],'Cliente-Producto'!C$4:F$275,3,0)</f>
        <v>un</v>
      </c>
      <c r="I259" s="11">
        <v>1</v>
      </c>
      <c r="J259" s="11">
        <v>1</v>
      </c>
      <c r="K259" s="1" t="s">
        <v>923</v>
      </c>
      <c r="L259" s="191">
        <v>10</v>
      </c>
      <c r="M259" s="1" t="s">
        <v>924</v>
      </c>
      <c r="N259" s="1" t="s">
        <v>614</v>
      </c>
      <c r="O259" s="3">
        <v>0</v>
      </c>
      <c r="P259" s="181">
        <v>43466</v>
      </c>
      <c r="S25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'LJ_PLI_NT220', '', 'NORTON', 'LIJA PLIEGO NORTON GRANO 220', '1', '1', '10', '1', '1', '1', '0', '', '', '', '', '', '1', '2019-02-18 00:00:00', '2019-02-18 00:00:00', NULL),</v>
      </c>
    </row>
    <row r="260" spans="1:19" ht="11.65" customHeight="1" x14ac:dyDescent="0.2">
      <c r="A260" s="90" t="s">
        <v>582</v>
      </c>
      <c r="B260" s="11">
        <v>257</v>
      </c>
      <c r="C260" s="90"/>
      <c r="D260" s="90" t="s">
        <v>411</v>
      </c>
      <c r="E260" s="11">
        <v>1</v>
      </c>
      <c r="F260" s="11" t="s">
        <v>560</v>
      </c>
      <c r="G260" s="11">
        <v>1</v>
      </c>
      <c r="H260" s="11" t="str">
        <f>VLOOKUP(Tabla2[[#This Row],[Cód_
Producto]],'Cliente-Producto'!C$4:F$275,3,0)</f>
        <v>un</v>
      </c>
      <c r="I260" s="11">
        <v>1</v>
      </c>
      <c r="J260" s="11">
        <v>1</v>
      </c>
      <c r="K260" s="1" t="s">
        <v>923</v>
      </c>
      <c r="L260" s="191">
        <v>10</v>
      </c>
      <c r="M260" s="1" t="s">
        <v>924</v>
      </c>
      <c r="N260" s="1" t="s">
        <v>614</v>
      </c>
      <c r="O260" s="3">
        <v>0</v>
      </c>
      <c r="P260" s="181">
        <v>43466</v>
      </c>
      <c r="S26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'LJ_PLI_NT320', '', 'NORTON', 'LIJA PLIEGO NORTON GRANO 320', '1', '1', '10', '1', '1', '1', '0', '', '', '', '', '', '1', '2019-02-18 00:00:00', '2019-02-18 00:00:00', NULL),</v>
      </c>
    </row>
    <row r="261" spans="1:19" ht="11.65" customHeight="1" x14ac:dyDescent="0.2">
      <c r="A261" s="90" t="s">
        <v>583</v>
      </c>
      <c r="B261" s="11">
        <v>258</v>
      </c>
      <c r="C261" s="90"/>
      <c r="D261" s="90" t="s">
        <v>412</v>
      </c>
      <c r="E261" s="11">
        <v>1</v>
      </c>
      <c r="F261" s="11" t="s">
        <v>560</v>
      </c>
      <c r="G261" s="11">
        <v>1</v>
      </c>
      <c r="H261" s="11" t="str">
        <f>VLOOKUP(Tabla2[[#This Row],[Cód_
Producto]],'Cliente-Producto'!C$4:F$275,3,0)</f>
        <v>un</v>
      </c>
      <c r="I261" s="11">
        <v>1</v>
      </c>
      <c r="J261" s="11">
        <v>1</v>
      </c>
      <c r="K261" s="1" t="s">
        <v>923</v>
      </c>
      <c r="L261" s="191">
        <v>10</v>
      </c>
      <c r="M261" s="1" t="s">
        <v>924</v>
      </c>
      <c r="N261" s="1" t="s">
        <v>614</v>
      </c>
      <c r="O261" s="3">
        <v>0</v>
      </c>
      <c r="P261" s="181">
        <v>43466</v>
      </c>
      <c r="S26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'LJ_PLI_NT400', '', 'NORTON', 'LIJA PLIEGO NORTON GRANO 400', '1', '1', '10', '1', '1', '1', '0', '', '', '', '', '', '1', '2019-02-18 00:00:00', '2019-02-18 00:00:00', NULL),</v>
      </c>
    </row>
    <row r="262" spans="1:19" ht="11.65" customHeight="1" x14ac:dyDescent="0.2">
      <c r="A262" s="90" t="s">
        <v>584</v>
      </c>
      <c r="B262" s="11">
        <v>259</v>
      </c>
      <c r="C262" s="90"/>
      <c r="D262" s="90" t="s">
        <v>413</v>
      </c>
      <c r="E262" s="11">
        <v>1</v>
      </c>
      <c r="F262" s="11" t="s">
        <v>560</v>
      </c>
      <c r="G262" s="11">
        <v>1</v>
      </c>
      <c r="H262" s="11" t="str">
        <f>VLOOKUP(Tabla2[[#This Row],[Cód_
Producto]],'Cliente-Producto'!C$4:F$275,3,0)</f>
        <v>un</v>
      </c>
      <c r="I262" s="11">
        <v>1</v>
      </c>
      <c r="J262" s="11">
        <v>1</v>
      </c>
      <c r="K262" s="1" t="s">
        <v>923</v>
      </c>
      <c r="L262" s="191">
        <v>10</v>
      </c>
      <c r="M262" s="1" t="s">
        <v>924</v>
      </c>
      <c r="N262" s="1" t="s">
        <v>614</v>
      </c>
      <c r="O262" s="3">
        <v>0</v>
      </c>
      <c r="P262" s="181">
        <v>43466</v>
      </c>
      <c r="S26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'LJ_PLI_NT600', '', 'NORTON', 'LIJA PLIEGO NORTON GRANO 600', '1', '1', '10', '1', '1', '1', '0', '', '', '', '', '', '1', '2019-02-18 00:00:00', '2019-02-18 00:00:00', NULL),</v>
      </c>
    </row>
    <row r="263" spans="1:19" ht="11.65" customHeight="1" x14ac:dyDescent="0.2">
      <c r="A263" s="90" t="s">
        <v>585</v>
      </c>
      <c r="B263" s="11">
        <v>260</v>
      </c>
      <c r="C263" s="90"/>
      <c r="D263" s="90" t="s">
        <v>414</v>
      </c>
      <c r="E263" s="11">
        <v>1</v>
      </c>
      <c r="F263" s="11" t="s">
        <v>560</v>
      </c>
      <c r="G263" s="11">
        <v>1</v>
      </c>
      <c r="H263" s="11" t="str">
        <f>VLOOKUP(Tabla2[[#This Row],[Cód_
Producto]],'Cliente-Producto'!C$4:F$275,3,0)</f>
        <v>un</v>
      </c>
      <c r="I263" s="11">
        <v>1</v>
      </c>
      <c r="J263" s="11">
        <v>1</v>
      </c>
      <c r="K263" s="1" t="s">
        <v>923</v>
      </c>
      <c r="L263" s="191">
        <v>10</v>
      </c>
      <c r="M263" s="1" t="s">
        <v>924</v>
      </c>
      <c r="N263" s="1" t="s">
        <v>614</v>
      </c>
      <c r="O263" s="3">
        <v>0</v>
      </c>
      <c r="P263" s="181">
        <v>43466</v>
      </c>
      <c r="S26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'LJ_PLI_NT800', '', 'NORTON', 'LIJA PLIEGO NORTON GRANO 800', '1', '1', '10', '1', '1', '1', '0', '', '', '', '', '', '1', '2019-02-18 00:00:00', '2019-02-18 00:00:00', NULL),</v>
      </c>
    </row>
    <row r="264" spans="1:19" ht="11.65" customHeight="1" x14ac:dyDescent="0.2">
      <c r="A264" s="90" t="s">
        <v>586</v>
      </c>
      <c r="B264" s="11">
        <v>261</v>
      </c>
      <c r="C264" s="90"/>
      <c r="D264" s="90" t="s">
        <v>415</v>
      </c>
      <c r="E264" s="11">
        <v>1</v>
      </c>
      <c r="F264" s="11" t="s">
        <v>560</v>
      </c>
      <c r="G264" s="11">
        <v>1</v>
      </c>
      <c r="H264" s="11" t="str">
        <f>VLOOKUP(Tabla2[[#This Row],[Cód_
Producto]],'Cliente-Producto'!C$4:F$275,3,0)</f>
        <v>un</v>
      </c>
      <c r="I264" s="11">
        <v>1</v>
      </c>
      <c r="J264" s="11">
        <v>1</v>
      </c>
      <c r="K264" s="1" t="s">
        <v>613</v>
      </c>
      <c r="L264" s="191">
        <v>9</v>
      </c>
      <c r="M264" s="1" t="s">
        <v>924</v>
      </c>
      <c r="N264" s="1" t="s">
        <v>614</v>
      </c>
      <c r="O264" s="3">
        <v>0</v>
      </c>
      <c r="P264" s="181">
        <v>43466</v>
      </c>
      <c r="S26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'LJ_PLI_NT1000', '', 'NORTON', 'LIJA PLIEGO MICROFINA GRANO 1000', '1', '1', '9', '1', '1', '1', '0', '', '', '', '', '', '1', '2019-02-18 00:00:00', '2019-02-18 00:00:00', NULL),</v>
      </c>
    </row>
    <row r="265" spans="1:19" ht="11.65" customHeight="1" x14ac:dyDescent="0.2">
      <c r="A265" s="90" t="s">
        <v>587</v>
      </c>
      <c r="B265" s="11">
        <v>262</v>
      </c>
      <c r="C265" s="90"/>
      <c r="D265" s="90" t="s">
        <v>416</v>
      </c>
      <c r="E265" s="11">
        <v>1</v>
      </c>
      <c r="F265" s="11" t="s">
        <v>560</v>
      </c>
      <c r="G265" s="11">
        <v>1</v>
      </c>
      <c r="H265" s="11" t="str">
        <f>VLOOKUP(Tabla2[[#This Row],[Cód_
Producto]],'Cliente-Producto'!C$4:F$275,3,0)</f>
        <v>un</v>
      </c>
      <c r="I265" s="11">
        <v>1</v>
      </c>
      <c r="J265" s="11">
        <v>1</v>
      </c>
      <c r="K265" s="1" t="s">
        <v>613</v>
      </c>
      <c r="L265" s="191">
        <v>9</v>
      </c>
      <c r="M265" s="1" t="s">
        <v>924</v>
      </c>
      <c r="N265" s="1" t="s">
        <v>614</v>
      </c>
      <c r="O265" s="3">
        <v>0</v>
      </c>
      <c r="P265" s="181">
        <v>43466</v>
      </c>
      <c r="S26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'LJ_PLI_NT1200', '', 'NORTON', 'LIJA PLIEGO MICROFINA GRANO 1200', '1', '1', '9', '1', '1', '1', '0', '', '', '', '', '', '1', '2019-02-18 00:00:00', '2019-02-18 00:00:00', NULL),</v>
      </c>
    </row>
    <row r="266" spans="1:19" ht="11.65" customHeight="1" x14ac:dyDescent="0.2">
      <c r="A266" s="90" t="s">
        <v>588</v>
      </c>
      <c r="B266" s="11">
        <v>263</v>
      </c>
      <c r="C266" s="90"/>
      <c r="D266" s="90" t="s">
        <v>417</v>
      </c>
      <c r="E266" s="11">
        <v>1</v>
      </c>
      <c r="F266" s="11" t="s">
        <v>560</v>
      </c>
      <c r="G266" s="11">
        <v>1</v>
      </c>
      <c r="H266" s="11" t="str">
        <f>VLOOKUP(Tabla2[[#This Row],[Cód_
Producto]],'Cliente-Producto'!C$4:F$275,3,0)</f>
        <v>un</v>
      </c>
      <c r="I266" s="11">
        <v>1</v>
      </c>
      <c r="J266" s="11">
        <v>1</v>
      </c>
      <c r="K266" s="1" t="s">
        <v>613</v>
      </c>
      <c r="L266" s="191">
        <v>9</v>
      </c>
      <c r="M266" s="1" t="s">
        <v>924</v>
      </c>
      <c r="N266" s="1" t="s">
        <v>614</v>
      </c>
      <c r="O266" s="3">
        <v>0</v>
      </c>
      <c r="P266" s="181">
        <v>43466</v>
      </c>
      <c r="S266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'LJ_PLI_NT1500', '', 'NORTON', 'LIJA PLIEGO MICROFINA GRANO 1500', '1', '1', '9', '1', '1', '1', '0', '', '', '', '', '', '1', '2019-02-18 00:00:00', '2019-02-18 00:00:00', NULL),</v>
      </c>
    </row>
    <row r="267" spans="1:19" ht="11.65" customHeight="1" x14ac:dyDescent="0.2">
      <c r="A267" s="90" t="s">
        <v>589</v>
      </c>
      <c r="B267" s="11">
        <v>264</v>
      </c>
      <c r="C267" s="90"/>
      <c r="D267" s="90" t="s">
        <v>418</v>
      </c>
      <c r="E267" s="11">
        <v>1</v>
      </c>
      <c r="F267" s="11" t="s">
        <v>560</v>
      </c>
      <c r="G267" s="11">
        <v>1</v>
      </c>
      <c r="H267" s="11" t="str">
        <f>VLOOKUP(Tabla2[[#This Row],[Cód_
Producto]],'Cliente-Producto'!C$4:F$275,3,0)</f>
        <v>un</v>
      </c>
      <c r="I267" s="11">
        <v>1</v>
      </c>
      <c r="J267" s="11">
        <v>1</v>
      </c>
      <c r="K267" s="1" t="s">
        <v>613</v>
      </c>
      <c r="L267" s="191">
        <v>9</v>
      </c>
      <c r="M267" s="1" t="s">
        <v>924</v>
      </c>
      <c r="N267" s="1" t="s">
        <v>614</v>
      </c>
      <c r="O267" s="3">
        <v>0</v>
      </c>
      <c r="P267" s="181">
        <v>43466</v>
      </c>
      <c r="S267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'LJ_PLI_NT2000', '', 'NORTON', 'LIJA PLIEGO MICROFINA GRANO 2000', '1', '1', '9', '1', '1', '1', '0', '', '', '', '', '', '1', '2019-02-18 00:00:00', '2019-02-18 00:00:00', NULL),</v>
      </c>
    </row>
    <row r="268" spans="1:19" ht="11.65" customHeight="1" x14ac:dyDescent="0.2">
      <c r="A268" s="90" t="s">
        <v>591</v>
      </c>
      <c r="B268" s="11">
        <v>265</v>
      </c>
      <c r="C268" s="90"/>
      <c r="D268" s="90" t="s">
        <v>479</v>
      </c>
      <c r="E268" s="11">
        <v>1</v>
      </c>
      <c r="F268" s="11" t="s">
        <v>559</v>
      </c>
      <c r="G268" s="11">
        <v>3</v>
      </c>
      <c r="H268" s="11" t="str">
        <f>VLOOKUP(Tabla2[[#This Row],[Cód_
Producto]],'Cliente-Producto'!C$4:F$275,3,0)</f>
        <v>kg</v>
      </c>
      <c r="I268" s="11">
        <v>3</v>
      </c>
      <c r="J268" s="11">
        <v>1</v>
      </c>
      <c r="K268" s="1" t="s">
        <v>923</v>
      </c>
      <c r="L268" s="191">
        <v>10</v>
      </c>
      <c r="M268" s="1" t="s">
        <v>928</v>
      </c>
      <c r="N268" s="1" t="s">
        <v>614</v>
      </c>
      <c r="O268" s="3">
        <v>0</v>
      </c>
      <c r="P268" s="181">
        <v>43466</v>
      </c>
      <c r="S268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'TRP_IND_BL', '', 'S/N', 'TRAPO INDUSTRIAL BLANCO', '1', '1', '10', '3', '3', '1', '0', '', '', '', '', '', '1', '2019-02-18 00:00:00', '2019-02-18 00:00:00', NULL),</v>
      </c>
    </row>
    <row r="269" spans="1:19" ht="11.65" customHeight="1" x14ac:dyDescent="0.2">
      <c r="A269" s="90" t="s">
        <v>592</v>
      </c>
      <c r="B269" s="11">
        <v>266</v>
      </c>
      <c r="C269" s="90"/>
      <c r="D269" s="90" t="s">
        <v>419</v>
      </c>
      <c r="E269" s="11">
        <v>1</v>
      </c>
      <c r="F269" s="11" t="s">
        <v>560</v>
      </c>
      <c r="G269" s="11">
        <v>1</v>
      </c>
      <c r="H269" s="11" t="str">
        <f>VLOOKUP(Tabla2[[#This Row],[Cód_
Producto]],'Cliente-Producto'!C$4:F$275,3,0)</f>
        <v>un</v>
      </c>
      <c r="I269" s="11">
        <v>1</v>
      </c>
      <c r="J269" s="11">
        <v>1</v>
      </c>
      <c r="K269" s="1" t="s">
        <v>923</v>
      </c>
      <c r="L269" s="191">
        <v>10</v>
      </c>
      <c r="M269" s="1" t="s">
        <v>927</v>
      </c>
      <c r="N269" s="1" t="s">
        <v>614</v>
      </c>
      <c r="O269" s="3">
        <v>0</v>
      </c>
      <c r="P269" s="181">
        <v>43466</v>
      </c>
      <c r="S269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'PAÑO_ROB', '', 'ROBERLO', 'PAÑO GOMOSO ROBERLO', '1', '1', '10', '1', '1', '1', '0', '', '', '', '', '', '1', '2019-02-18 00:00:00', '2019-02-18 00:00:00', NULL),</v>
      </c>
    </row>
    <row r="270" spans="1:19" ht="11.65" customHeight="1" x14ac:dyDescent="0.2">
      <c r="A270" s="96" t="s">
        <v>912</v>
      </c>
      <c r="B270" s="11">
        <v>267</v>
      </c>
      <c r="C270" s="90"/>
      <c r="D270" s="90" t="s">
        <v>907</v>
      </c>
      <c r="E270" s="11">
        <v>1</v>
      </c>
      <c r="F270" s="11" t="s">
        <v>560</v>
      </c>
      <c r="G270" s="11">
        <v>1</v>
      </c>
      <c r="H270" s="11" t="str">
        <f>VLOOKUP(Tabla2[[#This Row],[Cód_
Producto]],'Cliente-Producto'!C$4:F$275,3,0)</f>
        <v>un</v>
      </c>
      <c r="I270" s="11">
        <v>1</v>
      </c>
      <c r="J270" s="98">
        <v>1</v>
      </c>
      <c r="K270" s="1" t="s">
        <v>613</v>
      </c>
      <c r="L270" s="191">
        <v>9</v>
      </c>
      <c r="M270" s="1" t="s">
        <v>924</v>
      </c>
      <c r="N270" s="1" t="s">
        <v>614</v>
      </c>
      <c r="O270" s="3">
        <v>0</v>
      </c>
      <c r="P270" s="181">
        <v>43466</v>
      </c>
      <c r="S270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'BONETE', '', 'NORTON', 'BONETE DE LANA DOBLE CARA', '1', '1', '9', '1', '1', '1', '0', '', '', '', '', '', '1', '2019-02-18 00:00:00', '2019-02-18 00:00:00', NULL),</v>
      </c>
    </row>
    <row r="271" spans="1:19" x14ac:dyDescent="0.2">
      <c r="A271" s="96" t="s">
        <v>914</v>
      </c>
      <c r="B271" s="11">
        <v>268</v>
      </c>
      <c r="C271" s="90"/>
      <c r="D271" s="90" t="s">
        <v>926</v>
      </c>
      <c r="E271" s="11">
        <v>1</v>
      </c>
      <c r="F271" s="11" t="s">
        <v>560</v>
      </c>
      <c r="G271" s="11">
        <v>1</v>
      </c>
      <c r="H271" s="11" t="str">
        <f>VLOOKUP(Tabla2[[#This Row],[Cód_
Producto]],'Cliente-Producto'!C$4:F$275,3,0)</f>
        <v>un</v>
      </c>
      <c r="I271" s="11">
        <v>1</v>
      </c>
      <c r="J271" s="98">
        <v>1</v>
      </c>
      <c r="K271" s="1" t="s">
        <v>923</v>
      </c>
      <c r="L271" s="191">
        <v>10</v>
      </c>
      <c r="M271" s="1" t="s">
        <v>928</v>
      </c>
      <c r="N271" s="1" t="s">
        <v>614</v>
      </c>
      <c r="O271" s="3">
        <v>0</v>
      </c>
      <c r="P271" s="181">
        <v>43466</v>
      </c>
      <c r="S271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'FILM_PROT', '', 'S/N', 'FILM PROTECTOR BRISEADO rollo x 120mt', '1', '1', '10', '1', '1', '1', '0', '', '', '', '', '', '1', '2019-02-18 00:00:00', '2019-02-18 00:00:00', NULL),</v>
      </c>
    </row>
    <row r="272" spans="1:19" s="3" customFormat="1" x14ac:dyDescent="0.2">
      <c r="A272" s="96" t="s">
        <v>917</v>
      </c>
      <c r="B272" s="11">
        <v>269</v>
      </c>
      <c r="C272" s="90"/>
      <c r="D272" s="90" t="s">
        <v>918</v>
      </c>
      <c r="E272" s="11">
        <v>2</v>
      </c>
      <c r="F272" s="11" t="s">
        <v>560</v>
      </c>
      <c r="G272" s="11">
        <v>1</v>
      </c>
      <c r="H272" s="11" t="str">
        <f>VLOOKUP(Tabla2[[#This Row],[Cód_
Producto]],'Cliente-Producto'!C$4:F$275,3,0)</f>
        <v>un</v>
      </c>
      <c r="I272" s="11">
        <v>1</v>
      </c>
      <c r="J272" s="98">
        <v>1</v>
      </c>
      <c r="K272" s="1" t="s">
        <v>613</v>
      </c>
      <c r="L272" s="191">
        <v>9</v>
      </c>
      <c r="M272" s="1" t="s">
        <v>924</v>
      </c>
      <c r="N272" s="1" t="s">
        <v>614</v>
      </c>
      <c r="O272" s="3">
        <v>0</v>
      </c>
      <c r="P272" s="181">
        <v>43466</v>
      </c>
      <c r="S272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'PAD_BRILLO', '', 'NORTON', 'PAD DE ESPONJA P/ABRILLANTAR (Pack x2)', '2', '1', '9', '1', '1', '1', '0', '', '', '', '', '', '1', '2019-02-18 00:00:00', '2019-02-18 00:00:00', NULL),</v>
      </c>
    </row>
    <row r="273" spans="1:19" s="3" customFormat="1" x14ac:dyDescent="0.2">
      <c r="A273" s="96" t="s">
        <v>915</v>
      </c>
      <c r="B273" s="11">
        <v>270</v>
      </c>
      <c r="C273" s="90"/>
      <c r="D273" s="90" t="s">
        <v>908</v>
      </c>
      <c r="E273" s="11">
        <v>1</v>
      </c>
      <c r="F273" s="11" t="s">
        <v>560</v>
      </c>
      <c r="G273" s="11">
        <v>1</v>
      </c>
      <c r="H273" s="11" t="str">
        <f>VLOOKUP(Tabla2[[#This Row],[Cód_
Producto]],'Cliente-Producto'!C$4:F$275,3,0)</f>
        <v>un</v>
      </c>
      <c r="I273" s="11">
        <v>1</v>
      </c>
      <c r="J273" s="98">
        <v>1</v>
      </c>
      <c r="K273" s="1" t="s">
        <v>923</v>
      </c>
      <c r="L273" s="191">
        <v>10</v>
      </c>
      <c r="M273" s="1" t="s">
        <v>921</v>
      </c>
      <c r="N273" s="1" t="s">
        <v>614</v>
      </c>
      <c r="O273" s="3">
        <v>0</v>
      </c>
      <c r="P273" s="181">
        <v>43466</v>
      </c>
      <c r="S273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'PROT_BAJOS', '', 'GLASURIT', 'PROTECTOR PARA BAJOS ', '1', '1', '10', '1', '1', '1', '0', '', '', '', '', '', '1', '2019-02-18 00:00:00', '2019-02-18 00:00:00', NULL),</v>
      </c>
    </row>
    <row r="274" spans="1:19" s="3" customFormat="1" x14ac:dyDescent="0.2">
      <c r="A274" s="96" t="s">
        <v>916</v>
      </c>
      <c r="B274" s="11">
        <v>271</v>
      </c>
      <c r="C274" s="90"/>
      <c r="D274" s="90" t="s">
        <v>909</v>
      </c>
      <c r="E274" s="11">
        <v>1</v>
      </c>
      <c r="F274" s="11" t="s">
        <v>560</v>
      </c>
      <c r="G274" s="11">
        <v>1</v>
      </c>
      <c r="H274" s="11" t="str">
        <f>VLOOKUP(Tabla2[[#This Row],[Cód_
Producto]],'Cliente-Producto'!C$4:F$275,3,0)</f>
        <v>un</v>
      </c>
      <c r="I274" s="11">
        <v>1</v>
      </c>
      <c r="J274" s="98">
        <v>1</v>
      </c>
      <c r="K274" s="1" t="s">
        <v>923</v>
      </c>
      <c r="L274" s="191">
        <v>10</v>
      </c>
      <c r="M274" s="1" t="s">
        <v>928</v>
      </c>
      <c r="N274" s="1" t="s">
        <v>614</v>
      </c>
      <c r="O274" s="3">
        <v>0</v>
      </c>
      <c r="P274" s="181">
        <v>43466</v>
      </c>
      <c r="S274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'PAÑO_WYP', '', 'S/N', 'PAÑO WYPALL PARA DESENGRASAR', '1', '1', '10', '1', '1', '1', '0', '', '', '', '', '', '1', '2019-02-18 00:00:00', '2019-02-18 00:00:00', NULL),</v>
      </c>
    </row>
    <row r="275" spans="1:19" s="3" customFormat="1" x14ac:dyDescent="0.2">
      <c r="A275" s="96" t="s">
        <v>913</v>
      </c>
      <c r="B275" s="11">
        <v>272</v>
      </c>
      <c r="C275" s="90"/>
      <c r="D275" s="90" t="s">
        <v>910</v>
      </c>
      <c r="E275" s="11">
        <v>1</v>
      </c>
      <c r="F275" s="11" t="s">
        <v>560</v>
      </c>
      <c r="G275" s="11">
        <v>1</v>
      </c>
      <c r="H275" s="11" t="str">
        <f>VLOOKUP(Tabla2[[#This Row],[Cód_
Producto]],'Cliente-Producto'!C$4:F$275,3,0)</f>
        <v>un</v>
      </c>
      <c r="I275" s="11">
        <v>1</v>
      </c>
      <c r="J275" s="98">
        <v>1</v>
      </c>
      <c r="K275" s="1" t="s">
        <v>923</v>
      </c>
      <c r="L275" s="191">
        <v>10</v>
      </c>
      <c r="M275" s="1" t="s">
        <v>928</v>
      </c>
      <c r="N275" s="1" t="s">
        <v>614</v>
      </c>
      <c r="O275" s="3">
        <v>0</v>
      </c>
      <c r="P275" s="181">
        <v>43466</v>
      </c>
      <c r="S275" s="3" t="str">
        <f>CONCATENATE("(NULL, '",Tabla2[[#This Row],[Cód_
Producto]],"', '",Tabla2[[#This Row],[SAP
Cód BASF]],"', '",Tabla2[[#This Row],[MARCA]],"', '",Tabla2[[#This Row],[Descripción]],"', '",Tabla2[[#This Row],[Presentación]],"', '",Tabla2[[#This Row],[Densidad gr/lt]],"', '",Tabla2[[#This Row],[subcategory_id]],"', '",Tabla2[[#This Row],[unit_id]],"', '",Tabla2[[#This Row],[unit_dispatch_id]],"', '1', '",Tabla2[[#This Row],[Precio_Distribuid]],"', '', '', '', '', '', '1', '2019-02-18 00:00:00', '2019-02-18 00:00:00', NULL),")</f>
        <v>(NULL, 'PAÑO', '', 'S/N', 'PAÑO PARA DESENGRASAR', '1', '1', '10', '1', '1', '1', '0', '', '', '', '', '', '1', '2019-02-18 00:00:00', '2019-02-18 00:00:00', NULL),</v>
      </c>
    </row>
    <row r="276" spans="1:19" x14ac:dyDescent="0.2">
      <c r="A276" s="114"/>
      <c r="B276" s="190"/>
      <c r="C276" s="114"/>
      <c r="D276" s="115"/>
      <c r="E276" s="190"/>
      <c r="F276" s="190"/>
      <c r="G276" s="190"/>
      <c r="H276" s="190"/>
      <c r="I276" s="190"/>
      <c r="J276" s="190"/>
      <c r="K276" s="114"/>
      <c r="L276" s="190"/>
      <c r="M276" s="114"/>
    </row>
    <row r="277" spans="1:19" x14ac:dyDescent="0.2">
      <c r="A277" s="114"/>
      <c r="B277" s="190"/>
      <c r="C277" s="114"/>
      <c r="D277" s="115"/>
      <c r="E277" s="190"/>
      <c r="F277" s="190"/>
      <c r="G277" s="190"/>
      <c r="H277" s="190"/>
      <c r="I277" s="190"/>
      <c r="J277" s="190"/>
      <c r="K277" s="114"/>
      <c r="L277" s="190"/>
      <c r="M277" s="114"/>
    </row>
    <row r="278" spans="1:19" x14ac:dyDescent="0.2">
      <c r="A278" s="114"/>
      <c r="B278" s="190"/>
      <c r="C278" s="114"/>
      <c r="D278" s="115"/>
      <c r="E278" s="190"/>
      <c r="F278" s="190"/>
      <c r="G278" s="190"/>
      <c r="H278" s="190"/>
      <c r="I278" s="190"/>
      <c r="J278" s="190"/>
      <c r="K278" s="114"/>
      <c r="L278" s="190"/>
      <c r="M278" s="114"/>
    </row>
    <row r="279" spans="1:19" x14ac:dyDescent="0.2">
      <c r="A279" s="114"/>
      <c r="B279" s="190"/>
      <c r="C279" s="114"/>
      <c r="D279" s="115"/>
      <c r="E279" s="190"/>
      <c r="F279" s="190"/>
      <c r="G279" s="190"/>
      <c r="H279" s="190"/>
      <c r="I279" s="190"/>
      <c r="J279" s="190"/>
      <c r="K279" s="114"/>
      <c r="L279" s="190"/>
      <c r="M279" s="114"/>
    </row>
    <row r="280" spans="1:19" x14ac:dyDescent="0.2">
      <c r="A280" s="114"/>
      <c r="B280" s="190"/>
      <c r="C280" s="114"/>
      <c r="D280" s="115"/>
      <c r="E280" s="190"/>
      <c r="F280" s="190"/>
      <c r="G280" s="190"/>
      <c r="H280" s="190"/>
      <c r="I280" s="190"/>
      <c r="J280" s="190"/>
      <c r="K280" s="114"/>
      <c r="L280" s="190"/>
      <c r="M280" s="114"/>
    </row>
    <row r="281" spans="1:19" x14ac:dyDescent="0.2">
      <c r="A281" s="114"/>
      <c r="B281" s="190"/>
      <c r="C281" s="114"/>
      <c r="D281" s="115"/>
      <c r="E281" s="190"/>
      <c r="F281" s="190"/>
      <c r="G281" s="190"/>
      <c r="H281" s="190"/>
      <c r="I281" s="190"/>
      <c r="J281" s="190"/>
      <c r="K281" s="114"/>
      <c r="L281" s="190"/>
      <c r="M281" s="114"/>
    </row>
    <row r="282" spans="1:19" x14ac:dyDescent="0.2">
      <c r="A282" s="114"/>
      <c r="B282" s="190"/>
      <c r="C282" s="114"/>
      <c r="D282" s="115"/>
      <c r="E282" s="190"/>
      <c r="F282" s="190"/>
      <c r="G282" s="190"/>
      <c r="H282" s="190"/>
      <c r="I282" s="190"/>
      <c r="J282" s="190"/>
      <c r="K282" s="114"/>
      <c r="L282" s="190"/>
      <c r="M282" s="114"/>
    </row>
    <row r="283" spans="1:19" x14ac:dyDescent="0.2">
      <c r="A283" s="114"/>
      <c r="B283" s="190"/>
      <c r="C283" s="114"/>
      <c r="D283" s="115"/>
      <c r="E283" s="190"/>
      <c r="F283" s="190"/>
      <c r="G283" s="190"/>
      <c r="H283" s="190"/>
      <c r="I283" s="190"/>
      <c r="J283" s="190"/>
      <c r="K283" s="114"/>
      <c r="L283" s="190"/>
      <c r="M283" s="114"/>
    </row>
    <row r="284" spans="1:19" x14ac:dyDescent="0.2">
      <c r="A284" s="114"/>
      <c r="B284" s="190"/>
      <c r="C284" s="114"/>
      <c r="D284" s="115"/>
      <c r="E284" s="190"/>
      <c r="F284" s="190"/>
      <c r="G284" s="190"/>
      <c r="H284" s="190"/>
      <c r="I284" s="190"/>
      <c r="J284" s="190"/>
      <c r="K284" s="114"/>
      <c r="L284" s="190"/>
      <c r="M284" s="114"/>
    </row>
    <row r="285" spans="1:19" x14ac:dyDescent="0.2">
      <c r="A285" s="114"/>
      <c r="B285" s="190"/>
      <c r="C285" s="114"/>
      <c r="D285" s="115"/>
      <c r="E285" s="190"/>
      <c r="F285" s="190"/>
      <c r="G285" s="190"/>
      <c r="H285" s="190"/>
      <c r="I285" s="190"/>
      <c r="J285" s="190"/>
      <c r="K285" s="114"/>
      <c r="L285" s="190"/>
      <c r="M285" s="114"/>
    </row>
    <row r="286" spans="1:19" x14ac:dyDescent="0.2">
      <c r="A286" s="114"/>
      <c r="B286" s="190"/>
      <c r="C286" s="114"/>
      <c r="D286" s="115"/>
      <c r="E286" s="190"/>
      <c r="F286" s="190"/>
      <c r="G286" s="190"/>
      <c r="H286" s="190"/>
      <c r="I286" s="190"/>
      <c r="J286" s="190"/>
      <c r="K286" s="114"/>
      <c r="L286" s="190"/>
      <c r="M286" s="114"/>
    </row>
    <row r="287" spans="1:19" x14ac:dyDescent="0.2">
      <c r="A287" s="114"/>
      <c r="B287" s="190"/>
      <c r="C287" s="114"/>
      <c r="D287" s="115"/>
      <c r="E287" s="190"/>
      <c r="F287" s="190"/>
      <c r="G287" s="190"/>
      <c r="H287" s="190"/>
      <c r="I287" s="190"/>
      <c r="J287" s="190"/>
      <c r="K287" s="114"/>
      <c r="L287" s="190"/>
      <c r="M287" s="114"/>
    </row>
    <row r="288" spans="1:19" x14ac:dyDescent="0.2">
      <c r="A288" s="114"/>
      <c r="B288" s="190"/>
      <c r="C288" s="114"/>
      <c r="D288" s="115"/>
      <c r="E288" s="190"/>
      <c r="F288" s="190"/>
      <c r="G288" s="190"/>
      <c r="H288" s="190"/>
      <c r="I288" s="190"/>
      <c r="J288" s="190"/>
      <c r="K288" s="114"/>
      <c r="L288" s="190"/>
      <c r="M288" s="114"/>
    </row>
    <row r="289" spans="1:13" x14ac:dyDescent="0.2">
      <c r="A289" s="114"/>
      <c r="B289" s="190"/>
      <c r="C289" s="114"/>
      <c r="D289" s="115"/>
      <c r="E289" s="190"/>
      <c r="F289" s="190"/>
      <c r="G289" s="190"/>
      <c r="H289" s="190"/>
      <c r="I289" s="190"/>
      <c r="J289" s="190"/>
      <c r="K289" s="114"/>
      <c r="L289" s="190"/>
      <c r="M289" s="114"/>
    </row>
  </sheetData>
  <sheetProtection algorithmName="SHA-512" hashValue="0g2vng5cCtDt7l7jGjKKD6N2Ehc6cquJuOEfqvChB/Y2buD/QcSIZmVCaPoSS5v7Ot4NtBBVAx6mMbEyjAGf1w==" saltValue="+KqRmjiPXtXhxI+CY+RlIw==" spinCount="100000" autoFilter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showGridLines="0" tabSelected="1" zoomScaleNormal="100" workbookViewId="0">
      <pane ySplit="3" topLeftCell="A247" activePane="bottomLeft" state="frozen"/>
      <selection pane="bottomLeft" activeCell="J2" sqref="J2:J275"/>
    </sheetView>
  </sheetViews>
  <sheetFormatPr baseColWidth="10" defaultColWidth="11.42578125" defaultRowHeight="12.75" x14ac:dyDescent="0.2"/>
  <cols>
    <col min="1" max="2" width="10.140625" style="1" customWidth="1"/>
    <col min="3" max="3" width="13.42578125" style="1" customWidth="1"/>
    <col min="4" max="4" width="10.42578125" style="1" customWidth="1"/>
    <col min="5" max="5" width="8.140625" style="1" customWidth="1"/>
    <col min="6" max="6" width="15.140625" style="1" customWidth="1"/>
    <col min="7" max="7" width="15.42578125" style="1" customWidth="1"/>
    <col min="8" max="16384" width="11.42578125" style="1"/>
  </cols>
  <sheetData>
    <row r="1" spans="1:10" s="3" customFormat="1" ht="26.25" customHeight="1" x14ac:dyDescent="0.2">
      <c r="A1" s="22" t="s">
        <v>1099</v>
      </c>
      <c r="B1" s="22"/>
      <c r="C1" s="9"/>
      <c r="D1" s="10"/>
      <c r="E1" s="11"/>
      <c r="J1" s="3" t="s">
        <v>1176</v>
      </c>
    </row>
    <row r="2" spans="1:10" s="3" customFormat="1" ht="13.9" customHeight="1" x14ac:dyDescent="0.2">
      <c r="A2" s="8"/>
      <c r="B2" s="8"/>
      <c r="C2" s="9"/>
      <c r="D2" s="2"/>
      <c r="E2" s="139"/>
      <c r="J2" s="3" t="s">
        <v>1177</v>
      </c>
    </row>
    <row r="3" spans="1:10" s="4" customFormat="1" ht="33" customHeight="1" x14ac:dyDescent="0.15">
      <c r="A3" s="138" t="s">
        <v>1097</v>
      </c>
      <c r="B3" s="185" t="s">
        <v>1175</v>
      </c>
      <c r="C3" s="39" t="s">
        <v>884</v>
      </c>
      <c r="D3" s="39" t="s">
        <v>405</v>
      </c>
      <c r="E3" s="41" t="s">
        <v>885</v>
      </c>
      <c r="F3" s="21" t="s">
        <v>623</v>
      </c>
      <c r="G3" s="41" t="s">
        <v>920</v>
      </c>
      <c r="H3" s="41" t="s">
        <v>1100</v>
      </c>
      <c r="I3" s="41" t="s">
        <v>1171</v>
      </c>
      <c r="J3" s="41" t="s">
        <v>1164</v>
      </c>
    </row>
    <row r="4" spans="1:10" ht="10.9" customHeight="1" x14ac:dyDescent="0.2">
      <c r="A4" s="97" t="s">
        <v>1098</v>
      </c>
      <c r="B4" s="97">
        <v>1</v>
      </c>
      <c r="C4" s="43" t="s">
        <v>420</v>
      </c>
      <c r="D4" s="101">
        <v>473.92</v>
      </c>
      <c r="E4" s="47" t="s">
        <v>568</v>
      </c>
      <c r="F4" s="28">
        <v>9.4312437810945296E-2</v>
      </c>
      <c r="G4" s="1" t="s">
        <v>922</v>
      </c>
      <c r="H4" s="1" t="s">
        <v>966</v>
      </c>
      <c r="I4" s="191">
        <f>VLOOKUP(Tabla22[[#This Row],[Cód_
Producto]],Productos!A$4:B$275,2,0)</f>
        <v>1</v>
      </c>
      <c r="J4" s="1" t="str">
        <f>CONCATENATE("(NULL, '",Tabla22[[#This Row],[company_id]],"', '",Tabla22[[#This Row],[product_id]],"', '', '', '', '', '1', '",Tabla22[[#This Row],[Precio unit x Consumo]],"', '', CURRENT_TIME(), CURRENT_TIME(), NULL),")</f>
        <v>(NULL, '1', '1', '', '', '', '', '1', '0.0943124378109453', '', CURRENT_TIME(), CURRENT_TIME(), NULL),</v>
      </c>
    </row>
    <row r="5" spans="1:10" ht="11.65" customHeight="1" x14ac:dyDescent="0.2">
      <c r="A5" s="97" t="s">
        <v>1098</v>
      </c>
      <c r="B5" s="97">
        <v>1</v>
      </c>
      <c r="C5" s="43" t="s">
        <v>422</v>
      </c>
      <c r="D5" s="101">
        <v>478.46</v>
      </c>
      <c r="E5" s="47" t="s">
        <v>568</v>
      </c>
      <c r="F5" s="28">
        <v>9.6366565961732098E-2</v>
      </c>
      <c r="G5" s="1" t="s">
        <v>922</v>
      </c>
      <c r="H5" s="1" t="s">
        <v>966</v>
      </c>
      <c r="I5" s="191">
        <f>VLOOKUP(Tabla22[[#This Row],[Cód_
Producto]],Productos!A$4:B$275,2,0)</f>
        <v>2</v>
      </c>
      <c r="J5" s="1" t="str">
        <f>CONCATENATE("(NULL, '",Tabla22[[#This Row],[company_id]],"', '",Tabla22[[#This Row],[product_id]],"', '', '', '', '', '1', '",Tabla22[[#This Row],[Precio unit x Consumo]],"', '', CURRENT_TIME(), CURRENT_TIME(), NULL),")</f>
        <v>(NULL, '1', '2', '', '', '', '', '1', '0.0963665659617321', '', CURRENT_TIME(), CURRENT_TIME(), NULL),</v>
      </c>
    </row>
    <row r="6" spans="1:10" ht="11.65" customHeight="1" x14ac:dyDescent="0.2">
      <c r="A6" s="97" t="s">
        <v>1098</v>
      </c>
      <c r="B6" s="97">
        <v>1</v>
      </c>
      <c r="C6" s="43" t="s">
        <v>424</v>
      </c>
      <c r="D6" s="101">
        <v>487.62</v>
      </c>
      <c r="E6" s="47" t="s">
        <v>568</v>
      </c>
      <c r="F6" s="28">
        <v>9.7621621621621621E-2</v>
      </c>
      <c r="G6" s="1" t="s">
        <v>922</v>
      </c>
      <c r="H6" s="1" t="s">
        <v>966</v>
      </c>
      <c r="I6" s="191">
        <f>VLOOKUP(Tabla22[[#This Row],[Cód_
Producto]],Productos!A$4:B$275,2,0)</f>
        <v>3</v>
      </c>
      <c r="J6" s="1" t="str">
        <f>CONCATENATE("(NULL, '",Tabla22[[#This Row],[company_id]],"', '",Tabla22[[#This Row],[product_id]],"', '', '', '', '', '1', '",Tabla22[[#This Row],[Precio unit x Consumo]],"', '', CURRENT_TIME(), CURRENT_TIME(), NULL),")</f>
        <v>(NULL, '1', '3', '', '', '', '', '1', '0.0976216216216216', '', CURRENT_TIME(), CURRENT_TIME(), NULL),</v>
      </c>
    </row>
    <row r="7" spans="1:10" ht="11.65" customHeight="1" x14ac:dyDescent="0.2">
      <c r="A7" s="97" t="s">
        <v>1098</v>
      </c>
      <c r="B7" s="97">
        <v>1</v>
      </c>
      <c r="C7" s="43" t="s">
        <v>426</v>
      </c>
      <c r="D7" s="101">
        <v>463.72</v>
      </c>
      <c r="E7" s="47" t="s">
        <v>568</v>
      </c>
      <c r="F7" s="28">
        <v>9.2929859719438887E-2</v>
      </c>
      <c r="G7" s="1" t="s">
        <v>922</v>
      </c>
      <c r="H7" s="1" t="s">
        <v>966</v>
      </c>
      <c r="I7" s="191">
        <f>VLOOKUP(Tabla22[[#This Row],[Cód_
Producto]],Productos!A$4:B$275,2,0)</f>
        <v>4</v>
      </c>
      <c r="J7" s="1" t="str">
        <f>CONCATENATE("(NULL, '",Tabla22[[#This Row],[company_id]],"', '",Tabla22[[#This Row],[product_id]],"', '', '', '', '', '1', '",Tabla22[[#This Row],[Precio unit x Consumo]],"', '', CURRENT_TIME(), CURRENT_TIME(), NULL),")</f>
        <v>(NULL, '1', '4', '', '', '', '', '1', '0.0929298597194389', '', CURRENT_TIME(), CURRENT_TIME(), NULL),</v>
      </c>
    </row>
    <row r="8" spans="1:10" ht="11.65" customHeight="1" x14ac:dyDescent="0.2">
      <c r="A8" s="97" t="s">
        <v>1098</v>
      </c>
      <c r="B8" s="97">
        <v>1</v>
      </c>
      <c r="C8" s="43" t="s">
        <v>428</v>
      </c>
      <c r="D8" s="101">
        <v>274.8</v>
      </c>
      <c r="E8" s="47" t="s">
        <v>568</v>
      </c>
      <c r="F8" s="28">
        <v>0.10084403669724772</v>
      </c>
      <c r="G8" s="1" t="s">
        <v>922</v>
      </c>
      <c r="H8" s="1" t="s">
        <v>966</v>
      </c>
      <c r="I8" s="191">
        <f>VLOOKUP(Tabla22[[#This Row],[Cód_
Producto]],Productos!A$4:B$275,2,0)</f>
        <v>5</v>
      </c>
      <c r="J8" s="1" t="str">
        <f>CONCATENATE("(NULL, '",Tabla22[[#This Row],[company_id]],"', '",Tabla22[[#This Row],[product_id]],"', '', '', '', '', '1', '",Tabla22[[#This Row],[Precio unit x Consumo]],"', '', CURRENT_TIME(), CURRENT_TIME(), NULL),")</f>
        <v>(NULL, '1', '5', '', '', '', '', '1', '0.100844036697248', '', CURRENT_TIME(), CURRENT_TIME(), NULL),</v>
      </c>
    </row>
    <row r="9" spans="1:10" ht="11.65" customHeight="1" x14ac:dyDescent="0.2">
      <c r="A9" s="97" t="s">
        <v>1098</v>
      </c>
      <c r="B9" s="97">
        <v>1</v>
      </c>
      <c r="C9" s="43" t="s">
        <v>430</v>
      </c>
      <c r="D9" s="101">
        <v>274.8</v>
      </c>
      <c r="E9" s="47" t="s">
        <v>568</v>
      </c>
      <c r="F9" s="28">
        <v>0.10084403669724772</v>
      </c>
      <c r="G9" s="1" t="s">
        <v>922</v>
      </c>
      <c r="H9" s="1" t="s">
        <v>966</v>
      </c>
      <c r="I9" s="191">
        <f>VLOOKUP(Tabla22[[#This Row],[Cód_
Producto]],Productos!A$4:B$275,2,0)</f>
        <v>6</v>
      </c>
      <c r="J9" s="1" t="str">
        <f>CONCATENATE("(NULL, '",Tabla22[[#This Row],[company_id]],"', '",Tabla22[[#This Row],[product_id]],"', '', '', '', '', '1', '",Tabla22[[#This Row],[Precio unit x Consumo]],"', '', CURRENT_TIME(), CURRENT_TIME(), NULL),")</f>
        <v>(NULL, '1', '6', '', '', '', '', '1', '0.100844036697248', '', CURRENT_TIME(), CURRENT_TIME(), NULL),</v>
      </c>
    </row>
    <row r="10" spans="1:10" ht="11.65" customHeight="1" x14ac:dyDescent="0.2">
      <c r="A10" s="97" t="s">
        <v>1098</v>
      </c>
      <c r="B10" s="97">
        <v>1</v>
      </c>
      <c r="C10" s="43" t="s">
        <v>432</v>
      </c>
      <c r="D10" s="101">
        <v>274.8</v>
      </c>
      <c r="E10" s="47" t="s">
        <v>568</v>
      </c>
      <c r="F10" s="28">
        <v>0.10010928961748634</v>
      </c>
      <c r="G10" s="1" t="s">
        <v>922</v>
      </c>
      <c r="H10" s="1" t="s">
        <v>966</v>
      </c>
      <c r="I10" s="191">
        <f>VLOOKUP(Tabla22[[#This Row],[Cód_
Producto]],Productos!A$4:B$275,2,0)</f>
        <v>7</v>
      </c>
      <c r="J10" s="1" t="str">
        <f>CONCATENATE("(NULL, '",Tabla22[[#This Row],[company_id]],"', '",Tabla22[[#This Row],[product_id]],"', '', '', '', '', '1', '",Tabla22[[#This Row],[Precio unit x Consumo]],"', '', CURRENT_TIME(), CURRENT_TIME(), NULL),")</f>
        <v>(NULL, '1', '7', '', '', '', '', '1', '0.100109289617486', '', CURRENT_TIME(), CURRENT_TIME(), NULL),</v>
      </c>
    </row>
    <row r="11" spans="1:10" ht="11.65" customHeight="1" x14ac:dyDescent="0.2">
      <c r="A11" s="97" t="s">
        <v>1098</v>
      </c>
      <c r="B11" s="97">
        <v>1</v>
      </c>
      <c r="C11" s="43" t="s">
        <v>1</v>
      </c>
      <c r="D11" s="101">
        <v>77.08</v>
      </c>
      <c r="E11" s="47" t="s">
        <v>568</v>
      </c>
      <c r="F11" s="28">
        <v>7.8413021363173976E-2</v>
      </c>
      <c r="G11" s="1" t="s">
        <v>922</v>
      </c>
      <c r="H11" s="1" t="s">
        <v>966</v>
      </c>
      <c r="I11" s="191">
        <f>VLOOKUP(Tabla22[[#This Row],[Cód_
Producto]],Productos!A$4:B$275,2,0)</f>
        <v>8</v>
      </c>
      <c r="J11" s="1" t="str">
        <f>CONCATENATE("(NULL, '",Tabla22[[#This Row],[company_id]],"', '",Tabla22[[#This Row],[product_id]],"', '', '', '', '', '1', '",Tabla22[[#This Row],[Precio unit x Consumo]],"', '', CURRENT_TIME(), CURRENT_TIME(), NULL),")</f>
        <v>(NULL, '1', '8', '', '', '', '', '1', '0.078413021363174', '', CURRENT_TIME(), CURRENT_TIME(), NULL),</v>
      </c>
    </row>
    <row r="12" spans="1:10" ht="11.65" customHeight="1" x14ac:dyDescent="0.2">
      <c r="A12" s="97" t="s">
        <v>1098</v>
      </c>
      <c r="B12" s="97">
        <v>1</v>
      </c>
      <c r="C12" s="43" t="s">
        <v>475</v>
      </c>
      <c r="D12" s="101">
        <v>61.4</v>
      </c>
      <c r="E12" s="47" t="s">
        <v>568</v>
      </c>
      <c r="F12" s="28">
        <v>6.3626943005181361E-2</v>
      </c>
      <c r="G12" s="1" t="s">
        <v>922</v>
      </c>
      <c r="H12" s="1" t="s">
        <v>966</v>
      </c>
      <c r="I12" s="191">
        <f>VLOOKUP(Tabla22[[#This Row],[Cód_
Producto]],Productos!A$4:B$275,2,0)</f>
        <v>9</v>
      </c>
      <c r="J12" s="1" t="str">
        <f>CONCATENATE("(NULL, '",Tabla22[[#This Row],[company_id]],"', '",Tabla22[[#This Row],[product_id]],"', '', '', '', '', '1', '",Tabla22[[#This Row],[Precio unit x Consumo]],"', '', CURRENT_TIME(), CURRENT_TIME(), NULL),")</f>
        <v>(NULL, '1', '9', '', '', '', '', '1', '0.0636269430051814', '', CURRENT_TIME(), CURRENT_TIME(), NULL),</v>
      </c>
    </row>
    <row r="13" spans="1:10" ht="11.65" customHeight="1" x14ac:dyDescent="0.2">
      <c r="A13" s="97" t="s">
        <v>1098</v>
      </c>
      <c r="B13" s="97">
        <v>1</v>
      </c>
      <c r="C13" s="43" t="s">
        <v>3</v>
      </c>
      <c r="D13" s="101">
        <v>73.069999999999993</v>
      </c>
      <c r="E13" s="47" t="s">
        <v>568</v>
      </c>
      <c r="F13" s="28">
        <v>7.5252317198764157E-2</v>
      </c>
      <c r="G13" s="1" t="s">
        <v>922</v>
      </c>
      <c r="H13" s="1" t="s">
        <v>966</v>
      </c>
      <c r="I13" s="191">
        <f>VLOOKUP(Tabla22[[#This Row],[Cód_
Producto]],Productos!A$4:B$275,2,0)</f>
        <v>10</v>
      </c>
      <c r="J13" s="1" t="str">
        <f>CONCATENATE("(NULL, '",Tabla22[[#This Row],[company_id]],"', '",Tabla22[[#This Row],[product_id]],"', '', '', '', '', '1', '",Tabla22[[#This Row],[Precio unit x Consumo]],"', '', CURRENT_TIME(), CURRENT_TIME(), NULL),")</f>
        <v>(NULL, '1', '10', '', '', '', '', '1', '0.0752523171987642', '', CURRENT_TIME(), CURRENT_TIME(), NULL),</v>
      </c>
    </row>
    <row r="14" spans="1:10" ht="11.65" customHeight="1" x14ac:dyDescent="0.2">
      <c r="A14" s="97" t="s">
        <v>1098</v>
      </c>
      <c r="B14" s="97">
        <v>1</v>
      </c>
      <c r="C14" s="43" t="s">
        <v>5</v>
      </c>
      <c r="D14" s="101">
        <v>97.1</v>
      </c>
      <c r="E14" s="47" t="s">
        <v>568</v>
      </c>
      <c r="F14" s="28">
        <v>9.8279352226720643E-2</v>
      </c>
      <c r="G14" s="1" t="s">
        <v>922</v>
      </c>
      <c r="H14" s="1" t="s">
        <v>966</v>
      </c>
      <c r="I14" s="191">
        <f>VLOOKUP(Tabla22[[#This Row],[Cód_
Producto]],Productos!A$4:B$275,2,0)</f>
        <v>11</v>
      </c>
      <c r="J14" s="1" t="str">
        <f>CONCATENATE("(NULL, '",Tabla22[[#This Row],[company_id]],"', '",Tabla22[[#This Row],[product_id]],"', '', '', '', '', '1', '",Tabla22[[#This Row],[Precio unit x Consumo]],"', '', CURRENT_TIME(), CURRENT_TIME(), NULL),")</f>
        <v>(NULL, '1', '11', '', '', '', '', '1', '0.0982793522267206', '', CURRENT_TIME(), CURRENT_TIME(), NULL),</v>
      </c>
    </row>
    <row r="15" spans="1:10" ht="11.65" customHeight="1" x14ac:dyDescent="0.2">
      <c r="A15" s="97" t="s">
        <v>1098</v>
      </c>
      <c r="B15" s="97">
        <v>1</v>
      </c>
      <c r="C15" s="43" t="s">
        <v>7</v>
      </c>
      <c r="D15" s="101">
        <v>69.52</v>
      </c>
      <c r="E15" s="47" t="s">
        <v>568</v>
      </c>
      <c r="F15" s="28">
        <v>9.3252850435949025E-2</v>
      </c>
      <c r="G15" s="1" t="s">
        <v>922</v>
      </c>
      <c r="H15" s="1" t="s">
        <v>966</v>
      </c>
      <c r="I15" s="191">
        <f>VLOOKUP(Tabla22[[#This Row],[Cód_
Producto]],Productos!A$4:B$275,2,0)</f>
        <v>12</v>
      </c>
      <c r="J15" s="1" t="str">
        <f>CONCATENATE("(NULL, '",Tabla22[[#This Row],[company_id]],"', '",Tabla22[[#This Row],[product_id]],"', '', '', '', '', '1', '",Tabla22[[#This Row],[Precio unit x Consumo]],"', '', CURRENT_TIME(), CURRENT_TIME(), NULL),")</f>
        <v>(NULL, '1', '12', '', '', '', '', '1', '0.093252850435949', '', CURRENT_TIME(), CURRENT_TIME(), NULL),</v>
      </c>
    </row>
    <row r="16" spans="1:10" ht="11.65" customHeight="1" x14ac:dyDescent="0.2">
      <c r="A16" s="97" t="s">
        <v>1098</v>
      </c>
      <c r="B16" s="97">
        <v>1</v>
      </c>
      <c r="C16" s="43" t="s">
        <v>9</v>
      </c>
      <c r="D16" s="101">
        <v>69.52</v>
      </c>
      <c r="E16" s="47" t="s">
        <v>568</v>
      </c>
      <c r="F16" s="28">
        <v>9.477845944103612E-2</v>
      </c>
      <c r="G16" s="1" t="s">
        <v>922</v>
      </c>
      <c r="H16" s="1" t="s">
        <v>966</v>
      </c>
      <c r="I16" s="191">
        <f>VLOOKUP(Tabla22[[#This Row],[Cód_
Producto]],Productos!A$4:B$275,2,0)</f>
        <v>13</v>
      </c>
      <c r="J16" s="1" t="str">
        <f>CONCATENATE("(NULL, '",Tabla22[[#This Row],[company_id]],"', '",Tabla22[[#This Row],[product_id]],"', '', '', '', '', '1', '",Tabla22[[#This Row],[Precio unit x Consumo]],"', '', CURRENT_TIME(), CURRENT_TIME(), NULL),")</f>
        <v>(NULL, '1', '13', '', '', '', '', '1', '0.0947784594410361', '', CURRENT_TIME(), CURRENT_TIME(), NULL),</v>
      </c>
    </row>
    <row r="17" spans="1:10" ht="11.65" customHeight="1" x14ac:dyDescent="0.2">
      <c r="A17" s="97" t="s">
        <v>1098</v>
      </c>
      <c r="B17" s="97">
        <v>1</v>
      </c>
      <c r="C17" s="43" t="s">
        <v>11</v>
      </c>
      <c r="D17" s="101">
        <v>61.4</v>
      </c>
      <c r="E17" s="47" t="s">
        <v>568</v>
      </c>
      <c r="F17" s="28">
        <v>6.5042372881355934E-2</v>
      </c>
      <c r="G17" s="1" t="s">
        <v>922</v>
      </c>
      <c r="H17" s="1" t="s">
        <v>966</v>
      </c>
      <c r="I17" s="191">
        <f>VLOOKUP(Tabla22[[#This Row],[Cód_
Producto]],Productos!A$4:B$275,2,0)</f>
        <v>14</v>
      </c>
      <c r="J17" s="1" t="str">
        <f>CONCATENATE("(NULL, '",Tabla22[[#This Row],[company_id]],"', '",Tabla22[[#This Row],[product_id]],"', '', '', '', '', '1', '",Tabla22[[#This Row],[Precio unit x Consumo]],"', '', CURRENT_TIME(), CURRENT_TIME(), NULL),")</f>
        <v>(NULL, '1', '14', '', '', '', '', '1', '0.0650423728813559', '', CURRENT_TIME(), CURRENT_TIME(), NULL),</v>
      </c>
    </row>
    <row r="18" spans="1:10" ht="11.65" customHeight="1" x14ac:dyDescent="0.2">
      <c r="A18" s="97" t="s">
        <v>1098</v>
      </c>
      <c r="B18" s="97">
        <v>1</v>
      </c>
      <c r="C18" s="43" t="s">
        <v>12</v>
      </c>
      <c r="D18" s="101">
        <v>45.05</v>
      </c>
      <c r="E18" s="47" t="s">
        <v>568</v>
      </c>
      <c r="F18" s="28">
        <v>9.2695473251028809E-2</v>
      </c>
      <c r="G18" s="1" t="s">
        <v>922</v>
      </c>
      <c r="H18" s="1" t="s">
        <v>966</v>
      </c>
      <c r="I18" s="191">
        <f>VLOOKUP(Tabla22[[#This Row],[Cód_
Producto]],Productos!A$4:B$275,2,0)</f>
        <v>15</v>
      </c>
      <c r="J18" s="1" t="str">
        <f>CONCATENATE("(NULL, '",Tabla22[[#This Row],[company_id]],"', '",Tabla22[[#This Row],[product_id]],"', '', '', '', '', '1', '",Tabla22[[#This Row],[Precio unit x Consumo]],"', '', CURRENT_TIME(), CURRENT_TIME(), NULL),")</f>
        <v>(NULL, '1', '15', '', '', '', '', '1', '0.0926954732510288', '', CURRENT_TIME(), CURRENT_TIME(), NULL),</v>
      </c>
    </row>
    <row r="19" spans="1:10" ht="11.65" customHeight="1" x14ac:dyDescent="0.2">
      <c r="A19" s="97" t="s">
        <v>1098</v>
      </c>
      <c r="B19" s="97">
        <v>1</v>
      </c>
      <c r="C19" s="43" t="s">
        <v>284</v>
      </c>
      <c r="D19" s="101">
        <v>45.05</v>
      </c>
      <c r="E19" s="47" t="s">
        <v>568</v>
      </c>
      <c r="F19" s="28">
        <v>8.9119683481701295E-2</v>
      </c>
      <c r="G19" s="1" t="s">
        <v>922</v>
      </c>
      <c r="H19" s="1" t="s">
        <v>966</v>
      </c>
      <c r="I19" s="191">
        <f>VLOOKUP(Tabla22[[#This Row],[Cód_
Producto]],Productos!A$4:B$275,2,0)</f>
        <v>16</v>
      </c>
      <c r="J19" s="1" t="str">
        <f>CONCATENATE("(NULL, '",Tabla22[[#This Row],[company_id]],"', '",Tabla22[[#This Row],[product_id]],"', '', '', '', '', '1', '",Tabla22[[#This Row],[Precio unit x Consumo]],"', '', CURRENT_TIME(), CURRENT_TIME(), NULL),")</f>
        <v>(NULL, '1', '16', '', '', '', '', '1', '0.0891196834817013', '', CURRENT_TIME(), CURRENT_TIME(), NULL),</v>
      </c>
    </row>
    <row r="20" spans="1:10" ht="11.65" customHeight="1" x14ac:dyDescent="0.2">
      <c r="A20" s="97" t="s">
        <v>1098</v>
      </c>
      <c r="B20" s="97">
        <v>1</v>
      </c>
      <c r="C20" s="43" t="s">
        <v>286</v>
      </c>
      <c r="D20" s="101">
        <v>45.05</v>
      </c>
      <c r="E20" s="47" t="s">
        <v>568</v>
      </c>
      <c r="F20" s="28">
        <v>8.2509157509157507E-2</v>
      </c>
      <c r="G20" s="1" t="s">
        <v>922</v>
      </c>
      <c r="H20" s="1" t="s">
        <v>966</v>
      </c>
      <c r="I20" s="191">
        <f>VLOOKUP(Tabla22[[#This Row],[Cód_
Producto]],Productos!A$4:B$275,2,0)</f>
        <v>17</v>
      </c>
      <c r="J20" s="1" t="str">
        <f>CONCATENATE("(NULL, '",Tabla22[[#This Row],[company_id]],"', '",Tabla22[[#This Row],[product_id]],"', '', '', '', '', '1', '",Tabla22[[#This Row],[Precio unit x Consumo]],"', '', CURRENT_TIME(), CURRENT_TIME(), NULL),")</f>
        <v>(NULL, '1', '17', '', '', '', '', '1', '0.0825091575091575', '', CURRENT_TIME(), CURRENT_TIME(), NULL),</v>
      </c>
    </row>
    <row r="21" spans="1:10" ht="11.65" customHeight="1" x14ac:dyDescent="0.2">
      <c r="A21" s="97" t="s">
        <v>1098</v>
      </c>
      <c r="B21" s="97">
        <v>1</v>
      </c>
      <c r="C21" s="43" t="s">
        <v>14</v>
      </c>
      <c r="D21" s="101">
        <v>44.04</v>
      </c>
      <c r="E21" s="47" t="s">
        <v>568</v>
      </c>
      <c r="F21" s="28">
        <v>8.9240121580547116E-2</v>
      </c>
      <c r="G21" s="1" t="s">
        <v>922</v>
      </c>
      <c r="H21" s="1" t="s">
        <v>966</v>
      </c>
      <c r="I21" s="191">
        <f>VLOOKUP(Tabla22[[#This Row],[Cód_
Producto]],Productos!A$4:B$275,2,0)</f>
        <v>18</v>
      </c>
      <c r="J21" s="1" t="str">
        <f>CONCATENATE("(NULL, '",Tabla22[[#This Row],[company_id]],"', '",Tabla22[[#This Row],[product_id]],"', '', '', '', '', '1', '",Tabla22[[#This Row],[Precio unit x Consumo]],"', '', CURRENT_TIME(), CURRENT_TIME(), NULL),")</f>
        <v>(NULL, '1', '18', '', '', '', '', '1', '0.0892401215805471', '', CURRENT_TIME(), CURRENT_TIME(), NULL),</v>
      </c>
    </row>
    <row r="22" spans="1:10" ht="11.65" customHeight="1" x14ac:dyDescent="0.2">
      <c r="A22" s="97" t="s">
        <v>1098</v>
      </c>
      <c r="B22" s="97">
        <v>1</v>
      </c>
      <c r="C22" s="43" t="s">
        <v>15</v>
      </c>
      <c r="D22" s="101">
        <v>48.05</v>
      </c>
      <c r="E22" s="47" t="s">
        <v>568</v>
      </c>
      <c r="F22" s="28">
        <v>0.10158562367864693</v>
      </c>
      <c r="G22" s="1" t="s">
        <v>922</v>
      </c>
      <c r="H22" s="1" t="s">
        <v>966</v>
      </c>
      <c r="I22" s="191">
        <f>VLOOKUP(Tabla22[[#This Row],[Cód_
Producto]],Productos!A$4:B$275,2,0)</f>
        <v>19</v>
      </c>
      <c r="J22" s="1" t="str">
        <f>CONCATENATE("(NULL, '",Tabla22[[#This Row],[company_id]],"', '",Tabla22[[#This Row],[product_id]],"', '', '', '', '', '1', '",Tabla22[[#This Row],[Precio unit x Consumo]],"', '', CURRENT_TIME(), CURRENT_TIME(), NULL),")</f>
        <v>(NULL, '1', '19', '', '', '', '', '1', '0.101585623678647', '', CURRENT_TIME(), CURRENT_TIME(), NULL),</v>
      </c>
    </row>
    <row r="23" spans="1:10" ht="11.65" customHeight="1" x14ac:dyDescent="0.2">
      <c r="A23" s="97" t="s">
        <v>1098</v>
      </c>
      <c r="B23" s="97">
        <v>1</v>
      </c>
      <c r="C23" s="49" t="s">
        <v>290</v>
      </c>
      <c r="D23" s="102">
        <v>202.52</v>
      </c>
      <c r="E23" s="52" t="s">
        <v>568</v>
      </c>
      <c r="F23" s="29">
        <v>4.649219467401286E-2</v>
      </c>
      <c r="G23" s="1" t="s">
        <v>922</v>
      </c>
      <c r="H23" s="1" t="s">
        <v>966</v>
      </c>
      <c r="I23" s="191">
        <f>VLOOKUP(Tabla22[[#This Row],[Cód_
Producto]],Productos!A$4:B$275,2,0)</f>
        <v>20</v>
      </c>
      <c r="J23" s="1" t="str">
        <f>CONCATENATE("(NULL, '",Tabla22[[#This Row],[company_id]],"', '",Tabla22[[#This Row],[product_id]],"', '', '', '', '', '1', '",Tabla22[[#This Row],[Precio unit x Consumo]],"', '', CURRENT_TIME(), CURRENT_TIME(), NULL),")</f>
        <v>(NULL, '1', '20', '', '', '', '', '1', '0.0464921946740129', '', CURRENT_TIME(), CURRENT_TIME(), NULL),</v>
      </c>
    </row>
    <row r="24" spans="1:10" ht="11.65" customHeight="1" x14ac:dyDescent="0.2">
      <c r="A24" s="97" t="s">
        <v>1098</v>
      </c>
      <c r="B24" s="97">
        <v>1</v>
      </c>
      <c r="C24" s="49" t="s">
        <v>292</v>
      </c>
      <c r="D24" s="102">
        <v>202.52</v>
      </c>
      <c r="E24" s="52" t="s">
        <v>568</v>
      </c>
      <c r="F24" s="29">
        <v>2.3358708189158015E-2</v>
      </c>
      <c r="G24" s="1" t="s">
        <v>922</v>
      </c>
      <c r="H24" s="1" t="s">
        <v>966</v>
      </c>
      <c r="I24" s="191">
        <f>VLOOKUP(Tabla22[[#This Row],[Cód_
Producto]],Productos!A$4:B$275,2,0)</f>
        <v>21</v>
      </c>
      <c r="J24" s="1" t="str">
        <f>CONCATENATE("(NULL, '",Tabla22[[#This Row],[company_id]],"', '",Tabla22[[#This Row],[product_id]],"', '', '', '', '', '1', '",Tabla22[[#This Row],[Precio unit x Consumo]],"', '', CURRENT_TIME(), CURRENT_TIME(), NULL),")</f>
        <v>(NULL, '1', '21', '', '', '', '', '1', '0.023358708189158', '', CURRENT_TIME(), CURRENT_TIME(), NULL),</v>
      </c>
    </row>
    <row r="25" spans="1:10" ht="11.65" customHeight="1" x14ac:dyDescent="0.2">
      <c r="A25" s="97" t="s">
        <v>1098</v>
      </c>
      <c r="B25" s="97">
        <v>1</v>
      </c>
      <c r="C25" s="49" t="s">
        <v>294</v>
      </c>
      <c r="D25" s="102">
        <v>202.52</v>
      </c>
      <c r="E25" s="52" t="s">
        <v>568</v>
      </c>
      <c r="F25" s="29">
        <v>2.3214121962402568E-2</v>
      </c>
      <c r="G25" s="1" t="s">
        <v>922</v>
      </c>
      <c r="H25" s="1" t="s">
        <v>966</v>
      </c>
      <c r="I25" s="191">
        <f>VLOOKUP(Tabla22[[#This Row],[Cód_
Producto]],Productos!A$4:B$275,2,0)</f>
        <v>22</v>
      </c>
      <c r="J25" s="1" t="str">
        <f>CONCATENATE("(NULL, '",Tabla22[[#This Row],[company_id]],"', '",Tabla22[[#This Row],[product_id]],"', '', '', '', '', '1', '",Tabla22[[#This Row],[Precio unit x Consumo]],"', '', CURRENT_TIME(), CURRENT_TIME(), NULL),")</f>
        <v>(NULL, '1', '22', '', '', '', '', '1', '0.0232141219624026', '', CURRENT_TIME(), CURRENT_TIME(), NULL),</v>
      </c>
    </row>
    <row r="26" spans="1:10" ht="11.65" customHeight="1" x14ac:dyDescent="0.2">
      <c r="A26" s="97" t="s">
        <v>1098</v>
      </c>
      <c r="B26" s="97">
        <v>1</v>
      </c>
      <c r="C26" s="49" t="s">
        <v>19</v>
      </c>
      <c r="D26" s="102">
        <v>202.52</v>
      </c>
      <c r="E26" s="52" t="s">
        <v>568</v>
      </c>
      <c r="F26" s="29">
        <v>3.9593352883675464E-2</v>
      </c>
      <c r="G26" s="1" t="s">
        <v>922</v>
      </c>
      <c r="H26" s="1" t="s">
        <v>966</v>
      </c>
      <c r="I26" s="191">
        <f>VLOOKUP(Tabla22[[#This Row],[Cód_
Producto]],Productos!A$4:B$275,2,0)</f>
        <v>23</v>
      </c>
      <c r="J26" s="1" t="str">
        <f>CONCATENATE("(NULL, '",Tabla22[[#This Row],[company_id]],"', '",Tabla22[[#This Row],[product_id]],"', '', '', '', '', '1', '",Tabla22[[#This Row],[Precio unit x Consumo]],"', '', CURRENT_TIME(), CURRENT_TIME(), NULL),")</f>
        <v>(NULL, '1', '23', '', '', '', '', '1', '0.0395933528836755', '', CURRENT_TIME(), CURRENT_TIME(), NULL),</v>
      </c>
    </row>
    <row r="27" spans="1:10" ht="11.65" customHeight="1" x14ac:dyDescent="0.2">
      <c r="A27" s="97" t="s">
        <v>1098</v>
      </c>
      <c r="B27" s="97">
        <v>1</v>
      </c>
      <c r="C27" s="49" t="s">
        <v>21</v>
      </c>
      <c r="D27" s="102">
        <v>202.52</v>
      </c>
      <c r="E27" s="52" t="s">
        <v>568</v>
      </c>
      <c r="F27" s="29">
        <v>4.4884751773049646E-2</v>
      </c>
      <c r="G27" s="1" t="s">
        <v>922</v>
      </c>
      <c r="H27" s="1" t="s">
        <v>966</v>
      </c>
      <c r="I27" s="191">
        <f>VLOOKUP(Tabla22[[#This Row],[Cód_
Producto]],Productos!A$4:B$275,2,0)</f>
        <v>24</v>
      </c>
      <c r="J27" s="1" t="str">
        <f>CONCATENATE("(NULL, '",Tabla22[[#This Row],[company_id]],"', '",Tabla22[[#This Row],[product_id]],"', '', '', '', '', '1', '",Tabla22[[#This Row],[Precio unit x Consumo]],"', '', CURRENT_TIME(), CURRENT_TIME(), NULL),")</f>
        <v>(NULL, '1', '24', '', '', '', '', '1', '0.0448847517730496', '', CURRENT_TIME(), CURRENT_TIME(), NULL),</v>
      </c>
    </row>
    <row r="28" spans="1:10" ht="11.65" customHeight="1" x14ac:dyDescent="0.2">
      <c r="A28" s="97" t="s">
        <v>1098</v>
      </c>
      <c r="B28" s="97">
        <v>1</v>
      </c>
      <c r="C28" s="49" t="s">
        <v>17</v>
      </c>
      <c r="D28" s="102">
        <v>45.05</v>
      </c>
      <c r="E28" s="52" t="s">
        <v>568</v>
      </c>
      <c r="F28" s="29">
        <v>9.0918264379414734E-2</v>
      </c>
      <c r="G28" s="1" t="s">
        <v>922</v>
      </c>
      <c r="H28" s="1" t="s">
        <v>966</v>
      </c>
      <c r="I28" s="191">
        <f>VLOOKUP(Tabla22[[#This Row],[Cód_
Producto]],Productos!A$4:B$275,2,0)</f>
        <v>25</v>
      </c>
      <c r="J28" s="1" t="str">
        <f>CONCATENATE("(NULL, '",Tabla22[[#This Row],[company_id]],"', '",Tabla22[[#This Row],[product_id]],"', '', '', '', '', '1', '",Tabla22[[#This Row],[Precio unit x Consumo]],"', '', CURRENT_TIME(), CURRENT_TIME(), NULL),")</f>
        <v>(NULL, '1', '25', '', '', '', '', '1', '0.0909182643794147', '', CURRENT_TIME(), CURRENT_TIME(), NULL),</v>
      </c>
    </row>
    <row r="29" spans="1:10" ht="11.65" customHeight="1" x14ac:dyDescent="0.2">
      <c r="A29" s="97" t="s">
        <v>1098</v>
      </c>
      <c r="B29" s="97">
        <v>1</v>
      </c>
      <c r="C29" s="49" t="s">
        <v>288</v>
      </c>
      <c r="D29" s="102">
        <v>214</v>
      </c>
      <c r="E29" s="52" t="s">
        <v>568</v>
      </c>
      <c r="F29" s="29">
        <v>8.6377396569122106E-2</v>
      </c>
      <c r="G29" s="1" t="s">
        <v>922</v>
      </c>
      <c r="H29" s="1" t="s">
        <v>966</v>
      </c>
      <c r="I29" s="191">
        <f>VLOOKUP(Tabla22[[#This Row],[Cód_
Producto]],Productos!A$4:B$275,2,0)</f>
        <v>26</v>
      </c>
      <c r="J29" s="1" t="str">
        <f>CONCATENATE("(NULL, '",Tabla22[[#This Row],[company_id]],"', '",Tabla22[[#This Row],[product_id]],"', '', '', '', '', '1', '",Tabla22[[#This Row],[Precio unit x Consumo]],"', '', CURRENT_TIME(), CURRENT_TIME(), NULL),")</f>
        <v>(NULL, '1', '26', '', '', '', '', '1', '0.0863773965691221', '', CURRENT_TIME(), CURRENT_TIME(), NULL),</v>
      </c>
    </row>
    <row r="30" spans="1:10" ht="11.65" customHeight="1" x14ac:dyDescent="0.2">
      <c r="A30" s="97" t="s">
        <v>1098</v>
      </c>
      <c r="B30" s="97">
        <v>1</v>
      </c>
      <c r="C30" s="49" t="s">
        <v>23</v>
      </c>
      <c r="D30" s="102">
        <v>241.74</v>
      </c>
      <c r="E30" s="52" t="s">
        <v>568</v>
      </c>
      <c r="F30" s="29">
        <v>7.0375545851528373E-2</v>
      </c>
      <c r="G30" s="1" t="s">
        <v>922</v>
      </c>
      <c r="H30" s="1" t="s">
        <v>966</v>
      </c>
      <c r="I30" s="191">
        <f>VLOOKUP(Tabla22[[#This Row],[Cód_
Producto]],Productos!A$4:B$275,2,0)</f>
        <v>27</v>
      </c>
      <c r="J30" s="1" t="str">
        <f>CONCATENATE("(NULL, '",Tabla22[[#This Row],[company_id]],"', '",Tabla22[[#This Row],[product_id]],"', '', '', '', '', '1', '",Tabla22[[#This Row],[Precio unit x Consumo]],"', '', CURRENT_TIME(), CURRENT_TIME(), NULL),")</f>
        <v>(NULL, '1', '27', '', '', '', '', '1', '0.0703755458515284', '', CURRENT_TIME(), CURRENT_TIME(), NULL),</v>
      </c>
    </row>
    <row r="31" spans="1:10" ht="11.65" customHeight="1" x14ac:dyDescent="0.2">
      <c r="A31" s="97" t="s">
        <v>1098</v>
      </c>
      <c r="B31" s="97">
        <v>1</v>
      </c>
      <c r="C31" s="49" t="s">
        <v>39</v>
      </c>
      <c r="D31" s="102">
        <v>69.069999999999993</v>
      </c>
      <c r="E31" s="52" t="s">
        <v>568</v>
      </c>
      <c r="F31" s="29">
        <v>6.1395555555555544E-2</v>
      </c>
      <c r="G31" s="1" t="s">
        <v>922</v>
      </c>
      <c r="H31" s="1" t="s">
        <v>966</v>
      </c>
      <c r="I31" s="191">
        <f>VLOOKUP(Tabla22[[#This Row],[Cód_
Producto]],Productos!A$4:B$275,2,0)</f>
        <v>28</v>
      </c>
      <c r="J31" s="1" t="str">
        <f>CONCATENATE("(NULL, '",Tabla22[[#This Row],[company_id]],"', '",Tabla22[[#This Row],[product_id]],"', '', '', '', '', '1', '",Tabla22[[#This Row],[Precio unit x Consumo]],"', '', CURRENT_TIME(), CURRENT_TIME(), NULL),")</f>
        <v>(NULL, '1', '28', '', '', '', '', '1', '0.0613955555555555', '', CURRENT_TIME(), CURRENT_TIME(), NULL),</v>
      </c>
    </row>
    <row r="32" spans="1:10" ht="11.65" customHeight="1" x14ac:dyDescent="0.2">
      <c r="A32" s="97" t="s">
        <v>1098</v>
      </c>
      <c r="B32" s="97">
        <v>1</v>
      </c>
      <c r="C32" s="49" t="s">
        <v>41</v>
      </c>
      <c r="D32" s="102">
        <v>46.05</v>
      </c>
      <c r="E32" s="52" t="s">
        <v>568</v>
      </c>
      <c r="F32" s="29">
        <v>4.5594059405940593E-2</v>
      </c>
      <c r="G32" s="1" t="s">
        <v>922</v>
      </c>
      <c r="H32" s="1" t="s">
        <v>966</v>
      </c>
      <c r="I32" s="191">
        <f>VLOOKUP(Tabla22[[#This Row],[Cód_
Producto]],Productos!A$4:B$275,2,0)</f>
        <v>29</v>
      </c>
      <c r="J32" s="1" t="str">
        <f>CONCATENATE("(NULL, '",Tabla22[[#This Row],[company_id]],"', '",Tabla22[[#This Row],[product_id]],"', '', '', '', '', '1', '",Tabla22[[#This Row],[Precio unit x Consumo]],"', '', CURRENT_TIME(), CURRENT_TIME(), NULL),")</f>
        <v>(NULL, '1', '29', '', '', '', '', '1', '0.0455940594059406', '', CURRENT_TIME(), CURRENT_TIME(), NULL),</v>
      </c>
    </row>
    <row r="33" spans="1:10" ht="11.65" customHeight="1" x14ac:dyDescent="0.2">
      <c r="A33" s="97" t="s">
        <v>1098</v>
      </c>
      <c r="B33" s="97">
        <v>1</v>
      </c>
      <c r="C33" s="49" t="s">
        <v>47</v>
      </c>
      <c r="D33" s="102">
        <v>64.06</v>
      </c>
      <c r="E33" s="52" t="s">
        <v>568</v>
      </c>
      <c r="F33" s="29">
        <v>7.1655480984340048E-2</v>
      </c>
      <c r="G33" s="1" t="s">
        <v>922</v>
      </c>
      <c r="H33" s="1" t="s">
        <v>966</v>
      </c>
      <c r="I33" s="191">
        <f>VLOOKUP(Tabla22[[#This Row],[Cód_
Producto]],Productos!A$4:B$275,2,0)</f>
        <v>30</v>
      </c>
      <c r="J33" s="1" t="str">
        <f>CONCATENATE("(NULL, '",Tabla22[[#This Row],[company_id]],"', '",Tabla22[[#This Row],[product_id]],"', '', '', '', '', '1', '",Tabla22[[#This Row],[Precio unit x Consumo]],"', '', CURRENT_TIME(), CURRENT_TIME(), NULL),")</f>
        <v>(NULL, '1', '30', '', '', '', '', '1', '0.07165548098434', '', CURRENT_TIME(), CURRENT_TIME(), NULL),</v>
      </c>
    </row>
    <row r="34" spans="1:10" ht="11.65" customHeight="1" x14ac:dyDescent="0.2">
      <c r="A34" s="97" t="s">
        <v>1098</v>
      </c>
      <c r="B34" s="97">
        <v>1</v>
      </c>
      <c r="C34" s="54" t="s">
        <v>25</v>
      </c>
      <c r="D34" s="103">
        <v>33.03</v>
      </c>
      <c r="E34" s="57" t="s">
        <v>568</v>
      </c>
      <c r="F34" s="30">
        <v>3.744897959183674E-2</v>
      </c>
      <c r="G34" s="1" t="s">
        <v>922</v>
      </c>
      <c r="H34" s="1" t="s">
        <v>966</v>
      </c>
      <c r="I34" s="191">
        <f>VLOOKUP(Tabla22[[#This Row],[Cód_
Producto]],Productos!A$4:B$275,2,0)</f>
        <v>31</v>
      </c>
      <c r="J34" s="1" t="str">
        <f>CONCATENATE("(NULL, '",Tabla22[[#This Row],[company_id]],"', '",Tabla22[[#This Row],[product_id]],"', '', '', '', '', '1', '",Tabla22[[#This Row],[Precio unit x Consumo]],"', '', CURRENT_TIME(), CURRENT_TIME(), NULL),")</f>
        <v>(NULL, '1', '31', '', '', '', '', '1', '0.0374489795918367', '', CURRENT_TIME(), CURRENT_TIME(), NULL),</v>
      </c>
    </row>
    <row r="35" spans="1:10" ht="11.65" customHeight="1" x14ac:dyDescent="0.2">
      <c r="A35" s="97" t="s">
        <v>1098</v>
      </c>
      <c r="B35" s="97">
        <v>1</v>
      </c>
      <c r="C35" s="54" t="s">
        <v>25</v>
      </c>
      <c r="D35" s="103">
        <v>165.17</v>
      </c>
      <c r="E35" s="57" t="s">
        <v>568</v>
      </c>
      <c r="F35" s="30">
        <v>3.7453514739229025E-2</v>
      </c>
      <c r="G35" s="1" t="s">
        <v>922</v>
      </c>
      <c r="H35" s="1" t="s">
        <v>966</v>
      </c>
      <c r="I35" s="191">
        <f>VLOOKUP(Tabla22[[#This Row],[Cód_
Producto]],Productos!A$4:B$275,2,0)</f>
        <v>31</v>
      </c>
      <c r="J35" s="1" t="str">
        <f>CONCATENATE("(NULL, '",Tabla22[[#This Row],[company_id]],"', '",Tabla22[[#This Row],[product_id]],"', '', '', '', '', '1', '",Tabla22[[#This Row],[Precio unit x Consumo]],"', '', CURRENT_TIME(), CURRENT_TIME(), NULL),")</f>
        <v>(NULL, '1', '31', '', '', '', '', '1', '0.037453514739229', '', CURRENT_TIME(), CURRENT_TIME(), NULL),</v>
      </c>
    </row>
    <row r="36" spans="1:10" ht="11.65" customHeight="1" x14ac:dyDescent="0.2">
      <c r="A36" s="97" t="s">
        <v>1098</v>
      </c>
      <c r="B36" s="97">
        <v>1</v>
      </c>
      <c r="C36" s="54" t="s">
        <v>296</v>
      </c>
      <c r="D36" s="103">
        <v>33.03</v>
      </c>
      <c r="E36" s="57" t="s">
        <v>568</v>
      </c>
      <c r="F36" s="30">
        <v>3.6137855579868712E-2</v>
      </c>
      <c r="G36" s="1" t="s">
        <v>922</v>
      </c>
      <c r="H36" s="1" t="s">
        <v>966</v>
      </c>
      <c r="I36" s="191">
        <f>VLOOKUP(Tabla22[[#This Row],[Cód_
Producto]],Productos!A$4:B$275,2,0)</f>
        <v>33</v>
      </c>
      <c r="J36" s="1" t="str">
        <f>CONCATENATE("(NULL, '",Tabla22[[#This Row],[company_id]],"', '",Tabla22[[#This Row],[product_id]],"', '', '', '', '', '1', '",Tabla22[[#This Row],[Precio unit x Consumo]],"', '', CURRENT_TIME(), CURRENT_TIME(), NULL),")</f>
        <v>(NULL, '1', '33', '', '', '', '', '1', '0.0361378555798687', '', CURRENT_TIME(), CURRENT_TIME(), NULL),</v>
      </c>
    </row>
    <row r="37" spans="1:10" ht="11.65" customHeight="1" x14ac:dyDescent="0.2">
      <c r="A37" s="97" t="s">
        <v>1098</v>
      </c>
      <c r="B37" s="97">
        <v>1</v>
      </c>
      <c r="C37" s="54" t="s">
        <v>296</v>
      </c>
      <c r="D37" s="103">
        <v>165.17</v>
      </c>
      <c r="E37" s="57" t="s">
        <v>568</v>
      </c>
      <c r="F37" s="30">
        <v>3.6142231947483588E-2</v>
      </c>
      <c r="G37" s="1" t="s">
        <v>922</v>
      </c>
      <c r="H37" s="1" t="s">
        <v>966</v>
      </c>
      <c r="I37" s="191">
        <f>VLOOKUP(Tabla22[[#This Row],[Cód_
Producto]],Productos!A$4:B$275,2,0)</f>
        <v>33</v>
      </c>
      <c r="J37" s="1" t="str">
        <f>CONCATENATE("(NULL, '",Tabla22[[#This Row],[company_id]],"', '",Tabla22[[#This Row],[product_id]],"', '', '', '', '', '1', '",Tabla22[[#This Row],[Precio unit x Consumo]],"', '', CURRENT_TIME(), CURRENT_TIME(), NULL),")</f>
        <v>(NULL, '1', '33', '', '', '', '', '1', '0.0361422319474836', '', CURRENT_TIME(), CURRENT_TIME(), NULL),</v>
      </c>
    </row>
    <row r="38" spans="1:10" ht="11.65" customHeight="1" x14ac:dyDescent="0.2">
      <c r="A38" s="97" t="s">
        <v>1098</v>
      </c>
      <c r="B38" s="97">
        <v>1</v>
      </c>
      <c r="C38" s="54" t="s">
        <v>436</v>
      </c>
      <c r="D38" s="103">
        <v>159.01</v>
      </c>
      <c r="E38" s="57" t="s">
        <v>568</v>
      </c>
      <c r="F38" s="30">
        <v>3.7108518086347728E-2</v>
      </c>
      <c r="G38" s="1" t="s">
        <v>922</v>
      </c>
      <c r="H38" s="1" t="s">
        <v>966</v>
      </c>
      <c r="I38" s="191">
        <f>VLOOKUP(Tabla22[[#This Row],[Cód_
Producto]],Productos!A$4:B$275,2,0)</f>
        <v>35</v>
      </c>
      <c r="J38" s="1" t="str">
        <f>CONCATENATE("(NULL, '",Tabla22[[#This Row],[company_id]],"', '",Tabla22[[#This Row],[product_id]],"', '', '', '', '', '1', '",Tabla22[[#This Row],[Precio unit x Consumo]],"', '', CURRENT_TIME(), CURRENT_TIME(), NULL),")</f>
        <v>(NULL, '1', '35', '', '', '', '', '1', '0.0371085180863477', '', CURRENT_TIME(), CURRENT_TIME(), NULL),</v>
      </c>
    </row>
    <row r="39" spans="1:10" ht="11.65" customHeight="1" x14ac:dyDescent="0.2">
      <c r="A39" s="97" t="s">
        <v>1098</v>
      </c>
      <c r="B39" s="97">
        <v>1</v>
      </c>
      <c r="C39" s="54" t="s">
        <v>437</v>
      </c>
      <c r="D39" s="103">
        <v>159.01</v>
      </c>
      <c r="E39" s="57" t="s">
        <v>568</v>
      </c>
      <c r="F39" s="30">
        <v>3.8315662650602413E-2</v>
      </c>
      <c r="G39" s="1" t="s">
        <v>922</v>
      </c>
      <c r="H39" s="1" t="s">
        <v>966</v>
      </c>
      <c r="I39" s="191">
        <f>VLOOKUP(Tabla22[[#This Row],[Cód_
Producto]],Productos!A$4:B$275,2,0)</f>
        <v>36</v>
      </c>
      <c r="J39" s="1" t="str">
        <f>CONCATENATE("(NULL, '",Tabla22[[#This Row],[company_id]],"', '",Tabla22[[#This Row],[product_id]],"', '', '', '', '', '1', '",Tabla22[[#This Row],[Precio unit x Consumo]],"', '', CURRENT_TIME(), CURRENT_TIME(), NULL),")</f>
        <v>(NULL, '1', '36', '', '', '', '', '1', '0.0383156626506024', '', CURRENT_TIME(), CURRENT_TIME(), NULL),</v>
      </c>
    </row>
    <row r="40" spans="1:10" ht="11.65" customHeight="1" x14ac:dyDescent="0.2">
      <c r="A40" s="97" t="s">
        <v>1098</v>
      </c>
      <c r="B40" s="97">
        <v>1</v>
      </c>
      <c r="C40" s="54" t="s">
        <v>438</v>
      </c>
      <c r="D40" s="103">
        <v>159.01</v>
      </c>
      <c r="E40" s="57" t="s">
        <v>568</v>
      </c>
      <c r="F40" s="30">
        <v>3.6638248847926262E-2</v>
      </c>
      <c r="G40" s="1" t="s">
        <v>922</v>
      </c>
      <c r="H40" s="1" t="s">
        <v>966</v>
      </c>
      <c r="I40" s="191">
        <f>VLOOKUP(Tabla22[[#This Row],[Cód_
Producto]],Productos!A$4:B$275,2,0)</f>
        <v>37</v>
      </c>
      <c r="J40" s="1" t="str">
        <f>CONCATENATE("(NULL, '",Tabla22[[#This Row],[company_id]],"', '",Tabla22[[#This Row],[product_id]],"', '', '', '', '', '1', '",Tabla22[[#This Row],[Precio unit x Consumo]],"', '', CURRENT_TIME(), CURRENT_TIME(), NULL),")</f>
        <v>(NULL, '1', '37', '', '', '', '', '1', '0.0366382488479263', '', CURRENT_TIME(), CURRENT_TIME(), NULL),</v>
      </c>
    </row>
    <row r="41" spans="1:10" ht="11.65" customHeight="1" x14ac:dyDescent="0.2">
      <c r="A41" s="97" t="s">
        <v>1098</v>
      </c>
      <c r="B41" s="97">
        <v>1</v>
      </c>
      <c r="C41" s="54" t="s">
        <v>28</v>
      </c>
      <c r="D41" s="103">
        <v>38.04</v>
      </c>
      <c r="E41" s="57" t="s">
        <v>568</v>
      </c>
      <c r="F41" s="30">
        <v>8.3512623490669582E-2</v>
      </c>
      <c r="G41" s="1" t="s">
        <v>911</v>
      </c>
      <c r="H41" s="1" t="s">
        <v>966</v>
      </c>
      <c r="I41" s="191">
        <f>VLOOKUP(Tabla22[[#This Row],[Cód_
Producto]],Productos!A$4:B$275,2,0)</f>
        <v>38</v>
      </c>
      <c r="J41" s="1" t="str">
        <f>CONCATENATE("(NULL, '",Tabla22[[#This Row],[company_id]],"', '",Tabla22[[#This Row],[product_id]],"', '', '', '', '', '1', '",Tabla22[[#This Row],[Precio unit x Consumo]],"', '', CURRENT_TIME(), CURRENT_TIME(), NULL),")</f>
        <v>(NULL, '1', '38', '', '', '', '', '1', '0.0835126234906696', '', CURRENT_TIME(), CURRENT_TIME(), NULL),</v>
      </c>
    </row>
    <row r="42" spans="1:10" ht="11.65" customHeight="1" x14ac:dyDescent="0.2">
      <c r="A42" s="97" t="s">
        <v>1098</v>
      </c>
      <c r="B42" s="97">
        <v>1</v>
      </c>
      <c r="C42" s="54" t="s">
        <v>29</v>
      </c>
      <c r="D42" s="103">
        <v>79.09</v>
      </c>
      <c r="E42" s="57" t="s">
        <v>568</v>
      </c>
      <c r="F42" s="30">
        <v>1.0152759948652119E-2</v>
      </c>
      <c r="G42" s="1" t="s">
        <v>911</v>
      </c>
      <c r="H42" s="1" t="s">
        <v>966</v>
      </c>
      <c r="I42" s="191">
        <f>VLOOKUP(Tabla22[[#This Row],[Cód_
Producto]],Productos!A$4:B$275,2,0)</f>
        <v>39</v>
      </c>
      <c r="J42" s="1" t="str">
        <f>CONCATENATE("(NULL, '",Tabla22[[#This Row],[company_id]],"', '",Tabla22[[#This Row],[product_id]],"', '', '', '', '', '1', '",Tabla22[[#This Row],[Precio unit x Consumo]],"', '', CURRENT_TIME(), CURRENT_TIME(), NULL),")</f>
        <v>(NULL, '1', '39', '', '', '', '', '1', '0.0101527599486521', '', CURRENT_TIME(), CURRENT_TIME(), NULL),</v>
      </c>
    </row>
    <row r="43" spans="1:10" ht="11.65" customHeight="1" x14ac:dyDescent="0.2">
      <c r="A43" s="97" t="s">
        <v>1098</v>
      </c>
      <c r="B43" s="97">
        <v>1</v>
      </c>
      <c r="C43" s="54" t="s">
        <v>30</v>
      </c>
      <c r="D43" s="103">
        <v>79.09</v>
      </c>
      <c r="E43" s="57" t="s">
        <v>568</v>
      </c>
      <c r="F43" s="30">
        <v>1.7306345733041576E-2</v>
      </c>
      <c r="G43" s="1" t="s">
        <v>922</v>
      </c>
      <c r="H43" s="1" t="s">
        <v>966</v>
      </c>
      <c r="I43" s="191">
        <f>VLOOKUP(Tabla22[[#This Row],[Cód_
Producto]],Productos!A$4:B$275,2,0)</f>
        <v>40</v>
      </c>
      <c r="J43" s="1" t="str">
        <f>CONCATENATE("(NULL, '",Tabla22[[#This Row],[company_id]],"', '",Tabla22[[#This Row],[product_id]],"', '', '', '', '', '1', '",Tabla22[[#This Row],[Precio unit x Consumo]],"', '', CURRENT_TIME(), CURRENT_TIME(), NULL),")</f>
        <v>(NULL, '1', '40', '', '', '', '', '1', '0.0173063457330416', '', CURRENT_TIME(), CURRENT_TIME(), NULL),</v>
      </c>
    </row>
    <row r="44" spans="1:10" ht="11.65" customHeight="1" x14ac:dyDescent="0.2">
      <c r="A44" s="97" t="s">
        <v>1098</v>
      </c>
      <c r="B44" s="97">
        <v>1</v>
      </c>
      <c r="C44" s="54" t="s">
        <v>31</v>
      </c>
      <c r="D44" s="103">
        <v>79.09</v>
      </c>
      <c r="E44" s="57" t="s">
        <v>568</v>
      </c>
      <c r="F44" s="30">
        <v>1.6140816326530614E-2</v>
      </c>
      <c r="G44" s="1" t="s">
        <v>922</v>
      </c>
      <c r="H44" s="1" t="s">
        <v>966</v>
      </c>
      <c r="I44" s="191">
        <f>VLOOKUP(Tabla22[[#This Row],[Cód_
Producto]],Productos!A$4:B$275,2,0)</f>
        <v>41</v>
      </c>
      <c r="J44" s="1" t="str">
        <f>CONCATENATE("(NULL, '",Tabla22[[#This Row],[company_id]],"', '",Tabla22[[#This Row],[product_id]],"', '', '', '', '', '1', '",Tabla22[[#This Row],[Precio unit x Consumo]],"', '', CURRENT_TIME(), CURRENT_TIME(), NULL),")</f>
        <v>(NULL, '1', '41', '', '', '', '', '1', '0.0161408163265306', '', CURRENT_TIME(), CURRENT_TIME(), NULL),</v>
      </c>
    </row>
    <row r="45" spans="1:10" ht="11.65" customHeight="1" x14ac:dyDescent="0.2">
      <c r="A45" s="97" t="s">
        <v>1098</v>
      </c>
      <c r="B45" s="97">
        <v>1</v>
      </c>
      <c r="C45" s="59" t="s">
        <v>32</v>
      </c>
      <c r="D45" s="104">
        <v>125.81</v>
      </c>
      <c r="E45" s="63" t="s">
        <v>568</v>
      </c>
      <c r="F45" s="31">
        <v>0.2856072644721907</v>
      </c>
      <c r="G45" s="1" t="s">
        <v>922</v>
      </c>
      <c r="H45" s="1" t="s">
        <v>965</v>
      </c>
      <c r="I45" s="191">
        <f>VLOOKUP(Tabla22[[#This Row],[Cód_
Producto]],Productos!A$4:B$275,2,0)</f>
        <v>42</v>
      </c>
      <c r="J45" s="1" t="str">
        <f>CONCATENATE("(NULL, '",Tabla22[[#This Row],[company_id]],"', '",Tabla22[[#This Row],[product_id]],"', '', '', '', '', '1', '",Tabla22[[#This Row],[Precio unit x Consumo]],"', '', CURRENT_TIME(), CURRENT_TIME(), NULL),")</f>
        <v>(NULL, '1', '42', '', '', '', '', '1', '0.285607264472191', '', CURRENT_TIME(), CURRENT_TIME(), NULL),</v>
      </c>
    </row>
    <row r="46" spans="1:10" ht="11.65" customHeight="1" x14ac:dyDescent="0.2">
      <c r="A46" s="97" t="s">
        <v>1098</v>
      </c>
      <c r="B46" s="97">
        <v>1</v>
      </c>
      <c r="C46" s="59" t="s">
        <v>299</v>
      </c>
      <c r="D46" s="104">
        <v>61.99</v>
      </c>
      <c r="E46" s="63" t="s">
        <v>568</v>
      </c>
      <c r="F46" s="31">
        <v>6.7748633879781403E-2</v>
      </c>
      <c r="G46" s="1" t="s">
        <v>922</v>
      </c>
      <c r="H46" s="1" t="s">
        <v>966</v>
      </c>
      <c r="I46" s="191">
        <f>VLOOKUP(Tabla22[[#This Row],[Cód_
Producto]],Productos!A$4:B$275,2,0)</f>
        <v>43</v>
      </c>
      <c r="J46" s="1" t="str">
        <f>CONCATENATE("(NULL, '",Tabla22[[#This Row],[company_id]],"', '",Tabla22[[#This Row],[product_id]],"', '', '', '', '', '1', '",Tabla22[[#This Row],[Precio unit x Consumo]],"', '', CURRENT_TIME(), CURRENT_TIME(), NULL),")</f>
        <v>(NULL, '1', '43', '', '', '', '', '1', '0.0677486338797814', '', CURRENT_TIME(), CURRENT_TIME(), NULL),</v>
      </c>
    </row>
    <row r="47" spans="1:10" ht="11.65" customHeight="1" x14ac:dyDescent="0.2">
      <c r="A47" s="97" t="s">
        <v>1098</v>
      </c>
      <c r="B47" s="97">
        <v>1</v>
      </c>
      <c r="C47" s="59" t="s">
        <v>33</v>
      </c>
      <c r="D47" s="104">
        <v>59.06</v>
      </c>
      <c r="E47" s="63" t="s">
        <v>568</v>
      </c>
      <c r="F47" s="31">
        <v>6.7420091324200931E-2</v>
      </c>
      <c r="G47" s="1" t="s">
        <v>911</v>
      </c>
      <c r="H47" s="1" t="s">
        <v>966</v>
      </c>
      <c r="I47" s="191">
        <f>VLOOKUP(Tabla22[[#This Row],[Cód_
Producto]],Productos!A$4:B$275,2,0)</f>
        <v>44</v>
      </c>
      <c r="J47" s="1" t="str">
        <f>CONCATENATE("(NULL, '",Tabla22[[#This Row],[company_id]],"', '",Tabla22[[#This Row],[product_id]],"', '', '', '', '', '1', '",Tabla22[[#This Row],[Precio unit x Consumo]],"', '', CURRENT_TIME(), CURRENT_TIME(), NULL),")</f>
        <v>(NULL, '1', '44', '', '', '', '', '1', '0.0674200913242009', '', CURRENT_TIME(), CURRENT_TIME(), NULL),</v>
      </c>
    </row>
    <row r="48" spans="1:10" ht="11.65" customHeight="1" x14ac:dyDescent="0.2">
      <c r="A48" s="97" t="s">
        <v>1098</v>
      </c>
      <c r="B48" s="97">
        <v>1</v>
      </c>
      <c r="C48" s="59" t="s">
        <v>35</v>
      </c>
      <c r="D48" s="104">
        <v>78.319999999999993</v>
      </c>
      <c r="E48" s="63" t="s">
        <v>568</v>
      </c>
      <c r="F48" s="31">
        <v>7.9674465920651069E-2</v>
      </c>
      <c r="G48" s="1" t="s">
        <v>922</v>
      </c>
      <c r="H48" s="1" t="s">
        <v>965</v>
      </c>
      <c r="I48" s="191">
        <f>VLOOKUP(Tabla22[[#This Row],[Cód_
Producto]],Productos!A$4:B$275,2,0)</f>
        <v>45</v>
      </c>
      <c r="J48" s="1" t="str">
        <f>CONCATENATE("(NULL, '",Tabla22[[#This Row],[company_id]],"', '",Tabla22[[#This Row],[product_id]],"', '', '', '', '', '1', '",Tabla22[[#This Row],[Precio unit x Consumo]],"', '', CURRENT_TIME(), CURRENT_TIME(), NULL),")</f>
        <v>(NULL, '1', '45', '', '', '', '', '1', '0.0796744659206511', '', CURRENT_TIME(), CURRENT_TIME(), NULL),</v>
      </c>
    </row>
    <row r="49" spans="1:10" ht="11.65" customHeight="1" x14ac:dyDescent="0.2">
      <c r="A49" s="97" t="s">
        <v>1098</v>
      </c>
      <c r="B49" s="97">
        <v>1</v>
      </c>
      <c r="C49" s="59" t="s">
        <v>37</v>
      </c>
      <c r="D49" s="104">
        <v>42.04</v>
      </c>
      <c r="E49" s="63" t="s">
        <v>568</v>
      </c>
      <c r="F49" s="31">
        <v>4.1839171974522291E-2</v>
      </c>
      <c r="G49" s="1" t="s">
        <v>922</v>
      </c>
      <c r="H49" s="1" t="s">
        <v>966</v>
      </c>
      <c r="I49" s="191">
        <f>VLOOKUP(Tabla22[[#This Row],[Cód_
Producto]],Productos!A$4:B$275,2,0)</f>
        <v>46</v>
      </c>
      <c r="J49" s="1" t="str">
        <f>CONCATENATE("(NULL, '",Tabla22[[#This Row],[company_id]],"', '",Tabla22[[#This Row],[product_id]],"', '', '', '', '', '1', '",Tabla22[[#This Row],[Precio unit x Consumo]],"', '', CURRENT_TIME(), CURRENT_TIME(), NULL),")</f>
        <v>(NULL, '1', '46', '', '', '', '', '1', '0.0418391719745223', '', CURRENT_TIME(), CURRENT_TIME(), NULL),</v>
      </c>
    </row>
    <row r="50" spans="1:10" ht="11.65" customHeight="1" x14ac:dyDescent="0.2">
      <c r="A50" s="97" t="s">
        <v>1098</v>
      </c>
      <c r="B50" s="97">
        <v>1</v>
      </c>
      <c r="C50" s="59" t="s">
        <v>43</v>
      </c>
      <c r="D50" s="104">
        <v>11.7</v>
      </c>
      <c r="E50" s="63" t="s">
        <v>568</v>
      </c>
      <c r="F50" s="31">
        <v>0.2017241379310345</v>
      </c>
      <c r="G50" s="1" t="s">
        <v>922</v>
      </c>
      <c r="H50" s="1" t="s">
        <v>966</v>
      </c>
      <c r="I50" s="191">
        <f>VLOOKUP(Tabla22[[#This Row],[Cód_
Producto]],Productos!A$4:B$275,2,0)</f>
        <v>47</v>
      </c>
      <c r="J50" s="1" t="str">
        <f>CONCATENATE("(NULL, '",Tabla22[[#This Row],[company_id]],"', '",Tabla22[[#This Row],[product_id]],"', '', '', '', '', '1', '",Tabla22[[#This Row],[Precio unit x Consumo]],"', '', CURRENT_TIME(), CURRENT_TIME(), NULL),")</f>
        <v>(NULL, '1', '47', '', '', '', '', '1', '0.201724137931034', '', CURRENT_TIME(), CURRENT_TIME(), NULL),</v>
      </c>
    </row>
    <row r="51" spans="1:10" ht="11.65" customHeight="1" x14ac:dyDescent="0.2">
      <c r="A51" s="97" t="s">
        <v>1098</v>
      </c>
      <c r="B51" s="97">
        <v>1</v>
      </c>
      <c r="C51" s="59" t="s">
        <v>45</v>
      </c>
      <c r="D51" s="104">
        <v>47.22</v>
      </c>
      <c r="E51" s="63" t="s">
        <v>568</v>
      </c>
      <c r="F51" s="31">
        <v>1.7855927396483267E-2</v>
      </c>
      <c r="G51" s="1" t="s">
        <v>922</v>
      </c>
      <c r="H51" s="1" t="s">
        <v>966</v>
      </c>
      <c r="I51" s="191">
        <f>VLOOKUP(Tabla22[[#This Row],[Cód_
Producto]],Productos!A$4:B$275,2,0)</f>
        <v>48</v>
      </c>
      <c r="J51" s="1" t="str">
        <f>CONCATENATE("(NULL, '",Tabla22[[#This Row],[company_id]],"', '",Tabla22[[#This Row],[product_id]],"', '', '', '', '', '1', '",Tabla22[[#This Row],[Precio unit x Consumo]],"', '', CURRENT_TIME(), CURRENT_TIME(), NULL),")</f>
        <v>(NULL, '1', '48', '', '', '', '', '1', '0.0178559273964833', '', CURRENT_TIME(), CURRENT_TIME(), NULL),</v>
      </c>
    </row>
    <row r="52" spans="1:10" ht="11.65" customHeight="1" x14ac:dyDescent="0.2">
      <c r="A52" s="97" t="s">
        <v>1098</v>
      </c>
      <c r="B52" s="97">
        <v>1</v>
      </c>
      <c r="C52" s="59" t="s">
        <v>442</v>
      </c>
      <c r="D52" s="104">
        <v>23.93</v>
      </c>
      <c r="E52" s="63" t="s">
        <v>560</v>
      </c>
      <c r="F52" s="31">
        <v>23.929999999999996</v>
      </c>
      <c r="G52" s="1" t="s">
        <v>911</v>
      </c>
      <c r="H52" s="1" t="s">
        <v>966</v>
      </c>
      <c r="I52" s="191">
        <f>VLOOKUP(Tabla22[[#This Row],[Cód_
Producto]],Productos!A$4:B$275,2,0)</f>
        <v>49</v>
      </c>
      <c r="J52" s="1" t="str">
        <f>CONCATENATE("(NULL, '",Tabla22[[#This Row],[company_id]],"', '",Tabla22[[#This Row],[product_id]],"', '', '', '', '', '1', '",Tabla22[[#This Row],[Precio unit x Consumo]],"', '', CURRENT_TIME(), CURRENT_TIME(), NULL),")</f>
        <v>(NULL, '1', '49', '', '', '', '', '1', '23.93', '', CURRENT_TIME(), CURRENT_TIME(), NULL),</v>
      </c>
    </row>
    <row r="53" spans="1:10" ht="11.65" customHeight="1" x14ac:dyDescent="0.2">
      <c r="A53" s="97" t="s">
        <v>1098</v>
      </c>
      <c r="B53" s="97">
        <v>1</v>
      </c>
      <c r="C53" s="59" t="s">
        <v>443</v>
      </c>
      <c r="D53" s="104">
        <v>7.27</v>
      </c>
      <c r="E53" s="63" t="s">
        <v>560</v>
      </c>
      <c r="F53" s="31">
        <v>7.27</v>
      </c>
      <c r="G53" s="1" t="s">
        <v>911</v>
      </c>
      <c r="H53" s="1" t="s">
        <v>966</v>
      </c>
      <c r="I53" s="191">
        <f>VLOOKUP(Tabla22[[#This Row],[Cód_
Producto]],Productos!A$4:B$275,2,0)</f>
        <v>50</v>
      </c>
      <c r="J53" s="1" t="str">
        <f>CONCATENATE("(NULL, '",Tabla22[[#This Row],[company_id]],"', '",Tabla22[[#This Row],[product_id]],"', '', '', '', '', '1', '",Tabla22[[#This Row],[Precio unit x Consumo]],"', '', CURRENT_TIME(), CURRENT_TIME(), NULL),")</f>
        <v>(NULL, '1', '50', '', '', '', '', '1', '7.27', '', CURRENT_TIME(), CURRENT_TIME(), NULL),</v>
      </c>
    </row>
    <row r="54" spans="1:10" ht="11.65" customHeight="1" x14ac:dyDescent="0.2">
      <c r="A54" s="97" t="s">
        <v>1098</v>
      </c>
      <c r="B54" s="97">
        <v>1</v>
      </c>
      <c r="C54" s="59" t="s">
        <v>598</v>
      </c>
      <c r="D54" s="104">
        <v>151.78</v>
      </c>
      <c r="E54" s="63" t="s">
        <v>560</v>
      </c>
      <c r="F54" s="31">
        <v>1.21424</v>
      </c>
      <c r="G54" s="1" t="s">
        <v>922</v>
      </c>
      <c r="H54" s="1" t="s">
        <v>966</v>
      </c>
      <c r="I54" s="191">
        <f>VLOOKUP(Tabla22[[#This Row],[Cód_
Producto]],Productos!A$4:B$275,2,0)</f>
        <v>51</v>
      </c>
      <c r="J54" s="1" t="str">
        <f>CONCATENATE("(NULL, '",Tabla22[[#This Row],[company_id]],"', '",Tabla22[[#This Row],[product_id]],"', '', '', '', '', '1', '",Tabla22[[#This Row],[Precio unit x Consumo]],"', '', CURRENT_TIME(), CURRENT_TIME(), NULL),")</f>
        <v>(NULL, '1', '51', '', '', '', '', '1', '1.21424', '', CURRENT_TIME(), CURRENT_TIME(), NULL),</v>
      </c>
    </row>
    <row r="55" spans="1:10" ht="11.65" customHeight="1" x14ac:dyDescent="0.2">
      <c r="A55" s="97" t="s">
        <v>1098</v>
      </c>
      <c r="B55" s="97">
        <v>1</v>
      </c>
      <c r="C55" s="59" t="s">
        <v>599</v>
      </c>
      <c r="D55" s="104">
        <v>243.21</v>
      </c>
      <c r="E55" s="63" t="s">
        <v>560</v>
      </c>
      <c r="F55" s="31">
        <v>1.2160500000000001</v>
      </c>
      <c r="G55" s="1" t="s">
        <v>922</v>
      </c>
      <c r="H55" s="1" t="s">
        <v>966</v>
      </c>
      <c r="I55" s="191">
        <f>VLOOKUP(Tabla22[[#This Row],[Cód_
Producto]],Productos!A$4:B$275,2,0)</f>
        <v>52</v>
      </c>
      <c r="J55" s="1" t="str">
        <f>CONCATENATE("(NULL, '",Tabla22[[#This Row],[company_id]],"', '",Tabla22[[#This Row],[product_id]],"', '', '', '', '', '1', '",Tabla22[[#This Row],[Precio unit x Consumo]],"', '', CURRENT_TIME(), CURRENT_TIME(), NULL),")</f>
        <v>(NULL, '1', '52', '', '', '', '', '1', '1.21605', '', CURRENT_TIME(), CURRENT_TIME(), NULL),</v>
      </c>
    </row>
    <row r="56" spans="1:10" ht="11.65" customHeight="1" x14ac:dyDescent="0.2">
      <c r="A56" s="97" t="s">
        <v>1098</v>
      </c>
      <c r="B56" s="97">
        <v>1</v>
      </c>
      <c r="C56" s="59" t="s">
        <v>440</v>
      </c>
      <c r="D56" s="104">
        <v>124.71</v>
      </c>
      <c r="E56" s="63" t="s">
        <v>560</v>
      </c>
      <c r="F56" s="31">
        <v>3.5631428571428567</v>
      </c>
      <c r="G56" s="1" t="s">
        <v>922</v>
      </c>
      <c r="H56" s="1" t="s">
        <v>966</v>
      </c>
      <c r="I56" s="191">
        <f>VLOOKUP(Tabla22[[#This Row],[Cód_
Producto]],Productos!A$4:B$275,2,0)</f>
        <v>53</v>
      </c>
      <c r="J56" s="1" t="str">
        <f>CONCATENATE("(NULL, '",Tabla22[[#This Row],[company_id]],"', '",Tabla22[[#This Row],[product_id]],"', '', '', '', '', '1', '",Tabla22[[#This Row],[Precio unit x Consumo]],"', '', CURRENT_TIME(), CURRENT_TIME(), NULL),")</f>
        <v>(NULL, '1', '53', '', '', '', '', '1', '3.56314285714286', '', CURRENT_TIME(), CURRENT_TIME(), NULL),</v>
      </c>
    </row>
    <row r="57" spans="1:10" ht="11.65" customHeight="1" x14ac:dyDescent="0.2">
      <c r="A57" s="97" t="s">
        <v>1098</v>
      </c>
      <c r="B57" s="97">
        <v>1</v>
      </c>
      <c r="C57" s="65" t="s">
        <v>303</v>
      </c>
      <c r="D57" s="105">
        <v>451.06894244407891</v>
      </c>
      <c r="E57" s="69" t="s">
        <v>568</v>
      </c>
      <c r="F57" s="32">
        <v>0.13962821310759291</v>
      </c>
      <c r="G57" s="1" t="s">
        <v>922</v>
      </c>
      <c r="H57" s="1" t="s">
        <v>965</v>
      </c>
      <c r="I57" s="191">
        <f>VLOOKUP(Tabla22[[#This Row],[Cód_
Producto]],Productos!A$4:B$275,2,0)</f>
        <v>54</v>
      </c>
      <c r="J57" s="1" t="str">
        <f>CONCATENATE("(NULL, '",Tabla22[[#This Row],[company_id]],"', '",Tabla22[[#This Row],[product_id]],"', '', '', '', '', '1', '",Tabla22[[#This Row],[Precio unit x Consumo]],"', '', CURRENT_TIME(), CURRENT_TIME(), NULL),")</f>
        <v>(NULL, '1', '54', '', '', '', '', '1', '0.139628213107593', '', CURRENT_TIME(), CURRENT_TIME(), NULL),</v>
      </c>
    </row>
    <row r="58" spans="1:10" ht="11.65" customHeight="1" x14ac:dyDescent="0.2">
      <c r="A58" s="97" t="s">
        <v>1098</v>
      </c>
      <c r="B58" s="97">
        <v>1</v>
      </c>
      <c r="C58" s="65" t="s">
        <v>305</v>
      </c>
      <c r="D58" s="105">
        <v>129.00719902302632</v>
      </c>
      <c r="E58" s="69" t="s">
        <v>568</v>
      </c>
      <c r="F58" s="32">
        <v>0.13466304699689596</v>
      </c>
      <c r="G58" s="1" t="s">
        <v>922</v>
      </c>
      <c r="H58" s="1" t="s">
        <v>965</v>
      </c>
      <c r="I58" s="191">
        <f>VLOOKUP(Tabla22[[#This Row],[Cód_
Producto]],Productos!A$4:B$275,2,0)</f>
        <v>55</v>
      </c>
      <c r="J58" s="1" t="str">
        <f>CONCATENATE("(NULL, '",Tabla22[[#This Row],[company_id]],"', '",Tabla22[[#This Row],[product_id]],"', '', '', '', '', '1', '",Tabla22[[#This Row],[Precio unit x Consumo]],"', '', CURRENT_TIME(), CURRENT_TIME(), NULL),")</f>
        <v>(NULL, '1', '55', '', '', '', '', '1', '0.134663046996896', '', CURRENT_TIME(), CURRENT_TIME(), NULL),</v>
      </c>
    </row>
    <row r="59" spans="1:10" ht="11.65" customHeight="1" x14ac:dyDescent="0.2">
      <c r="A59" s="97" t="s">
        <v>1098</v>
      </c>
      <c r="B59" s="97">
        <v>1</v>
      </c>
      <c r="C59" s="65" t="s">
        <v>307</v>
      </c>
      <c r="D59" s="105">
        <v>64.821829440789458</v>
      </c>
      <c r="E59" s="69" t="s">
        <v>568</v>
      </c>
      <c r="F59" s="32">
        <v>0.14137803585777417</v>
      </c>
      <c r="G59" s="1" t="s">
        <v>922</v>
      </c>
      <c r="H59" s="1" t="s">
        <v>965</v>
      </c>
      <c r="I59" s="191">
        <f>VLOOKUP(Tabla22[[#This Row],[Cód_
Producto]],Productos!A$4:B$275,2,0)</f>
        <v>56</v>
      </c>
      <c r="J59" s="1" t="str">
        <f>CONCATENATE("(NULL, '",Tabla22[[#This Row],[company_id]],"', '",Tabla22[[#This Row],[product_id]],"', '', '', '', '', '1', '",Tabla22[[#This Row],[Precio unit x Consumo]],"', '', CURRENT_TIME(), CURRENT_TIME(), NULL),")</f>
        <v>(NULL, '1', '56', '', '', '', '', '1', '0.141378035857774', '', CURRENT_TIME(), CURRENT_TIME(), NULL),</v>
      </c>
    </row>
    <row r="60" spans="1:10" ht="11.65" customHeight="1" x14ac:dyDescent="0.2">
      <c r="A60" s="97" t="s">
        <v>1098</v>
      </c>
      <c r="B60" s="97">
        <v>1</v>
      </c>
      <c r="C60" s="65" t="s">
        <v>309</v>
      </c>
      <c r="D60" s="105">
        <v>64.821829440789458</v>
      </c>
      <c r="E60" s="69" t="s">
        <v>568</v>
      </c>
      <c r="F60" s="32">
        <v>0.12836005829859298</v>
      </c>
      <c r="G60" s="1" t="s">
        <v>922</v>
      </c>
      <c r="H60" s="1" t="s">
        <v>965</v>
      </c>
      <c r="I60" s="191">
        <f>VLOOKUP(Tabla22[[#This Row],[Cód_
Producto]],Productos!A$4:B$275,2,0)</f>
        <v>57</v>
      </c>
      <c r="J60" s="1" t="str">
        <f>CONCATENATE("(NULL, '",Tabla22[[#This Row],[company_id]],"', '",Tabla22[[#This Row],[product_id]],"', '', '', '', '', '1', '",Tabla22[[#This Row],[Precio unit x Consumo]],"', '', CURRENT_TIME(), CURRENT_TIME(), NULL),")</f>
        <v>(NULL, '1', '57', '', '', '', '', '1', '0.128360058298593', '', CURRENT_TIME(), CURRENT_TIME(), NULL),</v>
      </c>
    </row>
    <row r="61" spans="1:10" ht="11.65" customHeight="1" x14ac:dyDescent="0.2">
      <c r="A61" s="97" t="s">
        <v>1098</v>
      </c>
      <c r="B61" s="97">
        <v>1</v>
      </c>
      <c r="C61" s="65" t="s">
        <v>311</v>
      </c>
      <c r="D61" s="105">
        <v>64.821829440789458</v>
      </c>
      <c r="E61" s="69" t="s">
        <v>568</v>
      </c>
      <c r="F61" s="32">
        <v>0.14045900203854703</v>
      </c>
      <c r="G61" s="1" t="s">
        <v>922</v>
      </c>
      <c r="H61" s="1" t="s">
        <v>965</v>
      </c>
      <c r="I61" s="191">
        <f>VLOOKUP(Tabla22[[#This Row],[Cód_
Producto]],Productos!A$4:B$275,2,0)</f>
        <v>58</v>
      </c>
      <c r="J61" s="1" t="str">
        <f>CONCATENATE("(NULL, '",Tabla22[[#This Row],[company_id]],"', '",Tabla22[[#This Row],[product_id]],"', '', '', '', '', '1', '",Tabla22[[#This Row],[Precio unit x Consumo]],"', '', CURRENT_TIME(), CURRENT_TIME(), NULL),")</f>
        <v>(NULL, '1', '58', '', '', '', '', '1', '0.140459002038547', '', CURRENT_TIME(), CURRENT_TIME(), NULL),</v>
      </c>
    </row>
    <row r="62" spans="1:10" ht="11.65" customHeight="1" x14ac:dyDescent="0.2">
      <c r="A62" s="97" t="s">
        <v>1098</v>
      </c>
      <c r="B62" s="97">
        <v>1</v>
      </c>
      <c r="C62" s="65" t="s">
        <v>313</v>
      </c>
      <c r="D62" s="105">
        <v>64.819078947368411</v>
      </c>
      <c r="E62" s="69" t="s">
        <v>568</v>
      </c>
      <c r="F62" s="32">
        <v>0.14060537732617878</v>
      </c>
      <c r="G62" s="1" t="s">
        <v>922</v>
      </c>
      <c r="H62" s="1" t="s">
        <v>965</v>
      </c>
      <c r="I62" s="191">
        <f>VLOOKUP(Tabla22[[#This Row],[Cód_
Producto]],Productos!A$4:B$275,2,0)</f>
        <v>59</v>
      </c>
      <c r="J62" s="1" t="str">
        <f>CONCATENATE("(NULL, '",Tabla22[[#This Row],[company_id]],"', '",Tabla22[[#This Row],[product_id]],"', '', '', '', '', '1', '",Tabla22[[#This Row],[Precio unit x Consumo]],"', '', CURRENT_TIME(), CURRENT_TIME(), NULL),")</f>
        <v>(NULL, '1', '59', '', '', '', '', '1', '0.140605377326179', '', CURRENT_TIME(), CURRENT_TIME(), NULL),</v>
      </c>
    </row>
    <row r="63" spans="1:10" ht="11.65" customHeight="1" x14ac:dyDescent="0.2">
      <c r="A63" s="97" t="s">
        <v>1098</v>
      </c>
      <c r="B63" s="97">
        <v>1</v>
      </c>
      <c r="C63" s="65" t="s">
        <v>315</v>
      </c>
      <c r="D63" s="105">
        <v>64.821829440789458</v>
      </c>
      <c r="E63" s="69" t="s">
        <v>568</v>
      </c>
      <c r="F63" s="32">
        <v>0.14153237869168003</v>
      </c>
      <c r="G63" s="1" t="s">
        <v>922</v>
      </c>
      <c r="H63" s="1" t="s">
        <v>965</v>
      </c>
      <c r="I63" s="191">
        <f>VLOOKUP(Tabla22[[#This Row],[Cód_
Producto]],Productos!A$4:B$275,2,0)</f>
        <v>60</v>
      </c>
      <c r="J63" s="1" t="str">
        <f>CONCATENATE("(NULL, '",Tabla22[[#This Row],[company_id]],"', '",Tabla22[[#This Row],[product_id]],"', '', '', '', '', '1', '",Tabla22[[#This Row],[Precio unit x Consumo]],"', '', CURRENT_TIME(), CURRENT_TIME(), NULL),")</f>
        <v>(NULL, '1', '60', '', '', '', '', '1', '0.14153237869168', '', CURRENT_TIME(), CURRENT_TIME(), NULL),</v>
      </c>
    </row>
    <row r="64" spans="1:10" ht="11.65" customHeight="1" x14ac:dyDescent="0.2">
      <c r="A64" s="97" t="s">
        <v>1098</v>
      </c>
      <c r="B64" s="97">
        <v>1</v>
      </c>
      <c r="C64" s="65" t="s">
        <v>317</v>
      </c>
      <c r="D64" s="105">
        <v>280.90888004605262</v>
      </c>
      <c r="E64" s="69" t="s">
        <v>568</v>
      </c>
      <c r="F64" s="32">
        <v>0.29538262886020261</v>
      </c>
      <c r="G64" s="1" t="s">
        <v>922</v>
      </c>
      <c r="H64" s="1" t="s">
        <v>965</v>
      </c>
      <c r="I64" s="191">
        <f>VLOOKUP(Tabla22[[#This Row],[Cód_
Producto]],Productos!A$4:B$275,2,0)</f>
        <v>61</v>
      </c>
      <c r="J64" s="1" t="str">
        <f>CONCATENATE("(NULL, '",Tabla22[[#This Row],[company_id]],"', '",Tabla22[[#This Row],[product_id]],"', '', '', '', '', '1', '",Tabla22[[#This Row],[Precio unit x Consumo]],"', '', CURRENT_TIME(), CURRENT_TIME(), NULL),")</f>
        <v>(NULL, '1', '61', '', '', '', '', '1', '0.295382628860203', '', CURRENT_TIME(), CURRENT_TIME(), NULL),</v>
      </c>
    </row>
    <row r="65" spans="1:10" ht="11.65" customHeight="1" x14ac:dyDescent="0.2">
      <c r="A65" s="97" t="s">
        <v>1098</v>
      </c>
      <c r="B65" s="97">
        <v>1</v>
      </c>
      <c r="C65" s="65" t="s">
        <v>319</v>
      </c>
      <c r="D65" s="105">
        <v>128.75436766776315</v>
      </c>
      <c r="E65" s="69" t="s">
        <v>568</v>
      </c>
      <c r="F65" s="32">
        <v>0.13468030090770203</v>
      </c>
      <c r="G65" s="1" t="s">
        <v>922</v>
      </c>
      <c r="H65" s="1" t="s">
        <v>965</v>
      </c>
      <c r="I65" s="191">
        <f>VLOOKUP(Tabla22[[#This Row],[Cód_
Producto]],Productos!A$4:B$275,2,0)</f>
        <v>62</v>
      </c>
      <c r="J65" s="1" t="str">
        <f>CONCATENATE("(NULL, '",Tabla22[[#This Row],[company_id]],"', '",Tabla22[[#This Row],[product_id]],"', '', '', '', '', '1', '",Tabla22[[#This Row],[Precio unit x Consumo]],"', '', CURRENT_TIME(), CURRENT_TIME(), NULL),")</f>
        <v>(NULL, '1', '62', '', '', '', '', '1', '0.134680300907702', '', CURRENT_TIME(), CURRENT_TIME(), NULL),</v>
      </c>
    </row>
    <row r="66" spans="1:10" ht="11.65" customHeight="1" x14ac:dyDescent="0.2">
      <c r="A66" s="97" t="s">
        <v>1098</v>
      </c>
      <c r="B66" s="97">
        <v>1</v>
      </c>
      <c r="C66" s="65" t="s">
        <v>321</v>
      </c>
      <c r="D66" s="105">
        <v>128.75436766776315</v>
      </c>
      <c r="E66" s="69" t="s">
        <v>568</v>
      </c>
      <c r="F66" s="32">
        <v>0.13995039963887299</v>
      </c>
      <c r="G66" s="1" t="s">
        <v>922</v>
      </c>
      <c r="H66" s="1" t="s">
        <v>965</v>
      </c>
      <c r="I66" s="191">
        <f>VLOOKUP(Tabla22[[#This Row],[Cód_
Producto]],Productos!A$4:B$275,2,0)</f>
        <v>63</v>
      </c>
      <c r="J66" s="1" t="str">
        <f>CONCATENATE("(NULL, '",Tabla22[[#This Row],[company_id]],"', '",Tabla22[[#This Row],[product_id]],"', '', '', '', '', '1', '",Tabla22[[#This Row],[Precio unit x Consumo]],"', '', CURRENT_TIME(), CURRENT_TIME(), NULL),")</f>
        <v>(NULL, '1', '63', '', '', '', '', '1', '0.139950399638873', '', CURRENT_TIME(), CURRENT_TIME(), NULL),</v>
      </c>
    </row>
    <row r="67" spans="1:10" ht="11.65" customHeight="1" x14ac:dyDescent="0.2">
      <c r="A67" s="97" t="s">
        <v>1098</v>
      </c>
      <c r="B67" s="97">
        <v>1</v>
      </c>
      <c r="C67" s="65" t="s">
        <v>323</v>
      </c>
      <c r="D67" s="105">
        <v>64.819078947368411</v>
      </c>
      <c r="E67" s="69" t="s">
        <v>568</v>
      </c>
      <c r="F67" s="32">
        <v>0.13894765047667398</v>
      </c>
      <c r="G67" s="1" t="s">
        <v>922</v>
      </c>
      <c r="H67" s="1" t="s">
        <v>965</v>
      </c>
      <c r="I67" s="191">
        <f>VLOOKUP(Tabla22[[#This Row],[Cód_
Producto]],Productos!A$4:B$275,2,0)</f>
        <v>64</v>
      </c>
      <c r="J67" s="1" t="str">
        <f>CONCATENATE("(NULL, '",Tabla22[[#This Row],[company_id]],"', '",Tabla22[[#This Row],[product_id]],"', '', '', '', '', '1', '",Tabla22[[#This Row],[Precio unit x Consumo]],"', '', CURRENT_TIME(), CURRENT_TIME(), NULL),")</f>
        <v>(NULL, '1', '64', '', '', '', '', '1', '0.138947650476674', '', CURRENT_TIME(), CURRENT_TIME(), NULL),</v>
      </c>
    </row>
    <row r="68" spans="1:10" ht="11.65" customHeight="1" x14ac:dyDescent="0.2">
      <c r="A68" s="97" t="s">
        <v>1098</v>
      </c>
      <c r="B68" s="97">
        <v>1</v>
      </c>
      <c r="C68" s="65" t="s">
        <v>325</v>
      </c>
      <c r="D68" s="105">
        <v>128.75436766776315</v>
      </c>
      <c r="E68" s="69" t="s">
        <v>568</v>
      </c>
      <c r="F68" s="32">
        <v>0.14290162893203456</v>
      </c>
      <c r="G68" s="1" t="s">
        <v>922</v>
      </c>
      <c r="H68" s="1" t="s">
        <v>965</v>
      </c>
      <c r="I68" s="191">
        <f>VLOOKUP(Tabla22[[#This Row],[Cód_
Producto]],Productos!A$4:B$275,2,0)</f>
        <v>65</v>
      </c>
      <c r="J68" s="1" t="str">
        <f>CONCATENATE("(NULL, '",Tabla22[[#This Row],[company_id]],"', '",Tabla22[[#This Row],[product_id]],"', '', '', '', '', '1', '",Tabla22[[#This Row],[Precio unit x Consumo]],"', '', CURRENT_TIME(), CURRENT_TIME(), NULL),")</f>
        <v>(NULL, '1', '65', '', '', '', '', '1', '0.142901628932035', '', CURRENT_TIME(), CURRENT_TIME(), NULL),</v>
      </c>
    </row>
    <row r="69" spans="1:10" ht="11.65" customHeight="1" x14ac:dyDescent="0.2">
      <c r="A69" s="97" t="s">
        <v>1098</v>
      </c>
      <c r="B69" s="97">
        <v>1</v>
      </c>
      <c r="C69" s="65" t="s">
        <v>326</v>
      </c>
      <c r="D69" s="105">
        <v>128.75436766776315</v>
      </c>
      <c r="E69" s="69" t="s">
        <v>568</v>
      </c>
      <c r="F69" s="32">
        <v>0.14353887142448513</v>
      </c>
      <c r="G69" s="1" t="s">
        <v>922</v>
      </c>
      <c r="H69" s="1" t="s">
        <v>965</v>
      </c>
      <c r="I69" s="191">
        <f>VLOOKUP(Tabla22[[#This Row],[Cód_
Producto]],Productos!A$4:B$275,2,0)</f>
        <v>66</v>
      </c>
      <c r="J69" s="1" t="str">
        <f>CONCATENATE("(NULL, '",Tabla22[[#This Row],[company_id]],"', '",Tabla22[[#This Row],[product_id]],"', '', '', '', '', '1', '",Tabla22[[#This Row],[Precio unit x Consumo]],"', '', CURRENT_TIME(), CURRENT_TIME(), NULL),")</f>
        <v>(NULL, '1', '66', '', '', '', '', '1', '0.143538871424485', '', CURRENT_TIME(), CURRENT_TIME(), NULL),</v>
      </c>
    </row>
    <row r="70" spans="1:10" ht="11.65" customHeight="1" x14ac:dyDescent="0.2">
      <c r="A70" s="97" t="s">
        <v>1098</v>
      </c>
      <c r="B70" s="97">
        <v>1</v>
      </c>
      <c r="C70" s="65" t="s">
        <v>328</v>
      </c>
      <c r="D70" s="105">
        <v>64.819078947368411</v>
      </c>
      <c r="E70" s="69" t="s">
        <v>568</v>
      </c>
      <c r="F70" s="32">
        <v>0.13835449081615453</v>
      </c>
      <c r="G70" s="1" t="s">
        <v>922</v>
      </c>
      <c r="H70" s="1" t="s">
        <v>965</v>
      </c>
      <c r="I70" s="191">
        <f>VLOOKUP(Tabla22[[#This Row],[Cód_
Producto]],Productos!A$4:B$275,2,0)</f>
        <v>67</v>
      </c>
      <c r="J70" s="1" t="str">
        <f>CONCATENATE("(NULL, '",Tabla22[[#This Row],[company_id]],"', '",Tabla22[[#This Row],[product_id]],"', '', '', '', '', '1', '",Tabla22[[#This Row],[Precio unit x Consumo]],"', '', CURRENT_TIME(), CURRENT_TIME(), NULL),")</f>
        <v>(NULL, '1', '67', '', '', '', '', '1', '0.138354490816155', '', CURRENT_TIME(), CURRENT_TIME(), NULL),</v>
      </c>
    </row>
    <row r="71" spans="1:10" ht="11.65" customHeight="1" x14ac:dyDescent="0.2">
      <c r="A71" s="97" t="s">
        <v>1098</v>
      </c>
      <c r="B71" s="97">
        <v>1</v>
      </c>
      <c r="C71" s="65" t="s">
        <v>330</v>
      </c>
      <c r="D71" s="105">
        <v>128.75</v>
      </c>
      <c r="E71" s="69" t="s">
        <v>568</v>
      </c>
      <c r="F71" s="32">
        <v>0.11595965054489778</v>
      </c>
      <c r="G71" s="1" t="s">
        <v>922</v>
      </c>
      <c r="H71" s="1" t="s">
        <v>965</v>
      </c>
      <c r="I71" s="191">
        <f>VLOOKUP(Tabla22[[#This Row],[Cód_
Producto]],Productos!A$4:B$275,2,0)</f>
        <v>68</v>
      </c>
      <c r="J71" s="1" t="str">
        <f>CONCATENATE("(NULL, '",Tabla22[[#This Row],[company_id]],"', '",Tabla22[[#This Row],[product_id]],"', '', '', '', '', '1', '",Tabla22[[#This Row],[Precio unit x Consumo]],"', '', CURRENT_TIME(), CURRENT_TIME(), NULL),")</f>
        <v>(NULL, '1', '68', '', '', '', '', '1', '0.115959650544898', '', CURRENT_TIME(), CURRENT_TIME(), NULL),</v>
      </c>
    </row>
    <row r="72" spans="1:10" ht="11.65" customHeight="1" x14ac:dyDescent="0.2">
      <c r="A72" s="97" t="s">
        <v>1098</v>
      </c>
      <c r="B72" s="97">
        <v>1</v>
      </c>
      <c r="C72" s="65" t="s">
        <v>332</v>
      </c>
      <c r="D72" s="105">
        <v>128.75436766776315</v>
      </c>
      <c r="E72" s="69" t="s">
        <v>568</v>
      </c>
      <c r="F72" s="32">
        <v>0.13785264204257294</v>
      </c>
      <c r="G72" s="1" t="s">
        <v>922</v>
      </c>
      <c r="H72" s="1" t="s">
        <v>965</v>
      </c>
      <c r="I72" s="191">
        <f>VLOOKUP(Tabla22[[#This Row],[Cód_
Producto]],Productos!A$4:B$275,2,0)</f>
        <v>69</v>
      </c>
      <c r="J72" s="1" t="str">
        <f>CONCATENATE("(NULL, '",Tabla22[[#This Row],[company_id]],"', '",Tabla22[[#This Row],[product_id]],"', '', '', '', '', '1', '",Tabla22[[#This Row],[Precio unit x Consumo]],"', '', CURRENT_TIME(), CURRENT_TIME(), NULL),")</f>
        <v>(NULL, '1', '69', '', '', '', '', '1', '0.137852642042573', '', CURRENT_TIME(), CURRENT_TIME(), NULL),</v>
      </c>
    </row>
    <row r="73" spans="1:10" ht="11.65" customHeight="1" x14ac:dyDescent="0.2">
      <c r="A73" s="97" t="s">
        <v>1098</v>
      </c>
      <c r="B73" s="97">
        <v>1</v>
      </c>
      <c r="C73" s="65" t="s">
        <v>334</v>
      </c>
      <c r="D73" s="105">
        <v>450.18492687828945</v>
      </c>
      <c r="E73" s="69" t="s">
        <v>568</v>
      </c>
      <c r="F73" s="32">
        <v>0.13950571021948849</v>
      </c>
      <c r="G73" s="1" t="s">
        <v>922</v>
      </c>
      <c r="H73" s="1" t="s">
        <v>965</v>
      </c>
      <c r="I73" s="191">
        <f>VLOOKUP(Tabla22[[#This Row],[Cód_
Producto]],Productos!A$4:B$275,2,0)</f>
        <v>70</v>
      </c>
      <c r="J73" s="1" t="str">
        <f>CONCATENATE("(NULL, '",Tabla22[[#This Row],[company_id]],"', '",Tabla22[[#This Row],[product_id]],"', '', '', '', '', '1', '",Tabla22[[#This Row],[Precio unit x Consumo]],"', '', CURRENT_TIME(), CURRENT_TIME(), NULL),")</f>
        <v>(NULL, '1', '70', '', '', '', '', '1', '0.139505710219488', '', CURRENT_TIME(), CURRENT_TIME(), NULL),</v>
      </c>
    </row>
    <row r="74" spans="1:10" ht="11.65" customHeight="1" x14ac:dyDescent="0.2">
      <c r="A74" s="97" t="s">
        <v>1098</v>
      </c>
      <c r="B74" s="97">
        <v>1</v>
      </c>
      <c r="C74" s="65" t="s">
        <v>444</v>
      </c>
      <c r="D74" s="105">
        <v>450.18</v>
      </c>
      <c r="E74" s="69" t="s">
        <v>568</v>
      </c>
      <c r="F74" s="32">
        <v>0.13920222634508347</v>
      </c>
      <c r="G74" s="1" t="s">
        <v>922</v>
      </c>
      <c r="H74" s="1" t="s">
        <v>965</v>
      </c>
      <c r="I74" s="191">
        <f>VLOOKUP(Tabla22[[#This Row],[Cód_
Producto]],Productos!A$4:B$275,2,0)</f>
        <v>71</v>
      </c>
      <c r="J74" s="1" t="str">
        <f>CONCATENATE("(NULL, '",Tabla22[[#This Row],[company_id]],"', '",Tabla22[[#This Row],[product_id]],"', '', '', '', '', '1', '",Tabla22[[#This Row],[Precio unit x Consumo]],"', '', CURRENT_TIME(), CURRENT_TIME(), NULL),")</f>
        <v>(NULL, '1', '71', '', '', '', '', '1', '0.139202226345083', '', CURRENT_TIME(), CURRENT_TIME(), NULL),</v>
      </c>
    </row>
    <row r="75" spans="1:10" ht="11.65" customHeight="1" x14ac:dyDescent="0.2">
      <c r="A75" s="97" t="s">
        <v>1098</v>
      </c>
      <c r="B75" s="97">
        <v>1</v>
      </c>
      <c r="C75" s="65" t="s">
        <v>336</v>
      </c>
      <c r="D75" s="105">
        <v>128.75436766776315</v>
      </c>
      <c r="E75" s="69" t="s">
        <v>568</v>
      </c>
      <c r="F75" s="32">
        <v>0.13979844480756043</v>
      </c>
      <c r="G75" s="1" t="s">
        <v>922</v>
      </c>
      <c r="H75" s="1" t="s">
        <v>965</v>
      </c>
      <c r="I75" s="191">
        <f>VLOOKUP(Tabla22[[#This Row],[Cód_
Producto]],Productos!A$4:B$275,2,0)</f>
        <v>72</v>
      </c>
      <c r="J75" s="1" t="str">
        <f>CONCATENATE("(NULL, '",Tabla22[[#This Row],[company_id]],"', '",Tabla22[[#This Row],[product_id]],"', '', '', '', '', '1', '",Tabla22[[#This Row],[Precio unit x Consumo]],"', '', CURRENT_TIME(), CURRENT_TIME(), NULL),")</f>
        <v>(NULL, '1', '72', '', '', '', '', '1', '0.13979844480756', '', CURRENT_TIME(), CURRENT_TIME(), NULL),</v>
      </c>
    </row>
    <row r="76" spans="1:10" ht="11.65" customHeight="1" x14ac:dyDescent="0.2">
      <c r="A76" s="97" t="s">
        <v>1098</v>
      </c>
      <c r="B76" s="97">
        <v>1</v>
      </c>
      <c r="C76" s="65" t="s">
        <v>338</v>
      </c>
      <c r="D76" s="105">
        <v>128.75436766776315</v>
      </c>
      <c r="E76" s="69" t="s">
        <v>568</v>
      </c>
      <c r="F76" s="32">
        <v>0.13949552293365455</v>
      </c>
      <c r="G76" s="1" t="s">
        <v>922</v>
      </c>
      <c r="H76" s="1" t="s">
        <v>965</v>
      </c>
      <c r="I76" s="191">
        <f>VLOOKUP(Tabla22[[#This Row],[Cód_
Producto]],Productos!A$4:B$275,2,0)</f>
        <v>73</v>
      </c>
      <c r="J76" s="1" t="str">
        <f>CONCATENATE("(NULL, '",Tabla22[[#This Row],[company_id]],"', '",Tabla22[[#This Row],[product_id]],"', '', '', '', '', '1', '",Tabla22[[#This Row],[Precio unit x Consumo]],"', '', CURRENT_TIME(), CURRENT_TIME(), NULL),")</f>
        <v>(NULL, '1', '73', '', '', '', '', '1', '0.139495522933655', '', CURRENT_TIME(), CURRENT_TIME(), NULL),</v>
      </c>
    </row>
    <row r="77" spans="1:10" ht="11.65" customHeight="1" x14ac:dyDescent="0.2">
      <c r="A77" s="97" t="s">
        <v>1098</v>
      </c>
      <c r="B77" s="97">
        <v>1</v>
      </c>
      <c r="C77" s="65" t="s">
        <v>339</v>
      </c>
      <c r="D77" s="105">
        <v>64.821829440789458</v>
      </c>
      <c r="E77" s="69" t="s">
        <v>568</v>
      </c>
      <c r="F77" s="32">
        <v>0.14137803585777417</v>
      </c>
      <c r="G77" s="1" t="s">
        <v>922</v>
      </c>
      <c r="H77" s="1" t="s">
        <v>965</v>
      </c>
      <c r="I77" s="191">
        <f>VLOOKUP(Tabla22[[#This Row],[Cód_
Producto]],Productos!A$4:B$275,2,0)</f>
        <v>74</v>
      </c>
      <c r="J77" s="1" t="str">
        <f>CONCATENATE("(NULL, '",Tabla22[[#This Row],[company_id]],"', '",Tabla22[[#This Row],[product_id]],"', '', '', '', '', '1', '",Tabla22[[#This Row],[Precio unit x Consumo]],"', '', CURRENT_TIME(), CURRENT_TIME(), NULL),")</f>
        <v>(NULL, '1', '74', '', '', '', '', '1', '0.141378035857774', '', CURRENT_TIME(), CURRENT_TIME(), NULL),</v>
      </c>
    </row>
    <row r="78" spans="1:10" ht="11.65" customHeight="1" x14ac:dyDescent="0.2">
      <c r="A78" s="97" t="s">
        <v>1098</v>
      </c>
      <c r="B78" s="97">
        <v>1</v>
      </c>
      <c r="C78" s="65" t="s">
        <v>403</v>
      </c>
      <c r="D78" s="105">
        <v>128.75436766776315</v>
      </c>
      <c r="E78" s="69" t="s">
        <v>568</v>
      </c>
      <c r="F78" s="32">
        <v>7.0589017361712247E-2</v>
      </c>
      <c r="G78" s="1" t="s">
        <v>922</v>
      </c>
      <c r="H78" s="1" t="s">
        <v>965</v>
      </c>
      <c r="I78" s="191">
        <f>VLOOKUP(Tabla22[[#This Row],[Cód_
Producto]],Productos!A$4:B$275,2,0)</f>
        <v>75</v>
      </c>
      <c r="J78" s="1" t="str">
        <f>CONCATENATE("(NULL, '",Tabla22[[#This Row],[company_id]],"', '",Tabla22[[#This Row],[product_id]],"', '', '', '', '', '1', '",Tabla22[[#This Row],[Precio unit x Consumo]],"', '', CURRENT_TIME(), CURRENT_TIME(), NULL),")</f>
        <v>(NULL, '1', '75', '', '', '', '', '1', '0.0705890173617122', '', CURRENT_TIME(), CURRENT_TIME(), NULL),</v>
      </c>
    </row>
    <row r="79" spans="1:10" ht="11.65" customHeight="1" x14ac:dyDescent="0.2">
      <c r="A79" s="97" t="s">
        <v>1098</v>
      </c>
      <c r="B79" s="97">
        <v>1</v>
      </c>
      <c r="C79" s="65" t="s">
        <v>341</v>
      </c>
      <c r="D79" s="105">
        <v>128.75436766776315</v>
      </c>
      <c r="E79" s="69" t="s">
        <v>568</v>
      </c>
      <c r="F79" s="32">
        <v>0.13755808511513157</v>
      </c>
      <c r="G79" s="1" t="s">
        <v>922</v>
      </c>
      <c r="H79" s="1" t="s">
        <v>965</v>
      </c>
      <c r="I79" s="191">
        <f>VLOOKUP(Tabla22[[#This Row],[Cód_
Producto]],Productos!A$4:B$275,2,0)</f>
        <v>76</v>
      </c>
      <c r="J79" s="1" t="str">
        <f>CONCATENATE("(NULL, '",Tabla22[[#This Row],[company_id]],"', '",Tabla22[[#This Row],[product_id]],"', '', '', '', '', '1', '",Tabla22[[#This Row],[Precio unit x Consumo]],"', '', CURRENT_TIME(), CURRENT_TIME(), NULL),")</f>
        <v>(NULL, '1', '76', '', '', '', '', '1', '0.137558085115132', '', CURRENT_TIME(), CURRENT_TIME(), NULL),</v>
      </c>
    </row>
    <row r="80" spans="1:10" ht="11.65" customHeight="1" x14ac:dyDescent="0.2">
      <c r="A80" s="97" t="s">
        <v>1098</v>
      </c>
      <c r="B80" s="97">
        <v>1</v>
      </c>
      <c r="C80" s="65" t="s">
        <v>343</v>
      </c>
      <c r="D80" s="105">
        <v>128.75436766776315</v>
      </c>
      <c r="E80" s="69" t="s">
        <v>568</v>
      </c>
      <c r="F80" s="32">
        <v>0.13553091333448752</v>
      </c>
      <c r="G80" s="1" t="s">
        <v>922</v>
      </c>
      <c r="H80" s="1" t="s">
        <v>965</v>
      </c>
      <c r="I80" s="191">
        <f>VLOOKUP(Tabla22[[#This Row],[Cód_
Producto]],Productos!A$4:B$275,2,0)</f>
        <v>77</v>
      </c>
      <c r="J80" s="1" t="str">
        <f>CONCATENATE("(NULL, '",Tabla22[[#This Row],[company_id]],"', '",Tabla22[[#This Row],[product_id]],"', '', '', '', '', '1', '",Tabla22[[#This Row],[Precio unit x Consumo]],"', '', CURRENT_TIME(), CURRENT_TIME(), NULL),")</f>
        <v>(NULL, '1', '77', '', '', '', '', '1', '0.135530913334488', '', CURRENT_TIME(), CURRENT_TIME(), NULL),</v>
      </c>
    </row>
    <row r="81" spans="1:10" ht="11.65" customHeight="1" x14ac:dyDescent="0.2">
      <c r="A81" s="97" t="s">
        <v>1098</v>
      </c>
      <c r="B81" s="97">
        <v>1</v>
      </c>
      <c r="C81" s="65" t="s">
        <v>446</v>
      </c>
      <c r="D81" s="105">
        <v>128.75</v>
      </c>
      <c r="E81" s="69" t="s">
        <v>568</v>
      </c>
      <c r="F81" s="32">
        <v>0.13566912539515277</v>
      </c>
      <c r="G81" s="1" t="s">
        <v>922</v>
      </c>
      <c r="H81" s="1" t="s">
        <v>965</v>
      </c>
      <c r="I81" s="191">
        <f>VLOOKUP(Tabla22[[#This Row],[Cód_
Producto]],Productos!A$4:B$275,2,0)</f>
        <v>78</v>
      </c>
      <c r="J81" s="1" t="str">
        <f>CONCATENATE("(NULL, '",Tabla22[[#This Row],[company_id]],"', '",Tabla22[[#This Row],[product_id]],"', '', '', '', '', '1', '",Tabla22[[#This Row],[Precio unit x Consumo]],"', '', CURRENT_TIME(), CURRENT_TIME(), NULL),")</f>
        <v>(NULL, '1', '78', '', '', '', '', '1', '0.135669125395153', '', CURRENT_TIME(), CURRENT_TIME(), NULL),</v>
      </c>
    </row>
    <row r="82" spans="1:10" ht="11.65" customHeight="1" x14ac:dyDescent="0.2">
      <c r="A82" s="97" t="s">
        <v>1098</v>
      </c>
      <c r="B82" s="97">
        <v>1</v>
      </c>
      <c r="C82" s="65" t="s">
        <v>345</v>
      </c>
      <c r="D82" s="105">
        <v>64.821829440789458</v>
      </c>
      <c r="E82" s="69" t="s">
        <v>568</v>
      </c>
      <c r="F82" s="32">
        <v>0.14184207755096162</v>
      </c>
      <c r="G82" s="1" t="s">
        <v>922</v>
      </c>
      <c r="H82" s="1" t="s">
        <v>965</v>
      </c>
      <c r="I82" s="191">
        <f>VLOOKUP(Tabla22[[#This Row],[Cód_
Producto]],Productos!A$4:B$275,2,0)</f>
        <v>79</v>
      </c>
      <c r="J82" s="1" t="str">
        <f>CONCATENATE("(NULL, '",Tabla22[[#This Row],[company_id]],"', '",Tabla22[[#This Row],[product_id]],"', '', '', '', '', '1', '",Tabla22[[#This Row],[Precio unit x Consumo]],"', '', CURRENT_TIME(), CURRENT_TIME(), NULL),")</f>
        <v>(NULL, '1', '79', '', '', '', '', '1', '0.141842077550962', '', CURRENT_TIME(), CURRENT_TIME(), NULL),</v>
      </c>
    </row>
    <row r="83" spans="1:10" ht="11.65" customHeight="1" x14ac:dyDescent="0.2">
      <c r="A83" s="97" t="s">
        <v>1098</v>
      </c>
      <c r="B83" s="97">
        <v>1</v>
      </c>
      <c r="C83" s="65" t="s">
        <v>347</v>
      </c>
      <c r="D83" s="105">
        <v>450.18492687828945</v>
      </c>
      <c r="E83" s="69" t="s">
        <v>568</v>
      </c>
      <c r="F83" s="32">
        <v>0.13845453694549881</v>
      </c>
      <c r="G83" s="1" t="s">
        <v>922</v>
      </c>
      <c r="H83" s="1" t="s">
        <v>965</v>
      </c>
      <c r="I83" s="191">
        <f>VLOOKUP(Tabla22[[#This Row],[Cód_
Producto]],Productos!A$4:B$275,2,0)</f>
        <v>80</v>
      </c>
      <c r="J83" s="1" t="str">
        <f>CONCATENATE("(NULL, '",Tabla22[[#This Row],[company_id]],"', '",Tabla22[[#This Row],[product_id]],"', '', '', '', '', '1', '",Tabla22[[#This Row],[Precio unit x Consumo]],"', '', CURRENT_TIME(), CURRENT_TIME(), NULL),")</f>
        <v>(NULL, '1', '80', '', '', '', '', '1', '0.138454536945499', '', CURRENT_TIME(), CURRENT_TIME(), NULL),</v>
      </c>
    </row>
    <row r="84" spans="1:10" ht="11.65" customHeight="1" x14ac:dyDescent="0.2">
      <c r="A84" s="97" t="s">
        <v>1098</v>
      </c>
      <c r="B84" s="97">
        <v>1</v>
      </c>
      <c r="C84" s="65" t="s">
        <v>349</v>
      </c>
      <c r="D84" s="105">
        <v>128.75436766776315</v>
      </c>
      <c r="E84" s="69" t="s">
        <v>568</v>
      </c>
      <c r="F84" s="32">
        <v>0.13829685034131381</v>
      </c>
      <c r="G84" s="1" t="s">
        <v>922</v>
      </c>
      <c r="H84" s="1" t="s">
        <v>965</v>
      </c>
      <c r="I84" s="191">
        <f>VLOOKUP(Tabla22[[#This Row],[Cód_
Producto]],Productos!A$4:B$275,2,0)</f>
        <v>81</v>
      </c>
      <c r="J84" s="1" t="str">
        <f>CONCATENATE("(NULL, '",Tabla22[[#This Row],[company_id]],"', '",Tabla22[[#This Row],[product_id]],"', '', '', '', '', '1', '",Tabla22[[#This Row],[Precio unit x Consumo]],"', '', CURRENT_TIME(), CURRENT_TIME(), NULL),")</f>
        <v>(NULL, '1', '81', '', '', '', '', '1', '0.138296850341314', '', CURRENT_TIME(), CURRENT_TIME(), NULL),</v>
      </c>
    </row>
    <row r="85" spans="1:10" ht="11.65" customHeight="1" x14ac:dyDescent="0.2">
      <c r="A85" s="97" t="s">
        <v>1098</v>
      </c>
      <c r="B85" s="97">
        <v>1</v>
      </c>
      <c r="C85" s="65" t="s">
        <v>351</v>
      </c>
      <c r="D85" s="105">
        <v>64.821829440789458</v>
      </c>
      <c r="E85" s="69" t="s">
        <v>568</v>
      </c>
      <c r="F85" s="32">
        <v>0.13055756181427886</v>
      </c>
      <c r="G85" s="1" t="s">
        <v>922</v>
      </c>
      <c r="H85" s="1" t="s">
        <v>965</v>
      </c>
      <c r="I85" s="191">
        <f>VLOOKUP(Tabla22[[#This Row],[Cód_
Producto]],Productos!A$4:B$275,2,0)</f>
        <v>82</v>
      </c>
      <c r="J85" s="1" t="str">
        <f>CONCATENATE("(NULL, '",Tabla22[[#This Row],[company_id]],"', '",Tabla22[[#This Row],[product_id]],"', '', '', '', '', '1', '",Tabla22[[#This Row],[Precio unit x Consumo]],"', '', CURRENT_TIME(), CURRENT_TIME(), NULL),")</f>
        <v>(NULL, '1', '82', '', '', '', '', '1', '0.130557561814279', '', CURRENT_TIME(), CURRENT_TIME(), NULL),</v>
      </c>
    </row>
    <row r="86" spans="1:10" ht="11.65" customHeight="1" x14ac:dyDescent="0.2">
      <c r="A86" s="97" t="s">
        <v>1098</v>
      </c>
      <c r="B86" s="97">
        <v>1</v>
      </c>
      <c r="C86" s="65" t="s">
        <v>353</v>
      </c>
      <c r="D86" s="105">
        <v>61.221807177631582</v>
      </c>
      <c r="E86" s="69" t="s">
        <v>568</v>
      </c>
      <c r="F86" s="32">
        <v>6.7648405721139879E-2</v>
      </c>
      <c r="G86" s="1" t="s">
        <v>922</v>
      </c>
      <c r="H86" s="1" t="s">
        <v>965</v>
      </c>
      <c r="I86" s="191">
        <f>VLOOKUP(Tabla22[[#This Row],[Cód_
Producto]],Productos!A$4:B$275,2,0)</f>
        <v>83</v>
      </c>
      <c r="J86" s="1" t="str">
        <f>CONCATENATE("(NULL, '",Tabla22[[#This Row],[company_id]],"', '",Tabla22[[#This Row],[product_id]],"', '', '', '', '', '1', '",Tabla22[[#This Row],[Precio unit x Consumo]],"', '', CURRENT_TIME(), CURRENT_TIME(), NULL),")</f>
        <v>(NULL, '1', '83', '', '', '', '', '1', '0.0676484057211399', '', CURRENT_TIME(), CURRENT_TIME(), NULL),</v>
      </c>
    </row>
    <row r="87" spans="1:10" ht="11.65" customHeight="1" x14ac:dyDescent="0.2">
      <c r="A87" s="97" t="s">
        <v>1098</v>
      </c>
      <c r="B87" s="97">
        <v>1</v>
      </c>
      <c r="C87" s="65" t="s">
        <v>355</v>
      </c>
      <c r="D87" s="105">
        <v>128.75436766776315</v>
      </c>
      <c r="E87" s="69" t="s">
        <v>568</v>
      </c>
      <c r="F87" s="32">
        <v>0.13553091333448752</v>
      </c>
      <c r="G87" s="1" t="s">
        <v>922</v>
      </c>
      <c r="H87" s="1" t="s">
        <v>965</v>
      </c>
      <c r="I87" s="191">
        <f>VLOOKUP(Tabla22[[#This Row],[Cód_
Producto]],Productos!A$4:B$275,2,0)</f>
        <v>84</v>
      </c>
      <c r="J87" s="1" t="str">
        <f>CONCATENATE("(NULL, '",Tabla22[[#This Row],[company_id]],"', '",Tabla22[[#This Row],[product_id]],"', '', '', '', '', '1', '",Tabla22[[#This Row],[Precio unit x Consumo]],"', '', CURRENT_TIME(), CURRENT_TIME(), NULL),")</f>
        <v>(NULL, '1', '84', '', '', '', '', '1', '0.135530913334488', '', CURRENT_TIME(), CURRENT_TIME(), NULL),</v>
      </c>
    </row>
    <row r="88" spans="1:10" ht="11.65" customHeight="1" x14ac:dyDescent="0.2">
      <c r="A88" s="97" t="s">
        <v>1098</v>
      </c>
      <c r="B88" s="97">
        <v>1</v>
      </c>
      <c r="C88" s="65" t="s">
        <v>357</v>
      </c>
      <c r="D88" s="105">
        <v>128.75436766776315</v>
      </c>
      <c r="E88" s="69" t="s">
        <v>568</v>
      </c>
      <c r="F88" s="32">
        <v>0.11099514454117514</v>
      </c>
      <c r="G88" s="1" t="s">
        <v>922</v>
      </c>
      <c r="H88" s="1" t="s">
        <v>965</v>
      </c>
      <c r="I88" s="191">
        <f>VLOOKUP(Tabla22[[#This Row],[Cód_
Producto]],Productos!A$4:B$275,2,0)</f>
        <v>85</v>
      </c>
      <c r="J88" s="1" t="str">
        <f>CONCATENATE("(NULL, '",Tabla22[[#This Row],[company_id]],"', '",Tabla22[[#This Row],[product_id]],"', '', '', '', '', '1', '",Tabla22[[#This Row],[Precio unit x Consumo]],"', '', CURRENT_TIME(), CURRENT_TIME(), NULL),")</f>
        <v>(NULL, '1', '85', '', '', '', '', '1', '0.110995144541175', '', CURRENT_TIME(), CURRENT_TIME(), NULL),</v>
      </c>
    </row>
    <row r="89" spans="1:10" ht="11.65" customHeight="1" x14ac:dyDescent="0.2">
      <c r="A89" s="97" t="s">
        <v>1098</v>
      </c>
      <c r="B89" s="97">
        <v>1</v>
      </c>
      <c r="C89" s="65" t="s">
        <v>359</v>
      </c>
      <c r="D89" s="105">
        <v>128.75436766776315</v>
      </c>
      <c r="E89" s="69" t="s">
        <v>568</v>
      </c>
      <c r="F89" s="32">
        <v>0.13165068268687441</v>
      </c>
      <c r="G89" s="1" t="s">
        <v>922</v>
      </c>
      <c r="H89" s="1" t="s">
        <v>965</v>
      </c>
      <c r="I89" s="191">
        <f>VLOOKUP(Tabla22[[#This Row],[Cód_
Producto]],Productos!A$4:B$275,2,0)</f>
        <v>86</v>
      </c>
      <c r="J89" s="1" t="str">
        <f>CONCATENATE("(NULL, '",Tabla22[[#This Row],[company_id]],"', '",Tabla22[[#This Row],[product_id]],"', '', '', '', '', '1', '",Tabla22[[#This Row],[Precio unit x Consumo]],"', '', CURRENT_TIME(), CURRENT_TIME(), NULL),")</f>
        <v>(NULL, '1', '86', '', '', '', '', '1', '0.131650682686874', '', CURRENT_TIME(), CURRENT_TIME(), NULL),</v>
      </c>
    </row>
    <row r="90" spans="1:10" ht="11.65" customHeight="1" x14ac:dyDescent="0.2">
      <c r="A90" s="97" t="s">
        <v>1098</v>
      </c>
      <c r="B90" s="97">
        <v>1</v>
      </c>
      <c r="C90" s="65" t="s">
        <v>360</v>
      </c>
      <c r="D90" s="105">
        <v>128.75436766776315</v>
      </c>
      <c r="E90" s="69" t="s">
        <v>568</v>
      </c>
      <c r="F90" s="32">
        <v>0.14010268516622759</v>
      </c>
      <c r="G90" s="1" t="s">
        <v>922</v>
      </c>
      <c r="H90" s="1" t="s">
        <v>965</v>
      </c>
      <c r="I90" s="191">
        <f>VLOOKUP(Tabla22[[#This Row],[Cód_
Producto]],Productos!A$4:B$275,2,0)</f>
        <v>87</v>
      </c>
      <c r="J90" s="1" t="str">
        <f>CONCATENATE("(NULL, '",Tabla22[[#This Row],[company_id]],"', '",Tabla22[[#This Row],[product_id]],"', '', '', '', '', '1', '",Tabla22[[#This Row],[Precio unit x Consumo]],"', '', CURRENT_TIME(), CURRENT_TIME(), NULL),")</f>
        <v>(NULL, '1', '87', '', '', '', '', '1', '0.140102685166228', '', CURRENT_TIME(), CURRENT_TIME(), NULL),</v>
      </c>
    </row>
    <row r="91" spans="1:10" ht="11.65" customHeight="1" x14ac:dyDescent="0.2">
      <c r="A91" s="97" t="s">
        <v>1098</v>
      </c>
      <c r="B91" s="97">
        <v>1</v>
      </c>
      <c r="C91" s="65" t="s">
        <v>362</v>
      </c>
      <c r="D91" s="105">
        <v>64.821829440789458</v>
      </c>
      <c r="E91" s="69" t="s">
        <v>568</v>
      </c>
      <c r="F91" s="32">
        <v>0.13296785526315788</v>
      </c>
      <c r="G91" s="1" t="s">
        <v>922</v>
      </c>
      <c r="H91" s="1" t="s">
        <v>965</v>
      </c>
      <c r="I91" s="191">
        <f>VLOOKUP(Tabla22[[#This Row],[Cód_
Producto]],Productos!A$4:B$275,2,0)</f>
        <v>88</v>
      </c>
      <c r="J91" s="1" t="str">
        <f>CONCATENATE("(NULL, '",Tabla22[[#This Row],[company_id]],"', '",Tabla22[[#This Row],[product_id]],"', '', '', '', '', '1', '",Tabla22[[#This Row],[Precio unit x Consumo]],"', '', CURRENT_TIME(), CURRENT_TIME(), NULL),")</f>
        <v>(NULL, '1', '88', '', '', '', '', '1', '0.132967855263158', '', CURRENT_TIME(), CURRENT_TIME(), NULL),</v>
      </c>
    </row>
    <row r="92" spans="1:10" ht="11.65" customHeight="1" x14ac:dyDescent="0.2">
      <c r="A92" s="97" t="s">
        <v>1098</v>
      </c>
      <c r="B92" s="97">
        <v>1</v>
      </c>
      <c r="C92" s="65" t="s">
        <v>364</v>
      </c>
      <c r="D92" s="105">
        <v>280.90888004605262</v>
      </c>
      <c r="E92" s="69" t="s">
        <v>568</v>
      </c>
      <c r="F92" s="32">
        <v>0.223653566915647</v>
      </c>
      <c r="G92" s="1" t="s">
        <v>922</v>
      </c>
      <c r="H92" s="1" t="s">
        <v>965</v>
      </c>
      <c r="I92" s="191">
        <f>VLOOKUP(Tabla22[[#This Row],[Cód_
Producto]],Productos!A$4:B$275,2,0)</f>
        <v>89</v>
      </c>
      <c r="J92" s="1" t="str">
        <f>CONCATENATE("(NULL, '",Tabla22[[#This Row],[company_id]],"', '",Tabla22[[#This Row],[product_id]],"', '', '', '', '', '1', '",Tabla22[[#This Row],[Precio unit x Consumo]],"', '', CURRENT_TIME(), CURRENT_TIME(), NULL),")</f>
        <v>(NULL, '1', '89', '', '', '', '', '1', '0.223653566915647', '', CURRENT_TIME(), CURRENT_TIME(), NULL),</v>
      </c>
    </row>
    <row r="93" spans="1:10" ht="11.65" customHeight="1" x14ac:dyDescent="0.2">
      <c r="A93" s="97" t="s">
        <v>1098</v>
      </c>
      <c r="B93" s="97">
        <v>1</v>
      </c>
      <c r="C93" s="65" t="s">
        <v>366</v>
      </c>
      <c r="D93" s="105">
        <v>140.45444002302631</v>
      </c>
      <c r="E93" s="69" t="s">
        <v>568</v>
      </c>
      <c r="F93" s="32">
        <v>0.31177456164933698</v>
      </c>
      <c r="G93" s="1" t="s">
        <v>922</v>
      </c>
      <c r="H93" s="1" t="s">
        <v>965</v>
      </c>
      <c r="I93" s="191">
        <f>VLOOKUP(Tabla22[[#This Row],[Cód_
Producto]],Productos!A$4:B$275,2,0)</f>
        <v>90</v>
      </c>
      <c r="J93" s="1" t="str">
        <f>CONCATENATE("(NULL, '",Tabla22[[#This Row],[company_id]],"', '",Tabla22[[#This Row],[product_id]],"', '', '', '', '', '1', '",Tabla22[[#This Row],[Precio unit x Consumo]],"', '', CURRENT_TIME(), CURRENT_TIME(), NULL),")</f>
        <v>(NULL, '1', '90', '', '', '', '', '1', '0.311774561649337', '', CURRENT_TIME(), CURRENT_TIME(), NULL),</v>
      </c>
    </row>
    <row r="94" spans="1:10" ht="11.65" customHeight="1" x14ac:dyDescent="0.2">
      <c r="A94" s="97" t="s">
        <v>1098</v>
      </c>
      <c r="B94" s="97">
        <v>1</v>
      </c>
      <c r="C94" s="65" t="s">
        <v>368</v>
      </c>
      <c r="D94" s="105">
        <v>128.75436766776315</v>
      </c>
      <c r="E94" s="69" t="s">
        <v>568</v>
      </c>
      <c r="F94" s="32">
        <v>0.13287344444557603</v>
      </c>
      <c r="G94" s="1" t="s">
        <v>922</v>
      </c>
      <c r="H94" s="1" t="s">
        <v>965</v>
      </c>
      <c r="I94" s="191">
        <f>VLOOKUP(Tabla22[[#This Row],[Cód_
Producto]],Productos!A$4:B$275,2,0)</f>
        <v>91</v>
      </c>
      <c r="J94" s="1" t="str">
        <f>CONCATENATE("(NULL, '",Tabla22[[#This Row],[company_id]],"', '",Tabla22[[#This Row],[product_id]],"', '', '', '', '', '1', '",Tabla22[[#This Row],[Precio unit x Consumo]],"', '', CURRENT_TIME(), CURRENT_TIME(), NULL),")</f>
        <v>(NULL, '1', '91', '', '', '', '', '1', '0.132873444445576', '', CURRENT_TIME(), CURRENT_TIME(), NULL),</v>
      </c>
    </row>
    <row r="95" spans="1:10" ht="11.65" customHeight="1" x14ac:dyDescent="0.2">
      <c r="A95" s="97" t="s">
        <v>1098</v>
      </c>
      <c r="B95" s="97">
        <v>1</v>
      </c>
      <c r="C95" s="65" t="s">
        <v>370</v>
      </c>
      <c r="D95" s="105">
        <v>64.819078947368411</v>
      </c>
      <c r="E95" s="69" t="s">
        <v>568</v>
      </c>
      <c r="F95" s="32">
        <v>0.13269002855141948</v>
      </c>
      <c r="G95" s="1" t="s">
        <v>922</v>
      </c>
      <c r="H95" s="1" t="s">
        <v>965</v>
      </c>
      <c r="I95" s="191">
        <f>VLOOKUP(Tabla22[[#This Row],[Cód_
Producto]],Productos!A$4:B$275,2,0)</f>
        <v>92</v>
      </c>
      <c r="J95" s="1" t="str">
        <f>CONCATENATE("(NULL, '",Tabla22[[#This Row],[company_id]],"', '",Tabla22[[#This Row],[product_id]],"', '', '', '', '', '1', '",Tabla22[[#This Row],[Precio unit x Consumo]],"', '', CURRENT_TIME(), CURRENT_TIME(), NULL),")</f>
        <v>(NULL, '1', '92', '', '', '', '', '1', '0.132690028551419', '', CURRENT_TIME(), CURRENT_TIME(), NULL),</v>
      </c>
    </row>
    <row r="96" spans="1:10" ht="11.65" customHeight="1" x14ac:dyDescent="0.2">
      <c r="A96" s="97" t="s">
        <v>1098</v>
      </c>
      <c r="B96" s="97">
        <v>1</v>
      </c>
      <c r="C96" s="65" t="s">
        <v>371</v>
      </c>
      <c r="D96" s="105">
        <v>450.18492687828945</v>
      </c>
      <c r="E96" s="69" t="s">
        <v>568</v>
      </c>
      <c r="F96" s="32">
        <v>0.11078748046715627</v>
      </c>
      <c r="G96" s="1" t="s">
        <v>922</v>
      </c>
      <c r="H96" s="1" t="s">
        <v>965</v>
      </c>
      <c r="I96" s="191">
        <f>VLOOKUP(Tabla22[[#This Row],[Cód_
Producto]],Productos!A$4:B$275,2,0)</f>
        <v>93</v>
      </c>
      <c r="J96" s="1" t="str">
        <f>CONCATENATE("(NULL, '",Tabla22[[#This Row],[company_id]],"', '",Tabla22[[#This Row],[product_id]],"', '', '', '', '', '1', '",Tabla22[[#This Row],[Precio unit x Consumo]],"', '', CURRENT_TIME(), CURRENT_TIME(), NULL),")</f>
        <v>(NULL, '1', '93', '', '', '', '', '1', '0.110787480467156', '', CURRENT_TIME(), CURRENT_TIME(), NULL),</v>
      </c>
    </row>
    <row r="97" spans="1:10" ht="11.65" customHeight="1" x14ac:dyDescent="0.2">
      <c r="A97" s="97" t="s">
        <v>1098</v>
      </c>
      <c r="B97" s="97">
        <v>1</v>
      </c>
      <c r="C97" s="65" t="s">
        <v>372</v>
      </c>
      <c r="D97" s="105">
        <v>128.75436766776315</v>
      </c>
      <c r="E97" s="69" t="s">
        <v>568</v>
      </c>
      <c r="F97" s="32">
        <v>0.13596026152878898</v>
      </c>
      <c r="G97" s="1" t="s">
        <v>922</v>
      </c>
      <c r="H97" s="1" t="s">
        <v>965</v>
      </c>
      <c r="I97" s="191">
        <f>VLOOKUP(Tabla22[[#This Row],[Cód_
Producto]],Productos!A$4:B$275,2,0)</f>
        <v>94</v>
      </c>
      <c r="J97" s="1" t="str">
        <f>CONCATENATE("(NULL, '",Tabla22[[#This Row],[company_id]],"', '",Tabla22[[#This Row],[product_id]],"', '', '', '', '', '1', '",Tabla22[[#This Row],[Precio unit x Consumo]],"', '', CURRENT_TIME(), CURRENT_TIME(), NULL),")</f>
        <v>(NULL, '1', '94', '', '', '', '', '1', '0.135960261528789', '', CURRENT_TIME(), CURRENT_TIME(), NULL),</v>
      </c>
    </row>
    <row r="98" spans="1:10" ht="11.65" customHeight="1" x14ac:dyDescent="0.2">
      <c r="A98" s="97" t="s">
        <v>1098</v>
      </c>
      <c r="B98" s="97">
        <v>1</v>
      </c>
      <c r="C98" s="65" t="s">
        <v>374</v>
      </c>
      <c r="D98" s="105">
        <v>148.50186513157894</v>
      </c>
      <c r="E98" s="69" t="s">
        <v>568</v>
      </c>
      <c r="F98" s="32">
        <v>0.29730103129445234</v>
      </c>
      <c r="G98" s="1" t="s">
        <v>922</v>
      </c>
      <c r="H98" s="1" t="s">
        <v>965</v>
      </c>
      <c r="I98" s="191">
        <f>VLOOKUP(Tabla22[[#This Row],[Cód_
Producto]],Productos!A$4:B$275,2,0)</f>
        <v>95</v>
      </c>
      <c r="J98" s="1" t="str">
        <f>CONCATENATE("(NULL, '",Tabla22[[#This Row],[company_id]],"', '",Tabla22[[#This Row],[product_id]],"', '', '', '', '', '1', '",Tabla22[[#This Row],[Precio unit x Consumo]],"', '', CURRENT_TIME(), CURRENT_TIME(), NULL),")</f>
        <v>(NULL, '1', '95', '', '', '', '', '1', '0.297301031294452', '', CURRENT_TIME(), CURRENT_TIME(), NULL),</v>
      </c>
    </row>
    <row r="99" spans="1:10" ht="11.65" customHeight="1" x14ac:dyDescent="0.2">
      <c r="A99" s="97" t="s">
        <v>1098</v>
      </c>
      <c r="B99" s="97">
        <v>1</v>
      </c>
      <c r="C99" s="65" t="s">
        <v>376</v>
      </c>
      <c r="D99" s="105">
        <v>128.75436766776315</v>
      </c>
      <c r="E99" s="69" t="s">
        <v>568</v>
      </c>
      <c r="F99" s="32">
        <v>0.13192045867598681</v>
      </c>
      <c r="G99" s="1" t="s">
        <v>922</v>
      </c>
      <c r="H99" s="1" t="s">
        <v>965</v>
      </c>
      <c r="I99" s="191">
        <f>VLOOKUP(Tabla22[[#This Row],[Cód_
Producto]],Productos!A$4:B$275,2,0)</f>
        <v>96</v>
      </c>
      <c r="J99" s="1" t="str">
        <f>CONCATENATE("(NULL, '",Tabla22[[#This Row],[company_id]],"', '",Tabla22[[#This Row],[product_id]],"', '', '', '', '', '1', '",Tabla22[[#This Row],[Precio unit x Consumo]],"', '', CURRENT_TIME(), CURRENT_TIME(), NULL),")</f>
        <v>(NULL, '1', '96', '', '', '', '', '1', '0.131920458675987', '', CURRENT_TIME(), CURRENT_TIME(), NULL),</v>
      </c>
    </row>
    <row r="100" spans="1:10" ht="11.65" customHeight="1" x14ac:dyDescent="0.2">
      <c r="A100" s="97" t="s">
        <v>1098</v>
      </c>
      <c r="B100" s="97">
        <v>1</v>
      </c>
      <c r="C100" s="65" t="s">
        <v>378</v>
      </c>
      <c r="D100" s="105">
        <v>128.75436766776315</v>
      </c>
      <c r="E100" s="69" t="s">
        <v>568</v>
      </c>
      <c r="F100" s="32">
        <v>0.11099514454117514</v>
      </c>
      <c r="G100" s="1" t="s">
        <v>922</v>
      </c>
      <c r="H100" s="1" t="s">
        <v>965</v>
      </c>
      <c r="I100" s="191">
        <f>VLOOKUP(Tabla22[[#This Row],[Cód_
Producto]],Productos!A$4:B$275,2,0)</f>
        <v>97</v>
      </c>
      <c r="J100" s="1" t="str">
        <f>CONCATENATE("(NULL, '",Tabla22[[#This Row],[company_id]],"', '",Tabla22[[#This Row],[product_id]],"', '', '', '', '', '1', '",Tabla22[[#This Row],[Precio unit x Consumo]],"', '', CURRENT_TIME(), CURRENT_TIME(), NULL),")</f>
        <v>(NULL, '1', '97', '', '', '', '', '1', '0.110995144541175', '', CURRENT_TIME(), CURRENT_TIME(), NULL),</v>
      </c>
    </row>
    <row r="101" spans="1:10" ht="11.65" customHeight="1" x14ac:dyDescent="0.2">
      <c r="A101" s="97" t="s">
        <v>1098</v>
      </c>
      <c r="B101" s="97">
        <v>1</v>
      </c>
      <c r="C101" s="65" t="s">
        <v>380</v>
      </c>
      <c r="D101" s="105">
        <v>128.75436766776315</v>
      </c>
      <c r="E101" s="69" t="s">
        <v>568</v>
      </c>
      <c r="F101" s="32">
        <v>0.11099514454117514</v>
      </c>
      <c r="G101" s="1" t="s">
        <v>922</v>
      </c>
      <c r="H101" s="1" t="s">
        <v>965</v>
      </c>
      <c r="I101" s="191">
        <f>VLOOKUP(Tabla22[[#This Row],[Cód_
Producto]],Productos!A$4:B$275,2,0)</f>
        <v>98</v>
      </c>
      <c r="J101" s="1" t="str">
        <f>CONCATENATE("(NULL, '",Tabla22[[#This Row],[company_id]],"', '",Tabla22[[#This Row],[product_id]],"', '', '', '', '', '1', '",Tabla22[[#This Row],[Precio unit x Consumo]],"', '', CURRENT_TIME(), CURRENT_TIME(), NULL),")</f>
        <v>(NULL, '1', '98', '', '', '', '', '1', '0.110995144541175', '', CURRENT_TIME(), CURRENT_TIME(), NULL),</v>
      </c>
    </row>
    <row r="102" spans="1:10" ht="11.65" customHeight="1" x14ac:dyDescent="0.2">
      <c r="A102" s="97" t="s">
        <v>1098</v>
      </c>
      <c r="B102" s="97">
        <v>1</v>
      </c>
      <c r="C102" s="65" t="s">
        <v>382</v>
      </c>
      <c r="D102" s="105">
        <v>128.75436766776315</v>
      </c>
      <c r="E102" s="69" t="s">
        <v>568</v>
      </c>
      <c r="F102" s="32">
        <v>0.12747957194828036</v>
      </c>
      <c r="G102" s="1" t="s">
        <v>922</v>
      </c>
      <c r="H102" s="1" t="s">
        <v>965</v>
      </c>
      <c r="I102" s="191">
        <f>VLOOKUP(Tabla22[[#This Row],[Cód_
Producto]],Productos!A$4:B$275,2,0)</f>
        <v>99</v>
      </c>
      <c r="J102" s="1" t="str">
        <f>CONCATENATE("(NULL, '",Tabla22[[#This Row],[company_id]],"', '",Tabla22[[#This Row],[product_id]],"', '', '', '', '', '1', '",Tabla22[[#This Row],[Precio unit x Consumo]],"', '', CURRENT_TIME(), CURRENT_TIME(), NULL),")</f>
        <v>(NULL, '1', '99', '', '', '', '', '1', '0.12747957194828', '', CURRENT_TIME(), CURRENT_TIME(), NULL),</v>
      </c>
    </row>
    <row r="103" spans="1:10" ht="11.65" customHeight="1" x14ac:dyDescent="0.2">
      <c r="A103" s="97" t="s">
        <v>1098</v>
      </c>
      <c r="B103" s="97">
        <v>1</v>
      </c>
      <c r="C103" s="65" t="s">
        <v>384</v>
      </c>
      <c r="D103" s="105">
        <v>148.50186513157894</v>
      </c>
      <c r="E103" s="69" t="s">
        <v>568</v>
      </c>
      <c r="F103" s="32">
        <v>0.29582044846928074</v>
      </c>
      <c r="G103" s="1" t="s">
        <v>922</v>
      </c>
      <c r="H103" s="1" t="s">
        <v>965</v>
      </c>
      <c r="I103" s="191">
        <f>VLOOKUP(Tabla22[[#This Row],[Cód_
Producto]],Productos!A$4:B$275,2,0)</f>
        <v>100</v>
      </c>
      <c r="J103" s="1" t="str">
        <f>CONCATENATE("(NULL, '",Tabla22[[#This Row],[company_id]],"', '",Tabla22[[#This Row],[product_id]],"', '', '', '', '', '1', '",Tabla22[[#This Row],[Precio unit x Consumo]],"', '', CURRENT_TIME(), CURRENT_TIME(), NULL),")</f>
        <v>(NULL, '1', '100', '', '', '', '', '1', '0.295820448469281', '', CURRENT_TIME(), CURRENT_TIME(), NULL),</v>
      </c>
    </row>
    <row r="104" spans="1:10" ht="11.65" customHeight="1" x14ac:dyDescent="0.2">
      <c r="A104" s="97" t="s">
        <v>1098</v>
      </c>
      <c r="B104" s="97">
        <v>1</v>
      </c>
      <c r="C104" s="65" t="s">
        <v>386</v>
      </c>
      <c r="D104" s="105">
        <v>64.821829440789458</v>
      </c>
      <c r="E104" s="69" t="s">
        <v>568</v>
      </c>
      <c r="F104" s="32">
        <v>0.13762596484244047</v>
      </c>
      <c r="G104" s="1" t="s">
        <v>922</v>
      </c>
      <c r="H104" s="1" t="s">
        <v>965</v>
      </c>
      <c r="I104" s="191">
        <f>VLOOKUP(Tabla22[[#This Row],[Cód_
Producto]],Productos!A$4:B$275,2,0)</f>
        <v>101</v>
      </c>
      <c r="J104" s="1" t="str">
        <f>CONCATENATE("(NULL, '",Tabla22[[#This Row],[company_id]],"', '",Tabla22[[#This Row],[product_id]],"', '', '', '', '', '1', '",Tabla22[[#This Row],[Precio unit x Consumo]],"', '', CURRENT_TIME(), CURRENT_TIME(), NULL),")</f>
        <v>(NULL, '1', '101', '', '', '', '', '1', '0.13762596484244', '', CURRENT_TIME(), CURRENT_TIME(), NULL),</v>
      </c>
    </row>
    <row r="105" spans="1:10" ht="11.65" customHeight="1" x14ac:dyDescent="0.2">
      <c r="A105" s="97" t="s">
        <v>1098</v>
      </c>
      <c r="B105" s="97">
        <v>1</v>
      </c>
      <c r="C105" s="65" t="s">
        <v>388</v>
      </c>
      <c r="D105" s="105">
        <v>64.821829440789458</v>
      </c>
      <c r="E105" s="69" t="s">
        <v>568</v>
      </c>
      <c r="F105" s="32">
        <v>0.14137803585777417</v>
      </c>
      <c r="G105" s="1" t="s">
        <v>922</v>
      </c>
      <c r="H105" s="1" t="s">
        <v>965</v>
      </c>
      <c r="I105" s="191">
        <f>VLOOKUP(Tabla22[[#This Row],[Cód_
Producto]],Productos!A$4:B$275,2,0)</f>
        <v>102</v>
      </c>
      <c r="J105" s="1" t="str">
        <f>CONCATENATE("(NULL, '",Tabla22[[#This Row],[company_id]],"', '",Tabla22[[#This Row],[product_id]],"', '', '', '', '', '1', '",Tabla22[[#This Row],[Precio unit x Consumo]],"', '', CURRENT_TIME(), CURRENT_TIME(), NULL),")</f>
        <v>(NULL, '1', '102', '', '', '', '', '1', '0.141378035857774', '', CURRENT_TIME(), CURRENT_TIME(), NULL),</v>
      </c>
    </row>
    <row r="106" spans="1:10" ht="11.65" customHeight="1" x14ac:dyDescent="0.2">
      <c r="A106" s="97" t="s">
        <v>1098</v>
      </c>
      <c r="B106" s="97">
        <v>1</v>
      </c>
      <c r="C106" s="65" t="s">
        <v>390</v>
      </c>
      <c r="D106" s="105">
        <v>450.18492687828945</v>
      </c>
      <c r="E106" s="69" t="s">
        <v>568</v>
      </c>
      <c r="F106" s="32">
        <v>0.13905325926742532</v>
      </c>
      <c r="G106" s="1" t="s">
        <v>922</v>
      </c>
      <c r="H106" s="1" t="s">
        <v>965</v>
      </c>
      <c r="I106" s="191">
        <f>VLOOKUP(Tabla22[[#This Row],[Cód_
Producto]],Productos!A$4:B$275,2,0)</f>
        <v>103</v>
      </c>
      <c r="J106" s="1" t="str">
        <f>CONCATENATE("(NULL, '",Tabla22[[#This Row],[company_id]],"', '",Tabla22[[#This Row],[product_id]],"', '', '', '', '', '1', '",Tabla22[[#This Row],[Precio unit x Consumo]],"', '', CURRENT_TIME(), CURRENT_TIME(), NULL),")</f>
        <v>(NULL, '1', '103', '', '', '', '', '1', '0.139053259267425', '', CURRENT_TIME(), CURRENT_TIME(), NULL),</v>
      </c>
    </row>
    <row r="107" spans="1:10" ht="11.65" customHeight="1" x14ac:dyDescent="0.2">
      <c r="A107" s="97" t="s">
        <v>1098</v>
      </c>
      <c r="B107" s="97">
        <v>1</v>
      </c>
      <c r="C107" s="65" t="s">
        <v>392</v>
      </c>
      <c r="D107" s="105">
        <v>450.18492687828945</v>
      </c>
      <c r="E107" s="69" t="s">
        <v>568</v>
      </c>
      <c r="F107" s="32">
        <v>0.13875325223556462</v>
      </c>
      <c r="G107" s="1" t="s">
        <v>922</v>
      </c>
      <c r="H107" s="1" t="s">
        <v>965</v>
      </c>
      <c r="I107" s="191">
        <f>VLOOKUP(Tabla22[[#This Row],[Cód_
Producto]],Productos!A$4:B$275,2,0)</f>
        <v>104</v>
      </c>
      <c r="J107" s="1" t="str">
        <f>CONCATENATE("(NULL, '",Tabla22[[#This Row],[company_id]],"', '",Tabla22[[#This Row],[product_id]],"', '', '', '', '', '1', '",Tabla22[[#This Row],[Precio unit x Consumo]],"', '', CURRENT_TIME(), CURRENT_TIME(), NULL),")</f>
        <v>(NULL, '1', '104', '', '', '', '', '1', '0.138753252235565', '', CURRENT_TIME(), CURRENT_TIME(), NULL),</v>
      </c>
    </row>
    <row r="108" spans="1:10" ht="11.65" customHeight="1" x14ac:dyDescent="0.2">
      <c r="A108" s="97" t="s">
        <v>1098</v>
      </c>
      <c r="B108" s="97">
        <v>1</v>
      </c>
      <c r="C108" s="65" t="s">
        <v>394</v>
      </c>
      <c r="D108" s="105">
        <v>128.75</v>
      </c>
      <c r="E108" s="69" t="s">
        <v>568</v>
      </c>
      <c r="F108" s="32">
        <v>0.13933982683982685</v>
      </c>
      <c r="G108" s="1" t="s">
        <v>922</v>
      </c>
      <c r="H108" s="1" t="s">
        <v>965</v>
      </c>
      <c r="I108" s="191">
        <f>VLOOKUP(Tabla22[[#This Row],[Cód_
Producto]],Productos!A$4:B$275,2,0)</f>
        <v>105</v>
      </c>
      <c r="J108" s="1" t="str">
        <f>CONCATENATE("(NULL, '",Tabla22[[#This Row],[company_id]],"', '",Tabla22[[#This Row],[product_id]],"', '', '', '', '', '1', '",Tabla22[[#This Row],[Precio unit x Consumo]],"', '', CURRENT_TIME(), CURRENT_TIME(), NULL),")</f>
        <v>(NULL, '1', '105', '', '', '', '', '1', '0.139339826839827', '', CURRENT_TIME(), CURRENT_TIME(), NULL),</v>
      </c>
    </row>
    <row r="109" spans="1:10" ht="11.65" customHeight="1" x14ac:dyDescent="0.2">
      <c r="A109" s="97" t="s">
        <v>1098</v>
      </c>
      <c r="B109" s="97">
        <v>1</v>
      </c>
      <c r="C109" s="65" t="s">
        <v>396</v>
      </c>
      <c r="D109" s="105">
        <v>450.18492687828945</v>
      </c>
      <c r="E109" s="69" t="s">
        <v>568</v>
      </c>
      <c r="F109" s="32">
        <v>0.13712608190017955</v>
      </c>
      <c r="G109" s="1" t="s">
        <v>922</v>
      </c>
      <c r="H109" s="1" t="s">
        <v>965</v>
      </c>
      <c r="I109" s="191">
        <f>VLOOKUP(Tabla22[[#This Row],[Cód_
Producto]],Productos!A$4:B$275,2,0)</f>
        <v>106</v>
      </c>
      <c r="J109" s="1" t="str">
        <f>CONCATENATE("(NULL, '",Tabla22[[#This Row],[company_id]],"', '",Tabla22[[#This Row],[product_id]],"', '', '', '', '', '1', '",Tabla22[[#This Row],[Precio unit x Consumo]],"', '', CURRENT_TIME(), CURRENT_TIME(), NULL),")</f>
        <v>(NULL, '1', '106', '', '', '', '', '1', '0.13712608190018', '', CURRENT_TIME(), CURRENT_TIME(), NULL),</v>
      </c>
    </row>
    <row r="110" spans="1:10" ht="11.65" customHeight="1" x14ac:dyDescent="0.2">
      <c r="A110" s="97" t="s">
        <v>1098</v>
      </c>
      <c r="B110" s="97">
        <v>1</v>
      </c>
      <c r="C110" s="65" t="s">
        <v>398</v>
      </c>
      <c r="D110" s="105">
        <v>128.75436766776315</v>
      </c>
      <c r="E110" s="69" t="s">
        <v>568</v>
      </c>
      <c r="F110" s="32">
        <v>0.13755808511513157</v>
      </c>
      <c r="G110" s="1" t="s">
        <v>922</v>
      </c>
      <c r="H110" s="1" t="s">
        <v>965</v>
      </c>
      <c r="I110" s="191">
        <f>VLOOKUP(Tabla22[[#This Row],[Cód_
Producto]],Productos!A$4:B$275,2,0)</f>
        <v>107</v>
      </c>
      <c r="J110" s="1" t="str">
        <f>CONCATENATE("(NULL, '",Tabla22[[#This Row],[company_id]],"', '",Tabla22[[#This Row],[product_id]],"', '', '', '', '', '1', '",Tabla22[[#This Row],[Precio unit x Consumo]],"', '', CURRENT_TIME(), CURRENT_TIME(), NULL),")</f>
        <v>(NULL, '1', '107', '', '', '', '', '1', '0.137558085115132', '', CURRENT_TIME(), CURRENT_TIME(), NULL),</v>
      </c>
    </row>
    <row r="111" spans="1:10" ht="11.65" customHeight="1" x14ac:dyDescent="0.2">
      <c r="A111" s="97" t="s">
        <v>1098</v>
      </c>
      <c r="B111" s="97">
        <v>1</v>
      </c>
      <c r="C111" s="65" t="s">
        <v>399</v>
      </c>
      <c r="D111" s="105">
        <v>64.821829440789458</v>
      </c>
      <c r="E111" s="69" t="s">
        <v>568</v>
      </c>
      <c r="F111" s="32">
        <v>0.13661081020187452</v>
      </c>
      <c r="G111" s="1" t="s">
        <v>922</v>
      </c>
      <c r="H111" s="1" t="s">
        <v>965</v>
      </c>
      <c r="I111" s="191">
        <f>VLOOKUP(Tabla22[[#This Row],[Cód_
Producto]],Productos!A$4:B$275,2,0)</f>
        <v>108</v>
      </c>
      <c r="J111" s="1" t="str">
        <f>CONCATENATE("(NULL, '",Tabla22[[#This Row],[company_id]],"', '",Tabla22[[#This Row],[product_id]],"', '', '', '', '', '1', '",Tabla22[[#This Row],[Precio unit x Consumo]],"', '', CURRENT_TIME(), CURRENT_TIME(), NULL),")</f>
        <v>(NULL, '1', '108', '', '', '', '', '1', '0.136610810201875', '', CURRENT_TIME(), CURRENT_TIME(), NULL),</v>
      </c>
    </row>
    <row r="112" spans="1:10" ht="11.65" customHeight="1" x14ac:dyDescent="0.2">
      <c r="A112" s="97" t="s">
        <v>1098</v>
      </c>
      <c r="B112" s="97">
        <v>1</v>
      </c>
      <c r="C112" s="65" t="s">
        <v>401</v>
      </c>
      <c r="D112" s="105">
        <v>128.75436766776315</v>
      </c>
      <c r="E112" s="69" t="s">
        <v>568</v>
      </c>
      <c r="F112" s="32">
        <v>0.13567372778478728</v>
      </c>
      <c r="G112" s="1" t="s">
        <v>922</v>
      </c>
      <c r="H112" s="1" t="s">
        <v>965</v>
      </c>
      <c r="I112" s="191">
        <f>VLOOKUP(Tabla22[[#This Row],[Cód_
Producto]],Productos!A$4:B$275,2,0)</f>
        <v>109</v>
      </c>
      <c r="J112" s="1" t="str">
        <f>CONCATENATE("(NULL, '",Tabla22[[#This Row],[company_id]],"', '",Tabla22[[#This Row],[product_id]],"', '', '', '', '', '1', '",Tabla22[[#This Row],[Precio unit x Consumo]],"', '', CURRENT_TIME(), CURRENT_TIME(), NULL),")</f>
        <v>(NULL, '1', '109', '', '', '', '', '1', '0.135673727784787', '', CURRENT_TIME(), CURRENT_TIME(), NULL),</v>
      </c>
    </row>
    <row r="113" spans="1:10" ht="11.65" customHeight="1" x14ac:dyDescent="0.2">
      <c r="A113" s="97" t="s">
        <v>1098</v>
      </c>
      <c r="B113" s="97">
        <v>1</v>
      </c>
      <c r="C113" s="71" t="s">
        <v>56</v>
      </c>
      <c r="D113" s="106">
        <v>132.02000000000001</v>
      </c>
      <c r="E113" s="75" t="s">
        <v>568</v>
      </c>
      <c r="F113" s="33">
        <v>0.85174193548387112</v>
      </c>
      <c r="G113" s="1" t="s">
        <v>922</v>
      </c>
      <c r="H113" s="1" t="s">
        <v>965</v>
      </c>
      <c r="I113" s="191">
        <f>VLOOKUP(Tabla22[[#This Row],[Cód_
Producto]],Productos!A$4:B$275,2,0)</f>
        <v>110</v>
      </c>
      <c r="J113" s="1" t="str">
        <f>CONCATENATE("(NULL, '",Tabla22[[#This Row],[company_id]],"', '",Tabla22[[#This Row],[product_id]],"', '', '', '', '', '1', '",Tabla22[[#This Row],[Precio unit x Consumo]],"', '', CURRENT_TIME(), CURRENT_TIME(), NULL),")</f>
        <v>(NULL, '1', '110', '', '', '', '', '1', '0.851741935483871', '', CURRENT_TIME(), CURRENT_TIME(), NULL),</v>
      </c>
    </row>
    <row r="114" spans="1:10" ht="11.65" customHeight="1" x14ac:dyDescent="0.2">
      <c r="A114" s="97" t="s">
        <v>1098</v>
      </c>
      <c r="B114" s="97">
        <v>1</v>
      </c>
      <c r="C114" s="71" t="s">
        <v>58</v>
      </c>
      <c r="D114" s="106">
        <v>132.02000000000001</v>
      </c>
      <c r="E114" s="75" t="s">
        <v>568</v>
      </c>
      <c r="F114" s="33">
        <v>0.96014545454545464</v>
      </c>
      <c r="G114" s="1" t="s">
        <v>922</v>
      </c>
      <c r="H114" s="1" t="s">
        <v>965</v>
      </c>
      <c r="I114" s="191">
        <f>VLOOKUP(Tabla22[[#This Row],[Cód_
Producto]],Productos!A$4:B$275,2,0)</f>
        <v>111</v>
      </c>
      <c r="J114" s="1" t="str">
        <f>CONCATENATE("(NULL, '",Tabla22[[#This Row],[company_id]],"', '",Tabla22[[#This Row],[product_id]],"', '', '', '', '', '1', '",Tabla22[[#This Row],[Precio unit x Consumo]],"', '', CURRENT_TIME(), CURRENT_TIME(), NULL),")</f>
        <v>(NULL, '1', '111', '', '', '', '', '1', '0.960145454545455', '', CURRENT_TIME(), CURRENT_TIME(), NULL),</v>
      </c>
    </row>
    <row r="115" spans="1:10" ht="11.65" customHeight="1" x14ac:dyDescent="0.2">
      <c r="A115" s="97" t="s">
        <v>1098</v>
      </c>
      <c r="B115" s="97">
        <v>1</v>
      </c>
      <c r="C115" s="71" t="s">
        <v>60</v>
      </c>
      <c r="D115" s="106">
        <v>132.02000000000001</v>
      </c>
      <c r="E115" s="75" t="s">
        <v>568</v>
      </c>
      <c r="F115" s="33">
        <v>0.84492800000000012</v>
      </c>
      <c r="G115" s="1" t="s">
        <v>922</v>
      </c>
      <c r="H115" s="1" t="s">
        <v>965</v>
      </c>
      <c r="I115" s="191">
        <f>VLOOKUP(Tabla22[[#This Row],[Cód_
Producto]],Productos!A$4:B$275,2,0)</f>
        <v>112</v>
      </c>
      <c r="J115" s="1" t="str">
        <f>CONCATENATE("(NULL, '",Tabla22[[#This Row],[company_id]],"', '",Tabla22[[#This Row],[product_id]],"', '', '', '', '', '1', '",Tabla22[[#This Row],[Precio unit x Consumo]],"', '', CURRENT_TIME(), CURRENT_TIME(), NULL),")</f>
        <v>(NULL, '1', '112', '', '', '', '', '1', '0.844928', '', CURRENT_TIME(), CURRENT_TIME(), NULL),</v>
      </c>
    </row>
    <row r="116" spans="1:10" ht="11.65" customHeight="1" x14ac:dyDescent="0.2">
      <c r="A116" s="97" t="s">
        <v>1098</v>
      </c>
      <c r="B116" s="97">
        <v>1</v>
      </c>
      <c r="C116" s="71" t="s">
        <v>62</v>
      </c>
      <c r="D116" s="106">
        <v>132.02000000000001</v>
      </c>
      <c r="E116" s="75" t="s">
        <v>568</v>
      </c>
      <c r="F116" s="33">
        <v>1.0561600000000002</v>
      </c>
      <c r="G116" s="1" t="s">
        <v>922</v>
      </c>
      <c r="H116" s="1" t="s">
        <v>965</v>
      </c>
      <c r="I116" s="191">
        <f>VLOOKUP(Tabla22[[#This Row],[Cód_
Producto]],Productos!A$4:B$275,2,0)</f>
        <v>113</v>
      </c>
      <c r="J116" s="1" t="str">
        <f>CONCATENATE("(NULL, '",Tabla22[[#This Row],[company_id]],"', '",Tabla22[[#This Row],[product_id]],"', '', '', '', '', '1', '",Tabla22[[#This Row],[Precio unit x Consumo]],"', '', CURRENT_TIME(), CURRENT_TIME(), NULL),")</f>
        <v>(NULL, '1', '113', '', '', '', '', '1', '1.05616', '', CURRENT_TIME(), CURRENT_TIME(), NULL),</v>
      </c>
    </row>
    <row r="117" spans="1:10" ht="11.65" customHeight="1" x14ac:dyDescent="0.2">
      <c r="A117" s="97" t="s">
        <v>1098</v>
      </c>
      <c r="B117" s="97">
        <v>1</v>
      </c>
      <c r="C117" s="71" t="s">
        <v>64</v>
      </c>
      <c r="D117" s="106">
        <v>132.02000000000001</v>
      </c>
      <c r="E117" s="75" t="s">
        <v>568</v>
      </c>
      <c r="F117" s="33">
        <v>0.84492800000000012</v>
      </c>
      <c r="G117" s="1" t="s">
        <v>922</v>
      </c>
      <c r="H117" s="1" t="s">
        <v>965</v>
      </c>
      <c r="I117" s="191">
        <f>VLOOKUP(Tabla22[[#This Row],[Cód_
Producto]],Productos!A$4:B$275,2,0)</f>
        <v>114</v>
      </c>
      <c r="J117" s="1" t="str">
        <f>CONCATENATE("(NULL, '",Tabla22[[#This Row],[company_id]],"', '",Tabla22[[#This Row],[product_id]],"', '', '', '', '', '1', '",Tabla22[[#This Row],[Precio unit x Consumo]],"', '', CURRENT_TIME(), CURRENT_TIME(), NULL),")</f>
        <v>(NULL, '1', '114', '', '', '', '', '1', '0.844928', '', CURRENT_TIME(), CURRENT_TIME(), NULL),</v>
      </c>
    </row>
    <row r="118" spans="1:10" ht="11.65" customHeight="1" x14ac:dyDescent="0.2">
      <c r="A118" s="97" t="s">
        <v>1098</v>
      </c>
      <c r="B118" s="97">
        <v>1</v>
      </c>
      <c r="C118" s="71" t="s">
        <v>66</v>
      </c>
      <c r="D118" s="106">
        <v>132.02000000000001</v>
      </c>
      <c r="E118" s="75" t="s">
        <v>568</v>
      </c>
      <c r="F118" s="33">
        <v>0.88013333333333343</v>
      </c>
      <c r="G118" s="1" t="s">
        <v>922</v>
      </c>
      <c r="H118" s="1" t="s">
        <v>965</v>
      </c>
      <c r="I118" s="191">
        <f>VLOOKUP(Tabla22[[#This Row],[Cód_
Producto]],Productos!A$4:B$275,2,0)</f>
        <v>115</v>
      </c>
      <c r="J118" s="1" t="str">
        <f>CONCATENATE("(NULL, '",Tabla22[[#This Row],[company_id]],"', '",Tabla22[[#This Row],[product_id]],"', '', '', '', '', '1', '",Tabla22[[#This Row],[Precio unit x Consumo]],"', '', CURRENT_TIME(), CURRENT_TIME(), NULL),")</f>
        <v>(NULL, '1', '115', '', '', '', '', '1', '0.880133333333333', '', CURRENT_TIME(), CURRENT_TIME(), NULL),</v>
      </c>
    </row>
    <row r="119" spans="1:10" ht="11.65" customHeight="1" x14ac:dyDescent="0.2">
      <c r="A119" s="97" t="s">
        <v>1098</v>
      </c>
      <c r="B119" s="97">
        <v>1</v>
      </c>
      <c r="C119" s="71" t="s">
        <v>68</v>
      </c>
      <c r="D119" s="106">
        <v>132.02000000000001</v>
      </c>
      <c r="E119" s="75" t="s">
        <v>568</v>
      </c>
      <c r="F119" s="33">
        <v>0.83888800635424954</v>
      </c>
      <c r="G119" s="1" t="s">
        <v>922</v>
      </c>
      <c r="H119" s="1" t="s">
        <v>965</v>
      </c>
      <c r="I119" s="191">
        <f>VLOOKUP(Tabla22[[#This Row],[Cód_
Producto]],Productos!A$4:B$275,2,0)</f>
        <v>116</v>
      </c>
      <c r="J119" s="1" t="str">
        <f>CONCATENATE("(NULL, '",Tabla22[[#This Row],[company_id]],"', '",Tabla22[[#This Row],[product_id]],"', '', '', '', '', '1', '",Tabla22[[#This Row],[Precio unit x Consumo]],"', '', CURRENT_TIME(), CURRENT_TIME(), NULL),")</f>
        <v>(NULL, '1', '116', '', '', '', '', '1', '0.83888800635425', '', CURRENT_TIME(), CURRENT_TIME(), NULL),</v>
      </c>
    </row>
    <row r="120" spans="1:10" ht="11.65" customHeight="1" x14ac:dyDescent="0.2">
      <c r="A120" s="97" t="s">
        <v>1098</v>
      </c>
      <c r="B120" s="97">
        <v>1</v>
      </c>
      <c r="C120" s="71" t="s">
        <v>70</v>
      </c>
      <c r="D120" s="106">
        <v>132.02000000000001</v>
      </c>
      <c r="E120" s="75" t="s">
        <v>568</v>
      </c>
      <c r="F120" s="33">
        <v>0.89202702702702719</v>
      </c>
      <c r="G120" s="1" t="s">
        <v>922</v>
      </c>
      <c r="H120" s="1" t="s">
        <v>965</v>
      </c>
      <c r="I120" s="191">
        <f>VLOOKUP(Tabla22[[#This Row],[Cód_
Producto]],Productos!A$4:B$275,2,0)</f>
        <v>117</v>
      </c>
      <c r="J120" s="1" t="str">
        <f>CONCATENATE("(NULL, '",Tabla22[[#This Row],[company_id]],"', '",Tabla22[[#This Row],[product_id]],"', '', '', '', '', '1', '",Tabla22[[#This Row],[Precio unit x Consumo]],"', '', CURRENT_TIME(), CURRENT_TIME(), NULL),")</f>
        <v>(NULL, '1', '117', '', '', '', '', '1', '0.892027027027027', '', CURRENT_TIME(), CURRENT_TIME(), NULL),</v>
      </c>
    </row>
    <row r="121" spans="1:10" ht="11.65" customHeight="1" x14ac:dyDescent="0.2">
      <c r="A121" s="97" t="s">
        <v>1098</v>
      </c>
      <c r="B121" s="97">
        <v>1</v>
      </c>
      <c r="C121" s="71" t="s">
        <v>72</v>
      </c>
      <c r="D121" s="106">
        <v>132.02000000000001</v>
      </c>
      <c r="E121" s="75" t="s">
        <v>568</v>
      </c>
      <c r="F121" s="33">
        <v>0.84492800000000012</v>
      </c>
      <c r="G121" s="1" t="s">
        <v>922</v>
      </c>
      <c r="H121" s="1" t="s">
        <v>965</v>
      </c>
      <c r="I121" s="191">
        <f>VLOOKUP(Tabla22[[#This Row],[Cód_
Producto]],Productos!A$4:B$275,2,0)</f>
        <v>118</v>
      </c>
      <c r="J121" s="1" t="str">
        <f>CONCATENATE("(NULL, '",Tabla22[[#This Row],[company_id]],"', '",Tabla22[[#This Row],[product_id]],"', '', '', '', '', '1', '",Tabla22[[#This Row],[Precio unit x Consumo]],"', '', CURRENT_TIME(), CURRENT_TIME(), NULL),")</f>
        <v>(NULL, '1', '118', '', '', '', '', '1', '0.844928', '', CURRENT_TIME(), CURRENT_TIME(), NULL),</v>
      </c>
    </row>
    <row r="122" spans="1:10" ht="11.65" customHeight="1" x14ac:dyDescent="0.2">
      <c r="A122" s="97" t="s">
        <v>1098</v>
      </c>
      <c r="B122" s="97">
        <v>1</v>
      </c>
      <c r="C122" s="71" t="s">
        <v>477</v>
      </c>
      <c r="D122" s="106">
        <v>132.02000000000001</v>
      </c>
      <c r="E122" s="75" t="s">
        <v>568</v>
      </c>
      <c r="F122" s="33">
        <v>0.84492800000000012</v>
      </c>
      <c r="G122" s="1" t="s">
        <v>922</v>
      </c>
      <c r="H122" s="1" t="s">
        <v>965</v>
      </c>
      <c r="I122" s="191">
        <f>VLOOKUP(Tabla22[[#This Row],[Cód_
Producto]],Productos!A$4:B$275,2,0)</f>
        <v>119</v>
      </c>
      <c r="J122" s="1" t="str">
        <f>CONCATENATE("(NULL, '",Tabla22[[#This Row],[company_id]],"', '",Tabla22[[#This Row],[product_id]],"', '', '', '', '', '1', '",Tabla22[[#This Row],[Precio unit x Consumo]],"', '', CURRENT_TIME(), CURRENT_TIME(), NULL),")</f>
        <v>(NULL, '1', '119', '', '', '', '', '1', '0.844928', '', CURRENT_TIME(), CURRENT_TIME(), NULL),</v>
      </c>
    </row>
    <row r="123" spans="1:10" ht="11.65" customHeight="1" x14ac:dyDescent="0.2">
      <c r="A123" s="97" t="s">
        <v>1098</v>
      </c>
      <c r="B123" s="97">
        <v>1</v>
      </c>
      <c r="C123" s="71" t="s">
        <v>74</v>
      </c>
      <c r="D123" s="106">
        <v>132.02000000000001</v>
      </c>
      <c r="E123" s="75" t="s">
        <v>568</v>
      </c>
      <c r="F123" s="33">
        <v>0.82000000000000017</v>
      </c>
      <c r="G123" s="1" t="s">
        <v>922</v>
      </c>
      <c r="H123" s="1" t="s">
        <v>965</v>
      </c>
      <c r="I123" s="191">
        <f>VLOOKUP(Tabla22[[#This Row],[Cód_
Producto]],Productos!A$4:B$275,2,0)</f>
        <v>120</v>
      </c>
      <c r="J123" s="1" t="str">
        <f>CONCATENATE("(NULL, '",Tabla22[[#This Row],[company_id]],"', '",Tabla22[[#This Row],[product_id]],"', '', '', '', '', '1', '",Tabla22[[#This Row],[Precio unit x Consumo]],"', '', CURRENT_TIME(), CURRENT_TIME(), NULL),")</f>
        <v>(NULL, '1', '120', '', '', '', '', '1', '0.82', '', CURRENT_TIME(), CURRENT_TIME(), NULL),</v>
      </c>
    </row>
    <row r="124" spans="1:10" ht="11.65" customHeight="1" x14ac:dyDescent="0.2">
      <c r="A124" s="97" t="s">
        <v>1098</v>
      </c>
      <c r="B124" s="97">
        <v>1</v>
      </c>
      <c r="C124" s="71" t="s">
        <v>76</v>
      </c>
      <c r="D124" s="106">
        <v>132.02000000000001</v>
      </c>
      <c r="E124" s="75" t="s">
        <v>568</v>
      </c>
      <c r="F124" s="33">
        <v>0.82000000000000017</v>
      </c>
      <c r="G124" s="1" t="s">
        <v>922</v>
      </c>
      <c r="H124" s="1" t="s">
        <v>965</v>
      </c>
      <c r="I124" s="191">
        <f>VLOOKUP(Tabla22[[#This Row],[Cód_
Producto]],Productos!A$4:B$275,2,0)</f>
        <v>121</v>
      </c>
      <c r="J124" s="1" t="str">
        <f>CONCATENATE("(NULL, '",Tabla22[[#This Row],[company_id]],"', '",Tabla22[[#This Row],[product_id]],"', '', '', '', '', '1', '",Tabla22[[#This Row],[Precio unit x Consumo]],"', '', CURRENT_TIME(), CURRENT_TIME(), NULL),")</f>
        <v>(NULL, '1', '121', '', '', '', '', '1', '0.82', '', CURRENT_TIME(), CURRENT_TIME(), NULL),</v>
      </c>
    </row>
    <row r="125" spans="1:10" ht="11.65" customHeight="1" x14ac:dyDescent="0.2">
      <c r="A125" s="97" t="s">
        <v>1098</v>
      </c>
      <c r="B125" s="97">
        <v>1</v>
      </c>
      <c r="C125" s="71" t="s">
        <v>78</v>
      </c>
      <c r="D125" s="106">
        <v>132.02000000000001</v>
      </c>
      <c r="E125" s="75" t="s">
        <v>568</v>
      </c>
      <c r="F125" s="33">
        <v>0.81118279569892482</v>
      </c>
      <c r="G125" s="1" t="s">
        <v>922</v>
      </c>
      <c r="H125" s="1" t="s">
        <v>965</v>
      </c>
      <c r="I125" s="191">
        <f>VLOOKUP(Tabla22[[#This Row],[Cód_
Producto]],Productos!A$4:B$275,2,0)</f>
        <v>122</v>
      </c>
      <c r="J125" s="1" t="str">
        <f>CONCATENATE("(NULL, '",Tabla22[[#This Row],[company_id]],"', '",Tabla22[[#This Row],[product_id]],"', '', '', '', '', '1', '",Tabla22[[#This Row],[Precio unit x Consumo]],"', '', CURRENT_TIME(), CURRENT_TIME(), NULL),")</f>
        <v>(NULL, '1', '122', '', '', '', '', '1', '0.811182795698925', '', CURRENT_TIME(), CURRENT_TIME(), NULL),</v>
      </c>
    </row>
    <row r="126" spans="1:10" ht="11.65" customHeight="1" x14ac:dyDescent="0.2">
      <c r="A126" s="97" t="s">
        <v>1098</v>
      </c>
      <c r="B126" s="97">
        <v>1</v>
      </c>
      <c r="C126" s="71" t="s">
        <v>80</v>
      </c>
      <c r="D126" s="106">
        <v>132.02000000000001</v>
      </c>
      <c r="E126" s="75" t="s">
        <v>568</v>
      </c>
      <c r="F126" s="33">
        <v>0.83623119556611247</v>
      </c>
      <c r="G126" s="1" t="s">
        <v>922</v>
      </c>
      <c r="H126" s="1" t="s">
        <v>965</v>
      </c>
      <c r="I126" s="191">
        <f>VLOOKUP(Tabla22[[#This Row],[Cód_
Producto]],Productos!A$4:B$275,2,0)</f>
        <v>123</v>
      </c>
      <c r="J126" s="1" t="str">
        <f>CONCATENATE("(NULL, '",Tabla22[[#This Row],[company_id]],"', '",Tabla22[[#This Row],[product_id]],"', '', '', '', '', '1', '",Tabla22[[#This Row],[Precio unit x Consumo]],"', '', CURRENT_TIME(), CURRENT_TIME(), NULL),")</f>
        <v>(NULL, '1', '123', '', '', '', '', '1', '0.836231195566112', '', CURRENT_TIME(), CURRENT_TIME(), NULL),</v>
      </c>
    </row>
    <row r="127" spans="1:10" ht="11.65" customHeight="1" x14ac:dyDescent="0.2">
      <c r="A127" s="97" t="s">
        <v>1098</v>
      </c>
      <c r="B127" s="97">
        <v>1</v>
      </c>
      <c r="C127" s="71" t="s">
        <v>82</v>
      </c>
      <c r="D127" s="106">
        <v>132.02000000000001</v>
      </c>
      <c r="E127" s="75" t="s">
        <v>568</v>
      </c>
      <c r="F127" s="33">
        <v>0.81243076923076918</v>
      </c>
      <c r="G127" s="1" t="s">
        <v>922</v>
      </c>
      <c r="H127" s="1" t="s">
        <v>965</v>
      </c>
      <c r="I127" s="191">
        <f>VLOOKUP(Tabla22[[#This Row],[Cód_
Producto]],Productos!A$4:B$275,2,0)</f>
        <v>124</v>
      </c>
      <c r="J127" s="1" t="str">
        <f>CONCATENATE("(NULL, '",Tabla22[[#This Row],[company_id]],"', '",Tabla22[[#This Row],[product_id]],"', '', '', '', '', '1', '",Tabla22[[#This Row],[Precio unit x Consumo]],"', '', CURRENT_TIME(), CURRENT_TIME(), NULL),")</f>
        <v>(NULL, '1', '124', '', '', '', '', '1', '0.812430769230769', '', CURRENT_TIME(), CURRENT_TIME(), NULL),</v>
      </c>
    </row>
    <row r="128" spans="1:10" ht="11.65" customHeight="1" x14ac:dyDescent="0.2">
      <c r="A128" s="97" t="s">
        <v>1098</v>
      </c>
      <c r="B128" s="97">
        <v>1</v>
      </c>
      <c r="C128" s="71" t="s">
        <v>84</v>
      </c>
      <c r="D128" s="106">
        <v>132.02000000000001</v>
      </c>
      <c r="E128" s="75" t="s">
        <v>568</v>
      </c>
      <c r="F128" s="33">
        <v>0.83822222222222231</v>
      </c>
      <c r="G128" s="1" t="s">
        <v>922</v>
      </c>
      <c r="H128" s="1" t="s">
        <v>965</v>
      </c>
      <c r="I128" s="191">
        <f>VLOOKUP(Tabla22[[#This Row],[Cód_
Producto]],Productos!A$4:B$275,2,0)</f>
        <v>125</v>
      </c>
      <c r="J128" s="1" t="str">
        <f>CONCATENATE("(NULL, '",Tabla22[[#This Row],[company_id]],"', '",Tabla22[[#This Row],[product_id]],"', '', '', '', '', '1', '",Tabla22[[#This Row],[Precio unit x Consumo]],"', '', CURRENT_TIME(), CURRENT_TIME(), NULL),")</f>
        <v>(NULL, '1', '125', '', '', '', '', '1', '0.838222222222222', '', CURRENT_TIME(), CURRENT_TIME(), NULL),</v>
      </c>
    </row>
    <row r="129" spans="1:10" ht="11.65" customHeight="1" x14ac:dyDescent="0.2">
      <c r="A129" s="97" t="s">
        <v>1098</v>
      </c>
      <c r="B129" s="97">
        <v>1</v>
      </c>
      <c r="C129" s="71" t="s">
        <v>86</v>
      </c>
      <c r="D129" s="106">
        <v>132.02000000000001</v>
      </c>
      <c r="E129" s="75" t="s">
        <v>568</v>
      </c>
      <c r="F129" s="33">
        <v>0.91048275862068984</v>
      </c>
      <c r="G129" s="1" t="s">
        <v>922</v>
      </c>
      <c r="H129" s="1" t="s">
        <v>965</v>
      </c>
      <c r="I129" s="191">
        <f>VLOOKUP(Tabla22[[#This Row],[Cód_
Producto]],Productos!A$4:B$275,2,0)</f>
        <v>126</v>
      </c>
      <c r="J129" s="1" t="str">
        <f>CONCATENATE("(NULL, '",Tabla22[[#This Row],[company_id]],"', '",Tabla22[[#This Row],[product_id]],"', '', '', '', '', '1', '",Tabla22[[#This Row],[Precio unit x Consumo]],"', '', CURRENT_TIME(), CURRENT_TIME(), NULL),")</f>
        <v>(NULL, '1', '126', '', '', '', '', '1', '0.91048275862069', '', CURRENT_TIME(), CURRENT_TIME(), NULL),</v>
      </c>
    </row>
    <row r="130" spans="1:10" ht="11.65" customHeight="1" x14ac:dyDescent="0.2">
      <c r="A130" s="97" t="s">
        <v>1098</v>
      </c>
      <c r="B130" s="97">
        <v>1</v>
      </c>
      <c r="C130" s="71" t="s">
        <v>88</v>
      </c>
      <c r="D130" s="106">
        <v>132.02000000000001</v>
      </c>
      <c r="E130" s="75" t="s">
        <v>568</v>
      </c>
      <c r="F130" s="33">
        <v>0.82512500000000011</v>
      </c>
      <c r="G130" s="1" t="s">
        <v>922</v>
      </c>
      <c r="H130" s="1" t="s">
        <v>965</v>
      </c>
      <c r="I130" s="191">
        <f>VLOOKUP(Tabla22[[#This Row],[Cód_
Producto]],Productos!A$4:B$275,2,0)</f>
        <v>127</v>
      </c>
      <c r="J130" s="1" t="str">
        <f>CONCATENATE("(NULL, '",Tabla22[[#This Row],[company_id]],"', '",Tabla22[[#This Row],[product_id]],"', '', '', '', '', '1', '",Tabla22[[#This Row],[Precio unit x Consumo]],"', '', CURRENT_TIME(), CURRENT_TIME(), NULL),")</f>
        <v>(NULL, '1', '127', '', '', '', '', '1', '0.825125', '', CURRENT_TIME(), CURRENT_TIME(), NULL),</v>
      </c>
    </row>
    <row r="131" spans="1:10" ht="11.65" customHeight="1" x14ac:dyDescent="0.2">
      <c r="A131" s="97" t="s">
        <v>1098</v>
      </c>
      <c r="B131" s="97">
        <v>1</v>
      </c>
      <c r="C131" s="71" t="s">
        <v>90</v>
      </c>
      <c r="D131" s="106">
        <v>132.02000000000001</v>
      </c>
      <c r="E131" s="75" t="s">
        <v>568</v>
      </c>
      <c r="F131" s="33">
        <v>0.83888800635424954</v>
      </c>
      <c r="G131" s="1" t="s">
        <v>922</v>
      </c>
      <c r="H131" s="1" t="s">
        <v>965</v>
      </c>
      <c r="I131" s="191">
        <f>VLOOKUP(Tabla22[[#This Row],[Cód_
Producto]],Productos!A$4:B$275,2,0)</f>
        <v>128</v>
      </c>
      <c r="J131" s="1" t="str">
        <f>CONCATENATE("(NULL, '",Tabla22[[#This Row],[company_id]],"', '",Tabla22[[#This Row],[product_id]],"', '', '', '', '', '1', '",Tabla22[[#This Row],[Precio unit x Consumo]],"', '', CURRENT_TIME(), CURRENT_TIME(), NULL),")</f>
        <v>(NULL, '1', '128', '', '', '', '', '1', '0.83888800635425', '', CURRENT_TIME(), CURRENT_TIME(), NULL),</v>
      </c>
    </row>
    <row r="132" spans="1:10" ht="11.65" customHeight="1" x14ac:dyDescent="0.2">
      <c r="A132" s="97" t="s">
        <v>1098</v>
      </c>
      <c r="B132" s="97">
        <v>1</v>
      </c>
      <c r="C132" s="71" t="s">
        <v>92</v>
      </c>
      <c r="D132" s="106">
        <v>132.02000000000001</v>
      </c>
      <c r="E132" s="75" t="s">
        <v>568</v>
      </c>
      <c r="F132" s="33">
        <v>1.0561600000000002</v>
      </c>
      <c r="G132" s="1" t="s">
        <v>922</v>
      </c>
      <c r="H132" s="1" t="s">
        <v>965</v>
      </c>
      <c r="I132" s="191">
        <f>VLOOKUP(Tabla22[[#This Row],[Cód_
Producto]],Productos!A$4:B$275,2,0)</f>
        <v>129</v>
      </c>
      <c r="J132" s="1" t="str">
        <f>CONCATENATE("(NULL, '",Tabla22[[#This Row],[company_id]],"', '",Tabla22[[#This Row],[product_id]],"', '', '', '', '', '1', '",Tabla22[[#This Row],[Precio unit x Consumo]],"', '', CURRENT_TIME(), CURRENT_TIME(), NULL),")</f>
        <v>(NULL, '1', '129', '', '', '', '', '1', '1.05616', '', CURRENT_TIME(), CURRENT_TIME(), NULL),</v>
      </c>
    </row>
    <row r="133" spans="1:10" ht="11.65" customHeight="1" x14ac:dyDescent="0.2">
      <c r="A133" s="97" t="s">
        <v>1098</v>
      </c>
      <c r="B133" s="97">
        <v>1</v>
      </c>
      <c r="C133" s="77" t="s">
        <v>448</v>
      </c>
      <c r="D133" s="107">
        <v>491.94</v>
      </c>
      <c r="E133" s="81" t="s">
        <v>568</v>
      </c>
      <c r="F133" s="34">
        <v>0.87924932975871306</v>
      </c>
      <c r="G133" s="1" t="s">
        <v>922</v>
      </c>
      <c r="H133" s="1" t="s">
        <v>965</v>
      </c>
      <c r="I133" s="191">
        <f>VLOOKUP(Tabla22[[#This Row],[Cód_
Producto]],Productos!A$4:B$275,2,0)</f>
        <v>130</v>
      </c>
      <c r="J133" s="1" t="str">
        <f>CONCATENATE("(NULL, '",Tabla22[[#This Row],[company_id]],"', '",Tabla22[[#This Row],[product_id]],"', '', '', '', '', '1', '",Tabla22[[#This Row],[Precio unit x Consumo]],"', '', CURRENT_TIME(), CURRENT_TIME(), NULL),")</f>
        <v>(NULL, '1', '130', '', '', '', '', '1', '0.879249329758713', '', CURRENT_TIME(), CURRENT_TIME(), NULL),</v>
      </c>
    </row>
    <row r="134" spans="1:10" ht="11.65" customHeight="1" x14ac:dyDescent="0.2">
      <c r="A134" s="97" t="s">
        <v>1098</v>
      </c>
      <c r="B134" s="97">
        <v>1</v>
      </c>
      <c r="C134" s="77" t="s">
        <v>450</v>
      </c>
      <c r="D134" s="107">
        <v>491.94</v>
      </c>
      <c r="E134" s="81" t="s">
        <v>568</v>
      </c>
      <c r="F134" s="34">
        <v>0.87223404255319159</v>
      </c>
      <c r="G134" s="1" t="s">
        <v>922</v>
      </c>
      <c r="H134" s="1" t="s">
        <v>965</v>
      </c>
      <c r="I134" s="191">
        <f>VLOOKUP(Tabla22[[#This Row],[Cód_
Producto]],Productos!A$4:B$275,2,0)</f>
        <v>131</v>
      </c>
      <c r="J134" s="1" t="str">
        <f>CONCATENATE("(NULL, '",Tabla22[[#This Row],[company_id]],"', '",Tabla22[[#This Row],[product_id]],"', '', '', '', '', '1', '",Tabla22[[#This Row],[Precio unit x Consumo]],"', '', CURRENT_TIME(), CURRENT_TIME(), NULL),")</f>
        <v>(NULL, '1', '131', '', '', '', '', '1', '0.872234042553192', '', CURRENT_TIME(), CURRENT_TIME(), NULL),</v>
      </c>
    </row>
    <row r="135" spans="1:10" ht="11.65" customHeight="1" x14ac:dyDescent="0.2">
      <c r="A135" s="97" t="s">
        <v>1098</v>
      </c>
      <c r="B135" s="97">
        <v>1</v>
      </c>
      <c r="C135" s="77" t="s">
        <v>450</v>
      </c>
      <c r="D135" s="107">
        <v>491.94</v>
      </c>
      <c r="E135" s="81" t="s">
        <v>568</v>
      </c>
      <c r="F135" s="34">
        <v>0.90264220183486232</v>
      </c>
      <c r="G135" s="1" t="s">
        <v>922</v>
      </c>
      <c r="H135" s="1" t="s">
        <v>965</v>
      </c>
      <c r="I135" s="191">
        <f>VLOOKUP(Tabla22[[#This Row],[Cód_
Producto]],Productos!A$4:B$275,2,0)</f>
        <v>131</v>
      </c>
      <c r="J135" s="1" t="str">
        <f>CONCATENATE("(NULL, '",Tabla22[[#This Row],[company_id]],"', '",Tabla22[[#This Row],[product_id]],"', '', '', '', '', '1', '",Tabla22[[#This Row],[Precio unit x Consumo]],"', '', CURRENT_TIME(), CURRENT_TIME(), NULL),")</f>
        <v>(NULL, '1', '131', '', '', '', '', '1', '0.902642201834862', '', CURRENT_TIME(), CURRENT_TIME(), NULL),</v>
      </c>
    </row>
    <row r="136" spans="1:10" ht="11.65" customHeight="1" x14ac:dyDescent="0.2">
      <c r="A136" s="97" t="s">
        <v>1098</v>
      </c>
      <c r="B136" s="97">
        <v>1</v>
      </c>
      <c r="C136" s="77" t="s">
        <v>453</v>
      </c>
      <c r="D136" s="107">
        <v>491.94</v>
      </c>
      <c r="E136" s="81" t="s">
        <v>568</v>
      </c>
      <c r="F136" s="34">
        <v>0.90430147058823529</v>
      </c>
      <c r="G136" s="1" t="s">
        <v>922</v>
      </c>
      <c r="H136" s="1" t="s">
        <v>965</v>
      </c>
      <c r="I136" s="191">
        <f>VLOOKUP(Tabla22[[#This Row],[Cód_
Producto]],Productos!A$4:B$275,2,0)</f>
        <v>133</v>
      </c>
      <c r="J136" s="1" t="str">
        <f>CONCATENATE("(NULL, '",Tabla22[[#This Row],[company_id]],"', '",Tabla22[[#This Row],[product_id]],"', '', '', '', '', '1', '",Tabla22[[#This Row],[Precio unit x Consumo]],"', '', CURRENT_TIME(), CURRENT_TIME(), NULL),")</f>
        <v>(NULL, '1', '133', '', '', '', '', '1', '0.904301470588235', '', CURRENT_TIME(), CURRENT_TIME(), NULL),</v>
      </c>
    </row>
    <row r="137" spans="1:10" ht="11.65" customHeight="1" x14ac:dyDescent="0.2">
      <c r="A137" s="97" t="s">
        <v>1098</v>
      </c>
      <c r="B137" s="97">
        <v>1</v>
      </c>
      <c r="C137" s="77" t="s">
        <v>455</v>
      </c>
      <c r="D137" s="107">
        <v>491.94</v>
      </c>
      <c r="E137" s="81" t="s">
        <v>568</v>
      </c>
      <c r="F137" s="34">
        <v>0.92644067796610163</v>
      </c>
      <c r="G137" s="1" t="s">
        <v>922</v>
      </c>
      <c r="H137" s="1" t="s">
        <v>965</v>
      </c>
      <c r="I137" s="191">
        <f>VLOOKUP(Tabla22[[#This Row],[Cód_
Producto]],Productos!A$4:B$275,2,0)</f>
        <v>134</v>
      </c>
      <c r="J137" s="1" t="str">
        <f>CONCATENATE("(NULL, '",Tabla22[[#This Row],[company_id]],"', '",Tabla22[[#This Row],[product_id]],"', '', '', '', '', '1', '",Tabla22[[#This Row],[Precio unit x Consumo]],"', '', CURRENT_TIME(), CURRENT_TIME(), NULL),")</f>
        <v>(NULL, '1', '134', '', '', '', '', '1', '0.926440677966102', '', CURRENT_TIME(), CURRENT_TIME(), NULL),</v>
      </c>
    </row>
    <row r="138" spans="1:10" ht="11.65" customHeight="1" x14ac:dyDescent="0.2">
      <c r="A138" s="97" t="s">
        <v>1098</v>
      </c>
      <c r="B138" s="97">
        <v>1</v>
      </c>
      <c r="C138" s="77" t="s">
        <v>457</v>
      </c>
      <c r="D138" s="107">
        <v>491.94</v>
      </c>
      <c r="E138" s="81" t="s">
        <v>568</v>
      </c>
      <c r="F138" s="34">
        <v>0.90680184331797231</v>
      </c>
      <c r="G138" s="1" t="s">
        <v>922</v>
      </c>
      <c r="H138" s="1" t="s">
        <v>965</v>
      </c>
      <c r="I138" s="191">
        <f>VLOOKUP(Tabla22[[#This Row],[Cód_
Producto]],Productos!A$4:B$275,2,0)</f>
        <v>135</v>
      </c>
      <c r="J138" s="1" t="str">
        <f>CONCATENATE("(NULL, '",Tabla22[[#This Row],[company_id]],"', '",Tabla22[[#This Row],[product_id]],"', '', '', '', '', '1', '",Tabla22[[#This Row],[Precio unit x Consumo]],"', '', CURRENT_TIME(), CURRENT_TIME(), NULL),")</f>
        <v>(NULL, '1', '135', '', '', '', '', '1', '0.906801843317972', '', CURRENT_TIME(), CURRENT_TIME(), NULL),</v>
      </c>
    </row>
    <row r="139" spans="1:10" ht="11.65" customHeight="1" x14ac:dyDescent="0.2">
      <c r="A139" s="97" t="s">
        <v>1098</v>
      </c>
      <c r="B139" s="97">
        <v>1</v>
      </c>
      <c r="C139" s="77" t="s">
        <v>459</v>
      </c>
      <c r="D139" s="107">
        <v>491.94</v>
      </c>
      <c r="E139" s="81" t="s">
        <v>568</v>
      </c>
      <c r="F139" s="34">
        <v>0.84817241379310349</v>
      </c>
      <c r="G139" s="1" t="s">
        <v>922</v>
      </c>
      <c r="H139" s="1" t="s">
        <v>965</v>
      </c>
      <c r="I139" s="191">
        <f>VLOOKUP(Tabla22[[#This Row],[Cód_
Producto]],Productos!A$4:B$275,2,0)</f>
        <v>136</v>
      </c>
      <c r="J139" s="1" t="str">
        <f>CONCATENATE("(NULL, '",Tabla22[[#This Row],[company_id]],"', '",Tabla22[[#This Row],[product_id]],"', '', '', '', '', '1', '",Tabla22[[#This Row],[Precio unit x Consumo]],"', '', CURRENT_TIME(), CURRENT_TIME(), NULL),")</f>
        <v>(NULL, '1', '136', '', '', '', '', '1', '0.848172413793103', '', CURRENT_TIME(), CURRENT_TIME(), NULL),</v>
      </c>
    </row>
    <row r="140" spans="1:10" ht="11.65" customHeight="1" x14ac:dyDescent="0.2">
      <c r="A140" s="97" t="s">
        <v>1098</v>
      </c>
      <c r="B140" s="97">
        <v>1</v>
      </c>
      <c r="C140" s="77" t="s">
        <v>461</v>
      </c>
      <c r="D140" s="107">
        <v>491.94</v>
      </c>
      <c r="E140" s="81" t="s">
        <v>568</v>
      </c>
      <c r="F140" s="34">
        <v>0.81649792531120324</v>
      </c>
      <c r="G140" s="1" t="s">
        <v>922</v>
      </c>
      <c r="H140" s="1" t="s">
        <v>965</v>
      </c>
      <c r="I140" s="191">
        <f>VLOOKUP(Tabla22[[#This Row],[Cód_
Producto]],Productos!A$4:B$275,2,0)</f>
        <v>137</v>
      </c>
      <c r="J140" s="1" t="str">
        <f>CONCATENATE("(NULL, '",Tabla22[[#This Row],[company_id]],"', '",Tabla22[[#This Row],[product_id]],"', '', '', '', '', '1', '",Tabla22[[#This Row],[Precio unit x Consumo]],"', '', CURRENT_TIME(), CURRENT_TIME(), NULL),")</f>
        <v>(NULL, '1', '137', '', '', '', '', '1', '0.816497925311203', '', CURRENT_TIME(), CURRENT_TIME(), NULL),</v>
      </c>
    </row>
    <row r="141" spans="1:10" ht="11.65" customHeight="1" x14ac:dyDescent="0.2">
      <c r="A141" s="97" t="s">
        <v>1098</v>
      </c>
      <c r="B141" s="97">
        <v>1</v>
      </c>
      <c r="C141" s="77" t="s">
        <v>93</v>
      </c>
      <c r="D141" s="107">
        <v>189.48</v>
      </c>
      <c r="E141" s="81" t="s">
        <v>568</v>
      </c>
      <c r="F141" s="34">
        <v>0.20418103448275859</v>
      </c>
      <c r="G141" s="1" t="s">
        <v>922</v>
      </c>
      <c r="H141" s="1" t="s">
        <v>965</v>
      </c>
      <c r="I141" s="191">
        <f>VLOOKUP(Tabla22[[#This Row],[Cód_
Producto]],Productos!A$4:B$275,2,0)</f>
        <v>138</v>
      </c>
      <c r="J141" s="1" t="str">
        <f>CONCATENATE("(NULL, '",Tabla22[[#This Row],[company_id]],"', '",Tabla22[[#This Row],[product_id]],"', '', '', '', '', '1', '",Tabla22[[#This Row],[Precio unit x Consumo]],"', '', CURRENT_TIME(), CURRENT_TIME(), NULL),")</f>
        <v>(NULL, '1', '138', '', '', '', '', '1', '0.204181034482759', '', CURRENT_TIME(), CURRENT_TIME(), NULL),</v>
      </c>
    </row>
    <row r="142" spans="1:10" ht="11.65" customHeight="1" x14ac:dyDescent="0.2">
      <c r="A142" s="97" t="s">
        <v>1098</v>
      </c>
      <c r="B142" s="97">
        <v>1</v>
      </c>
      <c r="C142" s="77" t="s">
        <v>95</v>
      </c>
      <c r="D142" s="107">
        <v>156</v>
      </c>
      <c r="E142" s="81" t="s">
        <v>568</v>
      </c>
      <c r="F142" s="34">
        <v>0.30528375733855184</v>
      </c>
      <c r="G142" s="1" t="s">
        <v>922</v>
      </c>
      <c r="H142" s="1" t="s">
        <v>965</v>
      </c>
      <c r="I142" s="191">
        <f>VLOOKUP(Tabla22[[#This Row],[Cód_
Producto]],Productos!A$4:B$275,2,0)</f>
        <v>139</v>
      </c>
      <c r="J142" s="1" t="str">
        <f>CONCATENATE("(NULL, '",Tabla22[[#This Row],[company_id]],"', '",Tabla22[[#This Row],[product_id]],"', '', '', '', '', '1', '",Tabla22[[#This Row],[Precio unit x Consumo]],"', '', CURRENT_TIME(), CURRENT_TIME(), NULL),")</f>
        <v>(NULL, '1', '139', '', '', '', '', '1', '0.305283757338552', '', CURRENT_TIME(), CURRENT_TIME(), NULL),</v>
      </c>
    </row>
    <row r="143" spans="1:10" ht="11.65" customHeight="1" x14ac:dyDescent="0.2">
      <c r="A143" s="97" t="s">
        <v>1098</v>
      </c>
      <c r="B143" s="97">
        <v>1</v>
      </c>
      <c r="C143" s="77" t="s">
        <v>97</v>
      </c>
      <c r="D143" s="107">
        <v>189.48</v>
      </c>
      <c r="E143" s="81" t="s">
        <v>568</v>
      </c>
      <c r="F143" s="34">
        <v>0.17495844875346261</v>
      </c>
      <c r="G143" s="1" t="s">
        <v>922</v>
      </c>
      <c r="H143" s="1" t="s">
        <v>965</v>
      </c>
      <c r="I143" s="191">
        <f>VLOOKUP(Tabla22[[#This Row],[Cód_
Producto]],Productos!A$4:B$275,2,0)</f>
        <v>140</v>
      </c>
      <c r="J143" s="1" t="str">
        <f>CONCATENATE("(NULL, '",Tabla22[[#This Row],[company_id]],"', '",Tabla22[[#This Row],[product_id]],"', '', '', '', '', '1', '",Tabla22[[#This Row],[Precio unit x Consumo]],"', '', CURRENT_TIME(), CURRENT_TIME(), NULL),")</f>
        <v>(NULL, '1', '140', '', '', '', '', '1', '0.174958448753463', '', CURRENT_TIME(), CURRENT_TIME(), NULL),</v>
      </c>
    </row>
    <row r="144" spans="1:10" ht="11.65" customHeight="1" x14ac:dyDescent="0.2">
      <c r="A144" s="97" t="s">
        <v>1098</v>
      </c>
      <c r="B144" s="97">
        <v>1</v>
      </c>
      <c r="C144" s="77" t="s">
        <v>99</v>
      </c>
      <c r="D144" s="107">
        <v>356.56</v>
      </c>
      <c r="E144" s="81" t="s">
        <v>568</v>
      </c>
      <c r="F144" s="34">
        <v>0.33797156398104267</v>
      </c>
      <c r="G144" s="1" t="s">
        <v>922</v>
      </c>
      <c r="H144" s="1" t="s">
        <v>965</v>
      </c>
      <c r="I144" s="191">
        <f>VLOOKUP(Tabla22[[#This Row],[Cód_
Producto]],Productos!A$4:B$275,2,0)</f>
        <v>141</v>
      </c>
      <c r="J144" s="1" t="str">
        <f>CONCATENATE("(NULL, '",Tabla22[[#This Row],[company_id]],"', '",Tabla22[[#This Row],[product_id]],"', '', '', '', '', '1', '",Tabla22[[#This Row],[Precio unit x Consumo]],"', '', CURRENT_TIME(), CURRENT_TIME(), NULL),")</f>
        <v>(NULL, '1', '141', '', '', '', '', '1', '0.337971563981043', '', CURRENT_TIME(), CURRENT_TIME(), NULL),</v>
      </c>
    </row>
    <row r="145" spans="1:10" ht="11.65" customHeight="1" x14ac:dyDescent="0.2">
      <c r="A145" s="97" t="s">
        <v>1098</v>
      </c>
      <c r="B145" s="97">
        <v>1</v>
      </c>
      <c r="C145" s="77" t="s">
        <v>101</v>
      </c>
      <c r="D145" s="107">
        <v>156</v>
      </c>
      <c r="E145" s="81" t="s">
        <v>568</v>
      </c>
      <c r="F145" s="34">
        <v>0.2957345971563981</v>
      </c>
      <c r="G145" s="1" t="s">
        <v>922</v>
      </c>
      <c r="H145" s="1" t="s">
        <v>965</v>
      </c>
      <c r="I145" s="191">
        <f>VLOOKUP(Tabla22[[#This Row],[Cód_
Producto]],Productos!A$4:B$275,2,0)</f>
        <v>142</v>
      </c>
      <c r="J145" s="1" t="str">
        <f>CONCATENATE("(NULL, '",Tabla22[[#This Row],[company_id]],"', '",Tabla22[[#This Row],[product_id]],"', '', '', '', '', '1', '",Tabla22[[#This Row],[Precio unit x Consumo]],"', '', CURRENT_TIME(), CURRENT_TIME(), NULL),")</f>
        <v>(NULL, '1', '142', '', '', '', '', '1', '0.295734597156398', '', CURRENT_TIME(), CURRENT_TIME(), NULL),</v>
      </c>
    </row>
    <row r="146" spans="1:10" ht="11.65" customHeight="1" x14ac:dyDescent="0.2">
      <c r="A146" s="97" t="s">
        <v>1098</v>
      </c>
      <c r="B146" s="97">
        <v>1</v>
      </c>
      <c r="C146" s="77" t="s">
        <v>103</v>
      </c>
      <c r="D146" s="107">
        <v>248.28</v>
      </c>
      <c r="E146" s="81" t="s">
        <v>568</v>
      </c>
      <c r="F146" s="34">
        <v>0.44896925858951175</v>
      </c>
      <c r="G146" s="1" t="s">
        <v>922</v>
      </c>
      <c r="H146" s="1" t="s">
        <v>965</v>
      </c>
      <c r="I146" s="191">
        <f>VLOOKUP(Tabla22[[#This Row],[Cód_
Producto]],Productos!A$4:B$275,2,0)</f>
        <v>143</v>
      </c>
      <c r="J146" s="1" t="str">
        <f>CONCATENATE("(NULL, '",Tabla22[[#This Row],[company_id]],"', '",Tabla22[[#This Row],[product_id]],"', '', '', '', '', '1', '",Tabla22[[#This Row],[Precio unit x Consumo]],"', '', CURRENT_TIME(), CURRENT_TIME(), NULL),")</f>
        <v>(NULL, '1', '143', '', '', '', '', '1', '0.448969258589512', '', CURRENT_TIME(), CURRENT_TIME(), NULL),</v>
      </c>
    </row>
    <row r="147" spans="1:10" ht="11.65" customHeight="1" x14ac:dyDescent="0.2">
      <c r="A147" s="97" t="s">
        <v>1098</v>
      </c>
      <c r="B147" s="97">
        <v>1</v>
      </c>
      <c r="C147" s="77" t="s">
        <v>105</v>
      </c>
      <c r="D147" s="107">
        <v>156</v>
      </c>
      <c r="E147" s="81" t="s">
        <v>568</v>
      </c>
      <c r="F147" s="34">
        <v>0.28755760368663597</v>
      </c>
      <c r="G147" s="1" t="s">
        <v>922</v>
      </c>
      <c r="H147" s="1" t="s">
        <v>965</v>
      </c>
      <c r="I147" s="191">
        <f>VLOOKUP(Tabla22[[#This Row],[Cód_
Producto]],Productos!A$4:B$275,2,0)</f>
        <v>144</v>
      </c>
      <c r="J147" s="1" t="str">
        <f>CONCATENATE("(NULL, '",Tabla22[[#This Row],[company_id]],"', '",Tabla22[[#This Row],[product_id]],"', '', '', '', '', '1', '",Tabla22[[#This Row],[Precio unit x Consumo]],"', '', CURRENT_TIME(), CURRENT_TIME(), NULL),")</f>
        <v>(NULL, '1', '144', '', '', '', '', '1', '0.287557603686636', '', CURRENT_TIME(), CURRENT_TIME(), NULL),</v>
      </c>
    </row>
    <row r="148" spans="1:10" ht="11.65" customHeight="1" x14ac:dyDescent="0.2">
      <c r="A148" s="97" t="s">
        <v>1098</v>
      </c>
      <c r="B148" s="97">
        <v>1</v>
      </c>
      <c r="C148" s="77" t="s">
        <v>107</v>
      </c>
      <c r="D148" s="107">
        <v>356.56</v>
      </c>
      <c r="E148" s="81" t="s">
        <v>568</v>
      </c>
      <c r="F148" s="34">
        <v>0.34186001917545544</v>
      </c>
      <c r="G148" s="1" t="s">
        <v>922</v>
      </c>
      <c r="H148" s="1" t="s">
        <v>965</v>
      </c>
      <c r="I148" s="191">
        <f>VLOOKUP(Tabla22[[#This Row],[Cód_
Producto]],Productos!A$4:B$275,2,0)</f>
        <v>145</v>
      </c>
      <c r="J148" s="1" t="str">
        <f>CONCATENATE("(NULL, '",Tabla22[[#This Row],[company_id]],"', '",Tabla22[[#This Row],[product_id]],"', '', '', '', '', '1', '",Tabla22[[#This Row],[Precio unit x Consumo]],"', '', CURRENT_TIME(), CURRENT_TIME(), NULL),")</f>
        <v>(NULL, '1', '145', '', '', '', '', '1', '0.341860019175455', '', CURRENT_TIME(), CURRENT_TIME(), NULL),</v>
      </c>
    </row>
    <row r="149" spans="1:10" ht="11.65" customHeight="1" x14ac:dyDescent="0.2">
      <c r="A149" s="97" t="s">
        <v>1098</v>
      </c>
      <c r="B149" s="97">
        <v>1</v>
      </c>
      <c r="C149" s="77" t="s">
        <v>109</v>
      </c>
      <c r="D149" s="107">
        <v>189.48</v>
      </c>
      <c r="E149" s="81" t="s">
        <v>568</v>
      </c>
      <c r="F149" s="34">
        <v>0.32528755364806866</v>
      </c>
      <c r="G149" s="1" t="s">
        <v>922</v>
      </c>
      <c r="H149" s="1" t="s">
        <v>965</v>
      </c>
      <c r="I149" s="191">
        <f>VLOOKUP(Tabla22[[#This Row],[Cód_
Producto]],Productos!A$4:B$275,2,0)</f>
        <v>146</v>
      </c>
      <c r="J149" s="1" t="str">
        <f>CONCATENATE("(NULL, '",Tabla22[[#This Row],[company_id]],"', '",Tabla22[[#This Row],[product_id]],"', '', '', '', '', '1', '",Tabla22[[#This Row],[Precio unit x Consumo]],"', '', CURRENT_TIME(), CURRENT_TIME(), NULL),")</f>
        <v>(NULL, '1', '146', '', '', '', '', '1', '0.325287553648069', '', CURRENT_TIME(), CURRENT_TIME(), NULL),</v>
      </c>
    </row>
    <row r="150" spans="1:10" ht="11.65" customHeight="1" x14ac:dyDescent="0.2">
      <c r="A150" s="97" t="s">
        <v>1098</v>
      </c>
      <c r="B150" s="97">
        <v>1</v>
      </c>
      <c r="C150" s="77" t="s">
        <v>111</v>
      </c>
      <c r="D150" s="107">
        <v>248.28</v>
      </c>
      <c r="E150" s="81" t="s">
        <v>568</v>
      </c>
      <c r="F150" s="34">
        <v>0.43066782307025153</v>
      </c>
      <c r="G150" s="1" t="s">
        <v>922</v>
      </c>
      <c r="H150" s="1" t="s">
        <v>965</v>
      </c>
      <c r="I150" s="191">
        <f>VLOOKUP(Tabla22[[#This Row],[Cód_
Producto]],Productos!A$4:B$275,2,0)</f>
        <v>147</v>
      </c>
      <c r="J150" s="1" t="str">
        <f>CONCATENATE("(NULL, '",Tabla22[[#This Row],[company_id]],"', '",Tabla22[[#This Row],[product_id]],"', '', '', '', '', '1', '",Tabla22[[#This Row],[Precio unit x Consumo]],"', '', CURRENT_TIME(), CURRENT_TIME(), NULL),")</f>
        <v>(NULL, '1', '147', '', '', '', '', '1', '0.430667823070252', '', CURRENT_TIME(), CURRENT_TIME(), NULL),</v>
      </c>
    </row>
    <row r="151" spans="1:10" ht="11.65" customHeight="1" x14ac:dyDescent="0.2">
      <c r="A151" s="97" t="s">
        <v>1098</v>
      </c>
      <c r="B151" s="97">
        <v>1</v>
      </c>
      <c r="C151" s="77" t="s">
        <v>113</v>
      </c>
      <c r="D151" s="107">
        <v>156</v>
      </c>
      <c r="E151" s="81" t="s">
        <v>568</v>
      </c>
      <c r="F151" s="34">
        <v>0.16000000000000003</v>
      </c>
      <c r="G151" s="1" t="s">
        <v>922</v>
      </c>
      <c r="H151" s="1" t="s">
        <v>965</v>
      </c>
      <c r="I151" s="191">
        <f>VLOOKUP(Tabla22[[#This Row],[Cód_
Producto]],Productos!A$4:B$275,2,0)</f>
        <v>148</v>
      </c>
      <c r="J151" s="1" t="str">
        <f>CONCATENATE("(NULL, '",Tabla22[[#This Row],[company_id]],"', '",Tabla22[[#This Row],[product_id]],"', '', '', '', '', '1', '",Tabla22[[#This Row],[Precio unit x Consumo]],"', '', CURRENT_TIME(), CURRENT_TIME(), NULL),")</f>
        <v>(NULL, '1', '148', '', '', '', '', '1', '0.16', '', CURRENT_TIME(), CURRENT_TIME(), NULL),</v>
      </c>
    </row>
    <row r="152" spans="1:10" ht="11.65" customHeight="1" x14ac:dyDescent="0.2">
      <c r="A152" s="97" t="s">
        <v>1098</v>
      </c>
      <c r="B152" s="97">
        <v>1</v>
      </c>
      <c r="C152" s="77" t="s">
        <v>115</v>
      </c>
      <c r="D152" s="107">
        <v>356.56</v>
      </c>
      <c r="E152" s="81" t="s">
        <v>568</v>
      </c>
      <c r="F152" s="34">
        <v>3.1694222222222224</v>
      </c>
      <c r="G152" s="1" t="s">
        <v>922</v>
      </c>
      <c r="H152" s="1" t="s">
        <v>965</v>
      </c>
      <c r="I152" s="191">
        <f>VLOOKUP(Tabla22[[#This Row],[Cód_
Producto]],Productos!A$4:B$275,2,0)</f>
        <v>149</v>
      </c>
      <c r="J152" s="1" t="str">
        <f>CONCATENATE("(NULL, '",Tabla22[[#This Row],[company_id]],"', '",Tabla22[[#This Row],[product_id]],"', '', '', '', '', '1', '",Tabla22[[#This Row],[Precio unit x Consumo]],"', '', CURRENT_TIME(), CURRENT_TIME(), NULL),")</f>
        <v>(NULL, '1', '149', '', '', '', '', '1', '3.16942222222222', '', CURRENT_TIME(), CURRENT_TIME(), NULL),</v>
      </c>
    </row>
    <row r="153" spans="1:10" ht="11.65" customHeight="1" x14ac:dyDescent="0.2">
      <c r="A153" s="97" t="s">
        <v>1098</v>
      </c>
      <c r="B153" s="97">
        <v>1</v>
      </c>
      <c r="C153" s="77" t="s">
        <v>117</v>
      </c>
      <c r="D153" s="107">
        <v>189.48</v>
      </c>
      <c r="E153" s="81" t="s">
        <v>568</v>
      </c>
      <c r="F153" s="34">
        <v>0.1196212121212121</v>
      </c>
      <c r="G153" s="1" t="s">
        <v>922</v>
      </c>
      <c r="H153" s="1" t="s">
        <v>965</v>
      </c>
      <c r="I153" s="191">
        <f>VLOOKUP(Tabla22[[#This Row],[Cód_
Producto]],Productos!A$4:B$275,2,0)</f>
        <v>150</v>
      </c>
      <c r="J153" s="1" t="str">
        <f>CONCATENATE("(NULL, '",Tabla22[[#This Row],[company_id]],"', '",Tabla22[[#This Row],[product_id]],"', '', '', '', '', '1', '",Tabla22[[#This Row],[Precio unit x Consumo]],"', '', CURRENT_TIME(), CURRENT_TIME(), NULL),")</f>
        <v>(NULL, '1', '150', '', '', '', '', '1', '0.119621212121212', '', CURRENT_TIME(), CURRENT_TIME(), NULL),</v>
      </c>
    </row>
    <row r="154" spans="1:10" ht="11.65" customHeight="1" x14ac:dyDescent="0.2">
      <c r="A154" s="97" t="s">
        <v>1098</v>
      </c>
      <c r="B154" s="97">
        <v>1</v>
      </c>
      <c r="C154" s="77" t="s">
        <v>119</v>
      </c>
      <c r="D154" s="107">
        <v>91.37</v>
      </c>
      <c r="E154" s="81" t="s">
        <v>568</v>
      </c>
      <c r="F154" s="34">
        <v>0.1717481203007519</v>
      </c>
      <c r="G154" s="1" t="s">
        <v>922</v>
      </c>
      <c r="H154" s="1" t="s">
        <v>965</v>
      </c>
      <c r="I154" s="191">
        <f>VLOOKUP(Tabla22[[#This Row],[Cód_
Producto]],Productos!A$4:B$275,2,0)</f>
        <v>151</v>
      </c>
      <c r="J154" s="1" t="str">
        <f>CONCATENATE("(NULL, '",Tabla22[[#This Row],[company_id]],"', '",Tabla22[[#This Row],[product_id]],"', '', '', '', '', '1', '",Tabla22[[#This Row],[Precio unit x Consumo]],"', '', CURRENT_TIME(), CURRENT_TIME(), NULL),")</f>
        <v>(NULL, '1', '151', '', '', '', '', '1', '0.171748120300752', '', CURRENT_TIME(), CURRENT_TIME(), NULL),</v>
      </c>
    </row>
    <row r="155" spans="1:10" ht="11.65" customHeight="1" x14ac:dyDescent="0.2">
      <c r="A155" s="97" t="s">
        <v>1098</v>
      </c>
      <c r="B155" s="97">
        <v>1</v>
      </c>
      <c r="C155" s="77" t="s">
        <v>463</v>
      </c>
      <c r="D155" s="107">
        <v>133.33000000000001</v>
      </c>
      <c r="E155" s="81" t="s">
        <v>568</v>
      </c>
      <c r="F155" s="34">
        <v>8.3960957178841319E-2</v>
      </c>
      <c r="G155" s="1" t="s">
        <v>922</v>
      </c>
      <c r="H155" s="1" t="s">
        <v>965</v>
      </c>
      <c r="I155" s="191">
        <f>VLOOKUP(Tabla22[[#This Row],[Cód_
Producto]],Productos!A$4:B$275,2,0)</f>
        <v>152</v>
      </c>
      <c r="J155" s="1" t="str">
        <f>CONCATENATE("(NULL, '",Tabla22[[#This Row],[company_id]],"', '",Tabla22[[#This Row],[product_id]],"', '', '', '', '', '1', '",Tabla22[[#This Row],[Precio unit x Consumo]],"', '', CURRENT_TIME(), CURRENT_TIME(), NULL),")</f>
        <v>(NULL, '1', '152', '', '', '', '', '1', '0.0839609571788413', '', CURRENT_TIME(), CURRENT_TIME(), NULL),</v>
      </c>
    </row>
    <row r="156" spans="1:10" ht="11.65" customHeight="1" x14ac:dyDescent="0.2">
      <c r="A156" s="97" t="s">
        <v>1098</v>
      </c>
      <c r="B156" s="97">
        <v>1</v>
      </c>
      <c r="C156" s="77" t="s">
        <v>121</v>
      </c>
      <c r="D156" s="107">
        <v>91.37</v>
      </c>
      <c r="E156" s="81" t="s">
        <v>568</v>
      </c>
      <c r="F156" s="34">
        <v>0.15279264214046823</v>
      </c>
      <c r="G156" s="1" t="s">
        <v>922</v>
      </c>
      <c r="H156" s="1" t="s">
        <v>965</v>
      </c>
      <c r="I156" s="191">
        <f>VLOOKUP(Tabla22[[#This Row],[Cód_
Producto]],Productos!A$4:B$275,2,0)</f>
        <v>153</v>
      </c>
      <c r="J156" s="1" t="str">
        <f>CONCATENATE("(NULL, '",Tabla22[[#This Row],[company_id]],"', '",Tabla22[[#This Row],[product_id]],"', '', '', '', '', '1', '",Tabla22[[#This Row],[Precio unit x Consumo]],"', '', CURRENT_TIME(), CURRENT_TIME(), NULL),")</f>
        <v>(NULL, '1', '153', '', '', '', '', '1', '0.152792642140468', '', CURRENT_TIME(), CURRENT_TIME(), NULL),</v>
      </c>
    </row>
    <row r="157" spans="1:10" ht="11.65" customHeight="1" x14ac:dyDescent="0.2">
      <c r="A157" s="97" t="s">
        <v>1098</v>
      </c>
      <c r="B157" s="97">
        <v>1</v>
      </c>
      <c r="C157" s="77" t="s">
        <v>123</v>
      </c>
      <c r="D157" s="107">
        <v>156</v>
      </c>
      <c r="E157" s="81" t="s">
        <v>568</v>
      </c>
      <c r="F157" s="34">
        <v>0.30830039525691699</v>
      </c>
      <c r="G157" s="1" t="s">
        <v>922</v>
      </c>
      <c r="H157" s="1" t="s">
        <v>965</v>
      </c>
      <c r="I157" s="191">
        <f>VLOOKUP(Tabla22[[#This Row],[Cód_
Producto]],Productos!A$4:B$275,2,0)</f>
        <v>154</v>
      </c>
      <c r="J157" s="1" t="str">
        <f>CONCATENATE("(NULL, '",Tabla22[[#This Row],[company_id]],"', '",Tabla22[[#This Row],[product_id]],"', '', '', '', '', '1', '",Tabla22[[#This Row],[Precio unit x Consumo]],"', '', CURRENT_TIME(), CURRENT_TIME(), NULL),")</f>
        <v>(NULL, '1', '154', '', '', '', '', '1', '0.308300395256917', '', CURRENT_TIME(), CURRENT_TIME(), NULL),</v>
      </c>
    </row>
    <row r="158" spans="1:10" ht="11.65" customHeight="1" x14ac:dyDescent="0.2">
      <c r="A158" s="97" t="s">
        <v>1098</v>
      </c>
      <c r="B158" s="97">
        <v>1</v>
      </c>
      <c r="C158" s="77" t="s">
        <v>125</v>
      </c>
      <c r="D158" s="107">
        <v>102.8</v>
      </c>
      <c r="E158" s="81" t="s">
        <v>568</v>
      </c>
      <c r="F158" s="34">
        <v>0.18589511754068716</v>
      </c>
      <c r="G158" s="1" t="s">
        <v>922</v>
      </c>
      <c r="H158" s="1" t="s">
        <v>965</v>
      </c>
      <c r="I158" s="191">
        <f>VLOOKUP(Tabla22[[#This Row],[Cód_
Producto]],Productos!A$4:B$275,2,0)</f>
        <v>155</v>
      </c>
      <c r="J158" s="1" t="str">
        <f>CONCATENATE("(NULL, '",Tabla22[[#This Row],[company_id]],"', '",Tabla22[[#This Row],[product_id]],"', '', '', '', '', '1', '",Tabla22[[#This Row],[Precio unit x Consumo]],"', '', CURRENT_TIME(), CURRENT_TIME(), NULL),")</f>
        <v>(NULL, '1', '155', '', '', '', '', '1', '0.185895117540687', '', CURRENT_TIME(), CURRENT_TIME(), NULL),</v>
      </c>
    </row>
    <row r="159" spans="1:10" ht="11.65" customHeight="1" x14ac:dyDescent="0.2">
      <c r="A159" s="97" t="s">
        <v>1098</v>
      </c>
      <c r="B159" s="97">
        <v>1</v>
      </c>
      <c r="C159" s="77" t="s">
        <v>127</v>
      </c>
      <c r="D159" s="107">
        <v>156</v>
      </c>
      <c r="E159" s="81" t="s">
        <v>568</v>
      </c>
      <c r="F159" s="34">
        <v>0.29971181556195969</v>
      </c>
      <c r="G159" s="1" t="s">
        <v>922</v>
      </c>
      <c r="H159" s="1" t="s">
        <v>965</v>
      </c>
      <c r="I159" s="191">
        <f>VLOOKUP(Tabla22[[#This Row],[Cód_
Producto]],Productos!A$4:B$275,2,0)</f>
        <v>156</v>
      </c>
      <c r="J159" s="1" t="str">
        <f>CONCATENATE("(NULL, '",Tabla22[[#This Row],[company_id]],"', '",Tabla22[[#This Row],[product_id]],"', '', '', '', '', '1', '",Tabla22[[#This Row],[Precio unit x Consumo]],"', '', CURRENT_TIME(), CURRENT_TIME(), NULL),")</f>
        <v>(NULL, '1', '156', '', '', '', '', '1', '0.29971181556196', '', CURRENT_TIME(), CURRENT_TIME(), NULL),</v>
      </c>
    </row>
    <row r="160" spans="1:10" ht="11.65" customHeight="1" x14ac:dyDescent="0.2">
      <c r="A160" s="97" t="s">
        <v>1098</v>
      </c>
      <c r="B160" s="97">
        <v>1</v>
      </c>
      <c r="C160" s="77" t="s">
        <v>129</v>
      </c>
      <c r="D160" s="107">
        <v>356.56</v>
      </c>
      <c r="E160" s="81" t="s">
        <v>568</v>
      </c>
      <c r="F160" s="34">
        <v>0.47257786613651426</v>
      </c>
      <c r="G160" s="1" t="s">
        <v>922</v>
      </c>
      <c r="H160" s="1" t="s">
        <v>965</v>
      </c>
      <c r="I160" s="191">
        <f>VLOOKUP(Tabla22[[#This Row],[Cód_
Producto]],Productos!A$4:B$275,2,0)</f>
        <v>157</v>
      </c>
      <c r="J160" s="1" t="str">
        <f>CONCATENATE("(NULL, '",Tabla22[[#This Row],[company_id]],"', '",Tabla22[[#This Row],[product_id]],"', '', '', '', '', '1', '",Tabla22[[#This Row],[Precio unit x Consumo]],"', '', CURRENT_TIME(), CURRENT_TIME(), NULL),")</f>
        <v>(NULL, '1', '157', '', '', '', '', '1', '0.472577866136514', '', CURRENT_TIME(), CURRENT_TIME(), NULL),</v>
      </c>
    </row>
    <row r="161" spans="1:10" ht="11.65" customHeight="1" x14ac:dyDescent="0.2">
      <c r="A161" s="97" t="s">
        <v>1098</v>
      </c>
      <c r="B161" s="97">
        <v>1</v>
      </c>
      <c r="C161" s="77" t="s">
        <v>131</v>
      </c>
      <c r="D161" s="107">
        <v>91.37</v>
      </c>
      <c r="E161" s="81" t="s">
        <v>568</v>
      </c>
      <c r="F161" s="34">
        <v>0.18365829145728643</v>
      </c>
      <c r="G161" s="1" t="s">
        <v>922</v>
      </c>
      <c r="H161" s="1" t="s">
        <v>965</v>
      </c>
      <c r="I161" s="191">
        <f>VLOOKUP(Tabla22[[#This Row],[Cód_
Producto]],Productos!A$4:B$275,2,0)</f>
        <v>158</v>
      </c>
      <c r="J161" s="1" t="str">
        <f>CONCATENATE("(NULL, '",Tabla22[[#This Row],[company_id]],"', '",Tabla22[[#This Row],[product_id]],"', '', '', '', '', '1', '",Tabla22[[#This Row],[Precio unit x Consumo]],"', '', CURRENT_TIME(), CURRENT_TIME(), NULL),")</f>
        <v>(NULL, '1', '158', '', '', '', '', '1', '0.183658291457286', '', CURRENT_TIME(), CURRENT_TIME(), NULL),</v>
      </c>
    </row>
    <row r="162" spans="1:10" ht="11.65" customHeight="1" x14ac:dyDescent="0.2">
      <c r="A162" s="97" t="s">
        <v>1098</v>
      </c>
      <c r="B162" s="97">
        <v>1</v>
      </c>
      <c r="C162" s="77" t="s">
        <v>133</v>
      </c>
      <c r="D162" s="107">
        <v>189.48</v>
      </c>
      <c r="E162" s="81" t="s">
        <v>568</v>
      </c>
      <c r="F162" s="34">
        <v>0.37820359281437121</v>
      </c>
      <c r="G162" s="1" t="s">
        <v>922</v>
      </c>
      <c r="H162" s="1" t="s">
        <v>965</v>
      </c>
      <c r="I162" s="191">
        <f>VLOOKUP(Tabla22[[#This Row],[Cód_
Producto]],Productos!A$4:B$275,2,0)</f>
        <v>159</v>
      </c>
      <c r="J162" s="1" t="str">
        <f>CONCATENATE("(NULL, '",Tabla22[[#This Row],[company_id]],"', '",Tabla22[[#This Row],[product_id]],"', '', '', '', '', '1', '",Tabla22[[#This Row],[Precio unit x Consumo]],"', '', CURRENT_TIME(), CURRENT_TIME(), NULL),")</f>
        <v>(NULL, '1', '159', '', '', '', '', '1', '0.378203592814371', '', CURRENT_TIME(), CURRENT_TIME(), NULL),</v>
      </c>
    </row>
    <row r="163" spans="1:10" ht="11.65" customHeight="1" x14ac:dyDescent="0.2">
      <c r="A163" s="97" t="s">
        <v>1098</v>
      </c>
      <c r="B163" s="97">
        <v>1</v>
      </c>
      <c r="C163" s="77" t="s">
        <v>135</v>
      </c>
      <c r="D163" s="107">
        <v>156</v>
      </c>
      <c r="E163" s="81" t="s">
        <v>568</v>
      </c>
      <c r="F163" s="34">
        <v>0.30528375733855184</v>
      </c>
      <c r="G163" s="1" t="s">
        <v>922</v>
      </c>
      <c r="H163" s="1" t="s">
        <v>965</v>
      </c>
      <c r="I163" s="191">
        <f>VLOOKUP(Tabla22[[#This Row],[Cód_
Producto]],Productos!A$4:B$275,2,0)</f>
        <v>160</v>
      </c>
      <c r="J163" s="1" t="str">
        <f>CONCATENATE("(NULL, '",Tabla22[[#This Row],[company_id]],"', '",Tabla22[[#This Row],[product_id]],"', '', '', '', '', '1', '",Tabla22[[#This Row],[Precio unit x Consumo]],"', '', CURRENT_TIME(), CURRENT_TIME(), NULL),")</f>
        <v>(NULL, '1', '160', '', '', '', '', '1', '0.305283757338552', '', CURRENT_TIME(), CURRENT_TIME(), NULL),</v>
      </c>
    </row>
    <row r="164" spans="1:10" ht="11.65" customHeight="1" x14ac:dyDescent="0.2">
      <c r="A164" s="97" t="s">
        <v>1098</v>
      </c>
      <c r="B164" s="97">
        <v>1</v>
      </c>
      <c r="C164" s="77" t="s">
        <v>137</v>
      </c>
      <c r="D164" s="107">
        <v>156</v>
      </c>
      <c r="E164" s="81" t="s">
        <v>568</v>
      </c>
      <c r="F164" s="34">
        <v>0.29461756373937681</v>
      </c>
      <c r="G164" s="1" t="s">
        <v>922</v>
      </c>
      <c r="H164" s="1" t="s">
        <v>965</v>
      </c>
      <c r="I164" s="191">
        <f>VLOOKUP(Tabla22[[#This Row],[Cód_
Producto]],Productos!A$4:B$275,2,0)</f>
        <v>161</v>
      </c>
      <c r="J164" s="1" t="str">
        <f>CONCATENATE("(NULL, '",Tabla22[[#This Row],[company_id]],"', '",Tabla22[[#This Row],[product_id]],"', '', '', '', '', '1', '",Tabla22[[#This Row],[Precio unit x Consumo]],"', '', CURRENT_TIME(), CURRENT_TIME(), NULL),")</f>
        <v>(NULL, '1', '161', '', '', '', '', '1', '0.294617563739377', '', CURRENT_TIME(), CURRENT_TIME(), NULL),</v>
      </c>
    </row>
    <row r="165" spans="1:10" ht="11.65" customHeight="1" x14ac:dyDescent="0.2">
      <c r="A165" s="97" t="s">
        <v>1098</v>
      </c>
      <c r="B165" s="97">
        <v>1</v>
      </c>
      <c r="C165" s="77" t="s">
        <v>139</v>
      </c>
      <c r="D165" s="107">
        <v>91.37</v>
      </c>
      <c r="E165" s="81" t="s">
        <v>568</v>
      </c>
      <c r="F165" s="34">
        <v>0.16403949730700179</v>
      </c>
      <c r="G165" s="1" t="s">
        <v>922</v>
      </c>
      <c r="H165" s="1" t="s">
        <v>965</v>
      </c>
      <c r="I165" s="191">
        <f>VLOOKUP(Tabla22[[#This Row],[Cód_
Producto]],Productos!A$4:B$275,2,0)</f>
        <v>162</v>
      </c>
      <c r="J165" s="1" t="str">
        <f>CONCATENATE("(NULL, '",Tabla22[[#This Row],[company_id]],"', '",Tabla22[[#This Row],[product_id]],"', '', '', '', '', '1', '",Tabla22[[#This Row],[Precio unit x Consumo]],"', '', CURRENT_TIME(), CURRENT_TIME(), NULL),")</f>
        <v>(NULL, '1', '162', '', '', '', '', '1', '0.164039497307002', '', CURRENT_TIME(), CURRENT_TIME(), NULL),</v>
      </c>
    </row>
    <row r="166" spans="1:10" ht="11.65" customHeight="1" x14ac:dyDescent="0.2">
      <c r="A166" s="97" t="s">
        <v>1098</v>
      </c>
      <c r="B166" s="97">
        <v>1</v>
      </c>
      <c r="C166" s="77" t="s">
        <v>141</v>
      </c>
      <c r="D166" s="107">
        <v>156</v>
      </c>
      <c r="E166" s="81" t="s">
        <v>568</v>
      </c>
      <c r="F166" s="34">
        <v>0.31643002028397565</v>
      </c>
      <c r="G166" s="1" t="s">
        <v>922</v>
      </c>
      <c r="H166" s="1" t="s">
        <v>965</v>
      </c>
      <c r="I166" s="191">
        <f>VLOOKUP(Tabla22[[#This Row],[Cód_
Producto]],Productos!A$4:B$275,2,0)</f>
        <v>163</v>
      </c>
      <c r="J166" s="1" t="str">
        <f>CONCATENATE("(NULL, '",Tabla22[[#This Row],[company_id]],"', '",Tabla22[[#This Row],[product_id]],"', '', '', '', '', '1', '",Tabla22[[#This Row],[Precio unit x Consumo]],"', '', CURRENT_TIME(), CURRENT_TIME(), NULL),")</f>
        <v>(NULL, '1', '163', '', '', '', '', '1', '0.316430020283976', '', CURRENT_TIME(), CURRENT_TIME(), NULL),</v>
      </c>
    </row>
    <row r="167" spans="1:10" ht="11.65" customHeight="1" x14ac:dyDescent="0.2">
      <c r="A167" s="97" t="s">
        <v>1098</v>
      </c>
      <c r="B167" s="97">
        <v>1</v>
      </c>
      <c r="C167" s="77" t="s">
        <v>143</v>
      </c>
      <c r="D167" s="107">
        <v>248.28</v>
      </c>
      <c r="E167" s="81" t="s">
        <v>568</v>
      </c>
      <c r="F167" s="34">
        <v>0.45265268915223333</v>
      </c>
      <c r="G167" s="1" t="s">
        <v>922</v>
      </c>
      <c r="H167" s="1" t="s">
        <v>965</v>
      </c>
      <c r="I167" s="191">
        <f>VLOOKUP(Tabla22[[#This Row],[Cód_
Producto]],Productos!A$4:B$275,2,0)</f>
        <v>164</v>
      </c>
      <c r="J167" s="1" t="str">
        <f>CONCATENATE("(NULL, '",Tabla22[[#This Row],[company_id]],"', '",Tabla22[[#This Row],[product_id]],"', '', '', '', '', '1', '",Tabla22[[#This Row],[Precio unit x Consumo]],"', '', CURRENT_TIME(), CURRENT_TIME(), NULL),")</f>
        <v>(NULL, '1', '164', '', '', '', '', '1', '0.452652689152233', '', CURRENT_TIME(), CURRENT_TIME(), NULL),</v>
      </c>
    </row>
    <row r="168" spans="1:10" ht="11.65" customHeight="1" x14ac:dyDescent="0.2">
      <c r="A168" s="97" t="s">
        <v>1098</v>
      </c>
      <c r="B168" s="97">
        <v>1</v>
      </c>
      <c r="C168" s="77" t="s">
        <v>145</v>
      </c>
      <c r="D168" s="107">
        <v>91.37</v>
      </c>
      <c r="E168" s="81" t="s">
        <v>568</v>
      </c>
      <c r="F168" s="34">
        <v>0.15499575911789651</v>
      </c>
      <c r="G168" s="1" t="s">
        <v>922</v>
      </c>
      <c r="H168" s="1" t="s">
        <v>965</v>
      </c>
      <c r="I168" s="191">
        <f>VLOOKUP(Tabla22[[#This Row],[Cód_
Producto]],Productos!A$4:B$275,2,0)</f>
        <v>165</v>
      </c>
      <c r="J168" s="1" t="str">
        <f>CONCATENATE("(NULL, '",Tabla22[[#This Row],[company_id]],"', '",Tabla22[[#This Row],[product_id]],"', '', '', '', '', '1', '",Tabla22[[#This Row],[Precio unit x Consumo]],"', '', CURRENT_TIME(), CURRENT_TIME(), NULL),")</f>
        <v>(NULL, '1', '165', '', '', '', '', '1', '0.154995759117897', '', CURRENT_TIME(), CURRENT_TIME(), NULL),</v>
      </c>
    </row>
    <row r="169" spans="1:10" ht="11.65" customHeight="1" x14ac:dyDescent="0.2">
      <c r="A169" s="97" t="s">
        <v>1098</v>
      </c>
      <c r="B169" s="97">
        <v>1</v>
      </c>
      <c r="C169" s="77" t="s">
        <v>147</v>
      </c>
      <c r="D169" s="107">
        <v>189.48</v>
      </c>
      <c r="E169" s="81" t="s">
        <v>568</v>
      </c>
      <c r="F169" s="34">
        <v>0.38629969418960236</v>
      </c>
      <c r="G169" s="1" t="s">
        <v>922</v>
      </c>
      <c r="H169" s="1" t="s">
        <v>965</v>
      </c>
      <c r="I169" s="191">
        <f>VLOOKUP(Tabla22[[#This Row],[Cód_
Producto]],Productos!A$4:B$275,2,0)</f>
        <v>166</v>
      </c>
      <c r="J169" s="1" t="str">
        <f>CONCATENATE("(NULL, '",Tabla22[[#This Row],[company_id]],"', '",Tabla22[[#This Row],[product_id]],"', '', '', '', '', '1', '",Tabla22[[#This Row],[Precio unit x Consumo]],"', '', CURRENT_TIME(), CURRENT_TIME(), NULL),")</f>
        <v>(NULL, '1', '166', '', '', '', '', '1', '0.386299694189602', '', CURRENT_TIME(), CURRENT_TIME(), NULL),</v>
      </c>
    </row>
    <row r="170" spans="1:10" ht="11.65" customHeight="1" x14ac:dyDescent="0.2">
      <c r="A170" s="97" t="s">
        <v>1098</v>
      </c>
      <c r="B170" s="97">
        <v>1</v>
      </c>
      <c r="C170" s="77" t="s">
        <v>149</v>
      </c>
      <c r="D170" s="107">
        <v>300</v>
      </c>
      <c r="E170" s="81" t="s">
        <v>568</v>
      </c>
      <c r="F170" s="34">
        <v>0.30211480362537763</v>
      </c>
      <c r="G170" s="1" t="s">
        <v>922</v>
      </c>
      <c r="H170" s="1" t="s">
        <v>965</v>
      </c>
      <c r="I170" s="191">
        <f>VLOOKUP(Tabla22[[#This Row],[Cód_
Producto]],Productos!A$4:B$275,2,0)</f>
        <v>167</v>
      </c>
      <c r="J170" s="1" t="str">
        <f>CONCATENATE("(NULL, '",Tabla22[[#This Row],[company_id]],"', '",Tabla22[[#This Row],[product_id]],"', '', '', '', '', '1', '",Tabla22[[#This Row],[Precio unit x Consumo]],"', '', CURRENT_TIME(), CURRENT_TIME(), NULL),")</f>
        <v>(NULL, '1', '167', '', '', '', '', '1', '0.302114803625378', '', CURRENT_TIME(), CURRENT_TIME(), NULL),</v>
      </c>
    </row>
    <row r="171" spans="1:10" ht="11.65" customHeight="1" x14ac:dyDescent="0.2">
      <c r="A171" s="97" t="s">
        <v>1098</v>
      </c>
      <c r="B171" s="97">
        <v>1</v>
      </c>
      <c r="C171" s="77" t="s">
        <v>465</v>
      </c>
      <c r="D171" s="107">
        <v>156</v>
      </c>
      <c r="E171" s="81" t="s">
        <v>568</v>
      </c>
      <c r="F171" s="34">
        <v>0.32032854209445588</v>
      </c>
      <c r="G171" s="1" t="s">
        <v>922</v>
      </c>
      <c r="H171" s="1" t="s">
        <v>965</v>
      </c>
      <c r="I171" s="191">
        <f>VLOOKUP(Tabla22[[#This Row],[Cód_
Producto]],Productos!A$4:B$275,2,0)</f>
        <v>168</v>
      </c>
      <c r="J171" s="1" t="str">
        <f>CONCATENATE("(NULL, '",Tabla22[[#This Row],[company_id]],"', '",Tabla22[[#This Row],[product_id]],"', '', '', '', '', '1', '",Tabla22[[#This Row],[Precio unit x Consumo]],"', '', CURRENT_TIME(), CURRENT_TIME(), NULL),")</f>
        <v>(NULL, '1', '168', '', '', '', '', '1', '0.320328542094456', '', CURRENT_TIME(), CURRENT_TIME(), NULL),</v>
      </c>
    </row>
    <row r="172" spans="1:10" ht="11.65" customHeight="1" x14ac:dyDescent="0.2">
      <c r="A172" s="97" t="s">
        <v>1098</v>
      </c>
      <c r="B172" s="97">
        <v>1</v>
      </c>
      <c r="C172" s="77" t="s">
        <v>151</v>
      </c>
      <c r="D172" s="107">
        <v>156</v>
      </c>
      <c r="E172" s="81" t="s">
        <v>568</v>
      </c>
      <c r="F172" s="34">
        <v>0.32032854209445588</v>
      </c>
      <c r="G172" s="1" t="s">
        <v>922</v>
      </c>
      <c r="H172" s="1" t="s">
        <v>965</v>
      </c>
      <c r="I172" s="191">
        <f>VLOOKUP(Tabla22[[#This Row],[Cód_
Producto]],Productos!A$4:B$275,2,0)</f>
        <v>169</v>
      </c>
      <c r="J172" s="1" t="str">
        <f>CONCATENATE("(NULL, '",Tabla22[[#This Row],[company_id]],"', '",Tabla22[[#This Row],[product_id]],"', '', '', '', '', '1', '",Tabla22[[#This Row],[Precio unit x Consumo]],"', '', CURRENT_TIME(), CURRENT_TIME(), NULL),")</f>
        <v>(NULL, '1', '169', '', '', '', '', '1', '0.320328542094456', '', CURRENT_TIME(), CURRENT_TIME(), NULL),</v>
      </c>
    </row>
    <row r="173" spans="1:10" ht="11.65" customHeight="1" x14ac:dyDescent="0.2">
      <c r="A173" s="97" t="s">
        <v>1098</v>
      </c>
      <c r="B173" s="97">
        <v>1</v>
      </c>
      <c r="C173" s="77" t="s">
        <v>153</v>
      </c>
      <c r="D173" s="107">
        <v>156</v>
      </c>
      <c r="E173" s="81" t="s">
        <v>568</v>
      </c>
      <c r="F173" s="34">
        <v>0.32298136645962733</v>
      </c>
      <c r="G173" s="1" t="s">
        <v>922</v>
      </c>
      <c r="H173" s="1" t="s">
        <v>965</v>
      </c>
      <c r="I173" s="191">
        <f>VLOOKUP(Tabla22[[#This Row],[Cód_
Producto]],Productos!A$4:B$275,2,0)</f>
        <v>170</v>
      </c>
      <c r="J173" s="1" t="str">
        <f>CONCATENATE("(NULL, '",Tabla22[[#This Row],[company_id]],"', '",Tabla22[[#This Row],[product_id]],"', '', '', '', '', '1', '",Tabla22[[#This Row],[Precio unit x Consumo]],"', '', CURRENT_TIME(), CURRENT_TIME(), NULL),")</f>
        <v>(NULL, '1', '170', '', '', '', '', '1', '0.322981366459627', '', CURRENT_TIME(), CURRENT_TIME(), NULL),</v>
      </c>
    </row>
    <row r="174" spans="1:10" ht="11.65" customHeight="1" x14ac:dyDescent="0.2">
      <c r="A174" s="97" t="s">
        <v>1098</v>
      </c>
      <c r="B174" s="97">
        <v>1</v>
      </c>
      <c r="C174" s="77" t="s">
        <v>155</v>
      </c>
      <c r="D174" s="107">
        <v>248.28</v>
      </c>
      <c r="E174" s="81" t="s">
        <v>568</v>
      </c>
      <c r="F174" s="34">
        <v>0.48730127576054966</v>
      </c>
      <c r="G174" s="1" t="s">
        <v>922</v>
      </c>
      <c r="H174" s="1" t="s">
        <v>965</v>
      </c>
      <c r="I174" s="191">
        <f>VLOOKUP(Tabla22[[#This Row],[Cód_
Producto]],Productos!A$4:B$275,2,0)</f>
        <v>171</v>
      </c>
      <c r="J174" s="1" t="str">
        <f>CONCATENATE("(NULL, '",Tabla22[[#This Row],[company_id]],"', '",Tabla22[[#This Row],[product_id]],"', '', '', '', '', '1', '",Tabla22[[#This Row],[Precio unit x Consumo]],"', '', CURRENT_TIME(), CURRENT_TIME(), NULL),")</f>
        <v>(NULL, '1', '171', '', '', '', '', '1', '0.48730127576055', '', CURRENT_TIME(), CURRENT_TIME(), NULL),</v>
      </c>
    </row>
    <row r="175" spans="1:10" ht="11.65" customHeight="1" x14ac:dyDescent="0.2">
      <c r="A175" s="97" t="s">
        <v>1098</v>
      </c>
      <c r="B175" s="97">
        <v>1</v>
      </c>
      <c r="C175" s="77" t="s">
        <v>157</v>
      </c>
      <c r="D175" s="107">
        <v>156</v>
      </c>
      <c r="E175" s="81" t="s">
        <v>568</v>
      </c>
      <c r="F175" s="34">
        <v>0.31967213114754095</v>
      </c>
      <c r="G175" s="1" t="s">
        <v>922</v>
      </c>
      <c r="H175" s="1" t="s">
        <v>965</v>
      </c>
      <c r="I175" s="191">
        <f>VLOOKUP(Tabla22[[#This Row],[Cód_
Producto]],Productos!A$4:B$275,2,0)</f>
        <v>172</v>
      </c>
      <c r="J175" s="1" t="str">
        <f>CONCATENATE("(NULL, '",Tabla22[[#This Row],[company_id]],"', '",Tabla22[[#This Row],[product_id]],"', '', '', '', '', '1', '",Tabla22[[#This Row],[Precio unit x Consumo]],"', '', CURRENT_TIME(), CURRENT_TIME(), NULL),")</f>
        <v>(NULL, '1', '172', '', '', '', '', '1', '0.319672131147541', '', CURRENT_TIME(), CURRENT_TIME(), NULL),</v>
      </c>
    </row>
    <row r="176" spans="1:10" ht="11.65" customHeight="1" x14ac:dyDescent="0.2">
      <c r="A176" s="97" t="s">
        <v>1098</v>
      </c>
      <c r="B176" s="97">
        <v>1</v>
      </c>
      <c r="C176" s="77" t="s">
        <v>467</v>
      </c>
      <c r="D176" s="107">
        <v>144.34</v>
      </c>
      <c r="E176" s="81" t="s">
        <v>568</v>
      </c>
      <c r="F176" s="34">
        <v>1.112447013487476</v>
      </c>
      <c r="G176" s="1" t="s">
        <v>922</v>
      </c>
      <c r="H176" s="1" t="s">
        <v>965</v>
      </c>
      <c r="I176" s="191">
        <f>VLOOKUP(Tabla22[[#This Row],[Cód_
Producto]],Productos!A$4:B$275,2,0)</f>
        <v>173</v>
      </c>
      <c r="J176" s="1" t="str">
        <f>CONCATENATE("(NULL, '",Tabla22[[#This Row],[company_id]],"', '",Tabla22[[#This Row],[product_id]],"', '', '', '', '', '1', '",Tabla22[[#This Row],[Precio unit x Consumo]],"', '', CURRENT_TIME(), CURRENT_TIME(), NULL),")</f>
        <v>(NULL, '1', '173', '', '', '', '', '1', '1.11244701348748', '', CURRENT_TIME(), CURRENT_TIME(), NULL),</v>
      </c>
    </row>
    <row r="177" spans="1:10" ht="11.65" customHeight="1" x14ac:dyDescent="0.2">
      <c r="A177" s="97" t="s">
        <v>1098</v>
      </c>
      <c r="B177" s="97">
        <v>1</v>
      </c>
      <c r="C177" s="77" t="s">
        <v>159</v>
      </c>
      <c r="D177" s="107">
        <v>156</v>
      </c>
      <c r="E177" s="81" t="s">
        <v>568</v>
      </c>
      <c r="F177" s="34">
        <v>0.32773109243697479</v>
      </c>
      <c r="G177" s="1" t="s">
        <v>922</v>
      </c>
      <c r="H177" s="1" t="s">
        <v>965</v>
      </c>
      <c r="I177" s="191">
        <f>VLOOKUP(Tabla22[[#This Row],[Cód_
Producto]],Productos!A$4:B$275,2,0)</f>
        <v>174</v>
      </c>
      <c r="J177" s="1" t="str">
        <f>CONCATENATE("(NULL, '",Tabla22[[#This Row],[company_id]],"', '",Tabla22[[#This Row],[product_id]],"', '', '', '', '', '1', '",Tabla22[[#This Row],[Precio unit x Consumo]],"', '', CURRENT_TIME(), CURRENT_TIME(), NULL),")</f>
        <v>(NULL, '1', '174', '', '', '', '', '1', '0.327731092436975', '', CURRENT_TIME(), CURRENT_TIME(), NULL),</v>
      </c>
    </row>
    <row r="178" spans="1:10" ht="11.65" customHeight="1" x14ac:dyDescent="0.2">
      <c r="A178" s="97" t="s">
        <v>1098</v>
      </c>
      <c r="B178" s="97">
        <v>1</v>
      </c>
      <c r="C178" s="77" t="s">
        <v>161</v>
      </c>
      <c r="D178" s="107">
        <v>156</v>
      </c>
      <c r="E178" s="81" t="s">
        <v>568</v>
      </c>
      <c r="F178" s="34">
        <v>0.31707317073170738</v>
      </c>
      <c r="G178" s="1" t="s">
        <v>922</v>
      </c>
      <c r="H178" s="1" t="s">
        <v>965</v>
      </c>
      <c r="I178" s="191">
        <f>VLOOKUP(Tabla22[[#This Row],[Cód_
Producto]],Productos!A$4:B$275,2,0)</f>
        <v>175</v>
      </c>
      <c r="J178" s="1" t="str">
        <f>CONCATENATE("(NULL, '",Tabla22[[#This Row],[company_id]],"', '",Tabla22[[#This Row],[product_id]],"', '', '', '', '', '1', '",Tabla22[[#This Row],[Precio unit x Consumo]],"', '', CURRENT_TIME(), CURRENT_TIME(), NULL),")</f>
        <v>(NULL, '1', '175', '', '', '', '', '1', '0.317073170731707', '', CURRENT_TIME(), CURRENT_TIME(), NULL),</v>
      </c>
    </row>
    <row r="179" spans="1:10" ht="11.65" customHeight="1" x14ac:dyDescent="0.2">
      <c r="A179" s="97" t="s">
        <v>1098</v>
      </c>
      <c r="B179" s="97">
        <v>1</v>
      </c>
      <c r="C179" s="77" t="s">
        <v>163</v>
      </c>
      <c r="D179" s="107">
        <v>248.28</v>
      </c>
      <c r="E179" s="81" t="s">
        <v>568</v>
      </c>
      <c r="F179" s="34">
        <v>0.23827255278310941</v>
      </c>
      <c r="G179" s="1" t="s">
        <v>922</v>
      </c>
      <c r="H179" s="1" t="s">
        <v>965</v>
      </c>
      <c r="I179" s="191">
        <f>VLOOKUP(Tabla22[[#This Row],[Cód_
Producto]],Productos!A$4:B$275,2,0)</f>
        <v>176</v>
      </c>
      <c r="J179" s="1" t="str">
        <f>CONCATENATE("(NULL, '",Tabla22[[#This Row],[company_id]],"', '",Tabla22[[#This Row],[product_id]],"', '', '', '', '', '1', '",Tabla22[[#This Row],[Precio unit x Consumo]],"', '', CURRENT_TIME(), CURRENT_TIME(), NULL),")</f>
        <v>(NULL, '1', '176', '', '', '', '', '1', '0.238272552783109', '', CURRENT_TIME(), CURRENT_TIME(), NULL),</v>
      </c>
    </row>
    <row r="180" spans="1:10" ht="11.65" customHeight="1" x14ac:dyDescent="0.2">
      <c r="A180" s="97" t="s">
        <v>1098</v>
      </c>
      <c r="B180" s="97">
        <v>1</v>
      </c>
      <c r="C180" s="77" t="s">
        <v>165</v>
      </c>
      <c r="D180" s="107">
        <v>300</v>
      </c>
      <c r="E180" s="81" t="s">
        <v>568</v>
      </c>
      <c r="F180" s="34">
        <v>0.3042596348884381</v>
      </c>
      <c r="G180" s="1" t="s">
        <v>922</v>
      </c>
      <c r="H180" s="1" t="s">
        <v>965</v>
      </c>
      <c r="I180" s="191">
        <f>VLOOKUP(Tabla22[[#This Row],[Cód_
Producto]],Productos!A$4:B$275,2,0)</f>
        <v>177</v>
      </c>
      <c r="J180" s="1" t="str">
        <f>CONCATENATE("(NULL, '",Tabla22[[#This Row],[company_id]],"', '",Tabla22[[#This Row],[product_id]],"', '', '', '', '', '1', '",Tabla22[[#This Row],[Precio unit x Consumo]],"', '', CURRENT_TIME(), CURRENT_TIME(), NULL),")</f>
        <v>(NULL, '1', '177', '', '', '', '', '1', '0.304259634888438', '', CURRENT_TIME(), CURRENT_TIME(), NULL),</v>
      </c>
    </row>
    <row r="181" spans="1:10" ht="11.65" customHeight="1" x14ac:dyDescent="0.2">
      <c r="A181" s="97" t="s">
        <v>1098</v>
      </c>
      <c r="B181" s="97">
        <v>1</v>
      </c>
      <c r="C181" s="77" t="s">
        <v>469</v>
      </c>
      <c r="D181" s="107">
        <v>355.56</v>
      </c>
      <c r="E181" s="81" t="s">
        <v>568</v>
      </c>
      <c r="F181" s="34">
        <v>0.73462809917355376</v>
      </c>
      <c r="G181" s="1" t="s">
        <v>922</v>
      </c>
      <c r="H181" s="1" t="s">
        <v>965</v>
      </c>
      <c r="I181" s="191">
        <f>VLOOKUP(Tabla22[[#This Row],[Cód_
Producto]],Productos!A$4:B$275,2,0)</f>
        <v>178</v>
      </c>
      <c r="J181" s="1" t="str">
        <f>CONCATENATE("(NULL, '",Tabla22[[#This Row],[company_id]],"', '",Tabla22[[#This Row],[product_id]],"', '', '', '', '', '1', '",Tabla22[[#This Row],[Precio unit x Consumo]],"', '', CURRENT_TIME(), CURRENT_TIME(), NULL),")</f>
        <v>(NULL, '1', '178', '', '', '', '', '1', '0.734628099173554', '', CURRENT_TIME(), CURRENT_TIME(), NULL),</v>
      </c>
    </row>
    <row r="182" spans="1:10" ht="11.65" customHeight="1" x14ac:dyDescent="0.2">
      <c r="A182" s="97" t="s">
        <v>1098</v>
      </c>
      <c r="B182" s="97">
        <v>1</v>
      </c>
      <c r="C182" s="77" t="s">
        <v>167</v>
      </c>
      <c r="D182" s="107">
        <v>356.56</v>
      </c>
      <c r="E182" s="81" t="s">
        <v>568</v>
      </c>
      <c r="F182" s="34">
        <v>0.36834710743801652</v>
      </c>
      <c r="G182" s="1" t="s">
        <v>922</v>
      </c>
      <c r="H182" s="1" t="s">
        <v>965</v>
      </c>
      <c r="I182" s="191">
        <f>VLOOKUP(Tabla22[[#This Row],[Cód_
Producto]],Productos!A$4:B$275,2,0)</f>
        <v>179</v>
      </c>
      <c r="J182" s="1" t="str">
        <f>CONCATENATE("(NULL, '",Tabla22[[#This Row],[company_id]],"', '",Tabla22[[#This Row],[product_id]],"', '', '', '', '', '1', '",Tabla22[[#This Row],[Precio unit x Consumo]],"', '', CURRENT_TIME(), CURRENT_TIME(), NULL),")</f>
        <v>(NULL, '1', '179', '', '', '', '', '1', '0.368347107438017', '', CURRENT_TIME(), CURRENT_TIME(), NULL),</v>
      </c>
    </row>
    <row r="183" spans="1:10" ht="11.65" customHeight="1" x14ac:dyDescent="0.2">
      <c r="A183" s="97" t="s">
        <v>1098</v>
      </c>
      <c r="B183" s="97">
        <v>1</v>
      </c>
      <c r="C183" s="77" t="s">
        <v>169</v>
      </c>
      <c r="D183" s="107">
        <v>97.37</v>
      </c>
      <c r="E183" s="81" t="s">
        <v>568</v>
      </c>
      <c r="F183" s="34">
        <v>0.20034979423868315</v>
      </c>
      <c r="G183" s="1" t="s">
        <v>922</v>
      </c>
      <c r="H183" s="1" t="s">
        <v>965</v>
      </c>
      <c r="I183" s="191">
        <f>VLOOKUP(Tabla22[[#This Row],[Cód_
Producto]],Productos!A$4:B$275,2,0)</f>
        <v>180</v>
      </c>
      <c r="J183" s="1" t="str">
        <f>CONCATENATE("(NULL, '",Tabla22[[#This Row],[company_id]],"', '",Tabla22[[#This Row],[product_id]],"', '', '', '', '', '1', '",Tabla22[[#This Row],[Precio unit x Consumo]],"', '', CURRENT_TIME(), CURRENT_TIME(), NULL),")</f>
        <v>(NULL, '1', '180', '', '', '', '', '1', '0.200349794238683', '', CURRENT_TIME(), CURRENT_TIME(), NULL),</v>
      </c>
    </row>
    <row r="184" spans="1:10" ht="11.65" customHeight="1" x14ac:dyDescent="0.2">
      <c r="A184" s="97" t="s">
        <v>1098</v>
      </c>
      <c r="B184" s="97">
        <v>1</v>
      </c>
      <c r="C184" s="77" t="s">
        <v>171</v>
      </c>
      <c r="D184" s="107">
        <v>102.8</v>
      </c>
      <c r="E184" s="81" t="s">
        <v>568</v>
      </c>
      <c r="F184" s="34">
        <v>0.19674641148325361</v>
      </c>
      <c r="G184" s="1" t="s">
        <v>922</v>
      </c>
      <c r="H184" s="1" t="s">
        <v>965</v>
      </c>
      <c r="I184" s="191">
        <f>VLOOKUP(Tabla22[[#This Row],[Cód_
Producto]],Productos!A$4:B$275,2,0)</f>
        <v>181</v>
      </c>
      <c r="J184" s="1" t="str">
        <f>CONCATENATE("(NULL, '",Tabla22[[#This Row],[company_id]],"', '",Tabla22[[#This Row],[product_id]],"', '', '', '', '', '1', '",Tabla22[[#This Row],[Precio unit x Consumo]],"', '', CURRENT_TIME(), CURRENT_TIME(), NULL),")</f>
        <v>(NULL, '1', '181', '', '', '', '', '1', '0.196746411483254', '', CURRENT_TIME(), CURRENT_TIME(), NULL),</v>
      </c>
    </row>
    <row r="185" spans="1:10" ht="11.65" customHeight="1" x14ac:dyDescent="0.2">
      <c r="A185" s="97" t="s">
        <v>1098</v>
      </c>
      <c r="B185" s="97">
        <v>1</v>
      </c>
      <c r="C185" s="77" t="s">
        <v>173</v>
      </c>
      <c r="D185" s="107">
        <v>356.56</v>
      </c>
      <c r="E185" s="81" t="s">
        <v>568</v>
      </c>
      <c r="F185" s="34">
        <v>0.35799196787148602</v>
      </c>
      <c r="G185" s="1" t="s">
        <v>922</v>
      </c>
      <c r="H185" s="1" t="s">
        <v>965</v>
      </c>
      <c r="I185" s="191">
        <f>VLOOKUP(Tabla22[[#This Row],[Cód_
Producto]],Productos!A$4:B$275,2,0)</f>
        <v>182</v>
      </c>
      <c r="J185" s="1" t="str">
        <f>CONCATENATE("(NULL, '",Tabla22[[#This Row],[company_id]],"', '",Tabla22[[#This Row],[product_id]],"', '', '', '', '', '1', '",Tabla22[[#This Row],[Precio unit x Consumo]],"', '', CURRENT_TIME(), CURRENT_TIME(), NULL),")</f>
        <v>(NULL, '1', '182', '', '', '', '', '1', '0.357991967871486', '', CURRENT_TIME(), CURRENT_TIME(), NULL),</v>
      </c>
    </row>
    <row r="186" spans="1:10" ht="11.65" customHeight="1" x14ac:dyDescent="0.2">
      <c r="A186" s="97" t="s">
        <v>1098</v>
      </c>
      <c r="B186" s="97">
        <v>1</v>
      </c>
      <c r="C186" s="77" t="s">
        <v>175</v>
      </c>
      <c r="D186" s="107">
        <v>189.48</v>
      </c>
      <c r="E186" s="81" t="s">
        <v>568</v>
      </c>
      <c r="F186" s="34">
        <v>0.19197568389057751</v>
      </c>
      <c r="G186" s="1" t="s">
        <v>922</v>
      </c>
      <c r="H186" s="1" t="s">
        <v>965</v>
      </c>
      <c r="I186" s="191">
        <f>VLOOKUP(Tabla22[[#This Row],[Cód_
Producto]],Productos!A$4:B$275,2,0)</f>
        <v>183</v>
      </c>
      <c r="J186" s="1" t="str">
        <f>CONCATENATE("(NULL, '",Tabla22[[#This Row],[company_id]],"', '",Tabla22[[#This Row],[product_id]],"', '', '', '', '', '1', '",Tabla22[[#This Row],[Precio unit x Consumo]],"', '', CURRENT_TIME(), CURRENT_TIME(), NULL),")</f>
        <v>(NULL, '1', '183', '', '', '', '', '1', '0.191975683890578', '', CURRENT_TIME(), CURRENT_TIME(), NULL),</v>
      </c>
    </row>
    <row r="187" spans="1:10" ht="11.65" customHeight="1" x14ac:dyDescent="0.2">
      <c r="A187" s="97" t="s">
        <v>1098</v>
      </c>
      <c r="B187" s="97">
        <v>1</v>
      </c>
      <c r="C187" s="77" t="s">
        <v>471</v>
      </c>
      <c r="D187" s="107">
        <v>133.33000000000001</v>
      </c>
      <c r="E187" s="81" t="s">
        <v>568</v>
      </c>
      <c r="F187" s="34">
        <v>0.25839147286821706</v>
      </c>
      <c r="G187" s="1" t="s">
        <v>922</v>
      </c>
      <c r="H187" s="1" t="s">
        <v>965</v>
      </c>
      <c r="I187" s="191">
        <f>VLOOKUP(Tabla22[[#This Row],[Cód_
Producto]],Productos!A$4:B$275,2,0)</f>
        <v>184</v>
      </c>
      <c r="J187" s="1" t="str">
        <f>CONCATENATE("(NULL, '",Tabla22[[#This Row],[company_id]],"', '",Tabla22[[#This Row],[product_id]],"', '', '', '', '', '1', '",Tabla22[[#This Row],[Precio unit x Consumo]],"', '', CURRENT_TIME(), CURRENT_TIME(), NULL),")</f>
        <v>(NULL, '1', '184', '', '', '', '', '1', '0.258391472868217', '', CURRENT_TIME(), CURRENT_TIME(), NULL),</v>
      </c>
    </row>
    <row r="188" spans="1:10" ht="11.65" customHeight="1" x14ac:dyDescent="0.2">
      <c r="A188" s="97" t="s">
        <v>1098</v>
      </c>
      <c r="B188" s="97">
        <v>1</v>
      </c>
      <c r="C188" s="77" t="s">
        <v>177</v>
      </c>
      <c r="D188" s="107">
        <v>156</v>
      </c>
      <c r="E188" s="81" t="s">
        <v>568</v>
      </c>
      <c r="F188" s="34">
        <v>0.30232558139534882</v>
      </c>
      <c r="G188" s="1" t="s">
        <v>922</v>
      </c>
      <c r="H188" s="1" t="s">
        <v>965</v>
      </c>
      <c r="I188" s="191">
        <f>VLOOKUP(Tabla22[[#This Row],[Cód_
Producto]],Productos!A$4:B$275,2,0)</f>
        <v>185</v>
      </c>
      <c r="J188" s="1" t="str">
        <f>CONCATENATE("(NULL, '",Tabla22[[#This Row],[company_id]],"', '",Tabla22[[#This Row],[product_id]],"', '', '', '', '', '1', '",Tabla22[[#This Row],[Precio unit x Consumo]],"', '', CURRENT_TIME(), CURRENT_TIME(), NULL),")</f>
        <v>(NULL, '1', '185', '', '', '', '', '1', '0.302325581395349', '', CURRENT_TIME(), CURRENT_TIME(), NULL),</v>
      </c>
    </row>
    <row r="189" spans="1:10" ht="11.65" customHeight="1" x14ac:dyDescent="0.2">
      <c r="A189" s="97" t="s">
        <v>1098</v>
      </c>
      <c r="B189" s="97">
        <v>1</v>
      </c>
      <c r="C189" s="77" t="s">
        <v>179</v>
      </c>
      <c r="D189" s="107">
        <v>91.37</v>
      </c>
      <c r="E189" s="81" t="s">
        <v>568</v>
      </c>
      <c r="F189" s="34">
        <v>0.18627930682976554</v>
      </c>
      <c r="G189" s="1" t="s">
        <v>922</v>
      </c>
      <c r="H189" s="1" t="s">
        <v>965</v>
      </c>
      <c r="I189" s="191">
        <f>VLOOKUP(Tabla22[[#This Row],[Cód_
Producto]],Productos!A$4:B$275,2,0)</f>
        <v>186</v>
      </c>
      <c r="J189" s="1" t="str">
        <f>CONCATENATE("(NULL, '",Tabla22[[#This Row],[company_id]],"', '",Tabla22[[#This Row],[product_id]],"', '', '', '', '', '1', '",Tabla22[[#This Row],[Precio unit x Consumo]],"', '', CURRENT_TIME(), CURRENT_TIME(), NULL),")</f>
        <v>(NULL, '1', '186', '', '', '', '', '1', '0.186279306829766', '', CURRENT_TIME(), CURRENT_TIME(), NULL),</v>
      </c>
    </row>
    <row r="190" spans="1:10" ht="11.65" customHeight="1" x14ac:dyDescent="0.2">
      <c r="A190" s="97" t="s">
        <v>1098</v>
      </c>
      <c r="B190" s="97">
        <v>1</v>
      </c>
      <c r="C190" s="77" t="s">
        <v>181</v>
      </c>
      <c r="D190" s="107">
        <v>156</v>
      </c>
      <c r="E190" s="81" t="s">
        <v>568</v>
      </c>
      <c r="F190" s="34">
        <v>0.16369359916054566</v>
      </c>
      <c r="G190" s="1" t="s">
        <v>922</v>
      </c>
      <c r="H190" s="1" t="s">
        <v>965</v>
      </c>
      <c r="I190" s="191">
        <f>VLOOKUP(Tabla22[[#This Row],[Cód_
Producto]],Productos!A$4:B$275,2,0)</f>
        <v>187</v>
      </c>
      <c r="J190" s="1" t="str">
        <f>CONCATENATE("(NULL, '",Tabla22[[#This Row],[company_id]],"', '",Tabla22[[#This Row],[product_id]],"', '', '', '', '', '1', '",Tabla22[[#This Row],[Precio unit x Consumo]],"', '', CURRENT_TIME(), CURRENT_TIME(), NULL),")</f>
        <v>(NULL, '1', '187', '', '', '', '', '1', '0.163693599160546', '', CURRENT_TIME(), CURRENT_TIME(), NULL),</v>
      </c>
    </row>
    <row r="191" spans="1:10" ht="11.65" customHeight="1" x14ac:dyDescent="0.2">
      <c r="A191" s="97" t="s">
        <v>1098</v>
      </c>
      <c r="B191" s="97">
        <v>1</v>
      </c>
      <c r="C191" s="77" t="s">
        <v>183</v>
      </c>
      <c r="D191" s="107">
        <v>102.8</v>
      </c>
      <c r="E191" s="81" t="s">
        <v>568</v>
      </c>
      <c r="F191" s="34">
        <v>0.21130524152106886</v>
      </c>
      <c r="G191" s="1" t="s">
        <v>922</v>
      </c>
      <c r="H191" s="1" t="s">
        <v>965</v>
      </c>
      <c r="I191" s="191">
        <f>VLOOKUP(Tabla22[[#This Row],[Cód_
Producto]],Productos!A$4:B$275,2,0)</f>
        <v>188</v>
      </c>
      <c r="J191" s="1" t="str">
        <f>CONCATENATE("(NULL, '",Tabla22[[#This Row],[company_id]],"', '",Tabla22[[#This Row],[product_id]],"', '', '', '', '', '1', '",Tabla22[[#This Row],[Precio unit x Consumo]],"', '', CURRENT_TIME(), CURRENT_TIME(), NULL),")</f>
        <v>(NULL, '1', '188', '', '', '', '', '1', '0.211305241521069', '', CURRENT_TIME(), CURRENT_TIME(), NULL),</v>
      </c>
    </row>
    <row r="192" spans="1:10" ht="11.65" customHeight="1" x14ac:dyDescent="0.2">
      <c r="A192" s="97" t="s">
        <v>1098</v>
      </c>
      <c r="B192" s="97">
        <v>1</v>
      </c>
      <c r="C192" s="77" t="s">
        <v>185</v>
      </c>
      <c r="D192" s="107">
        <v>91.37</v>
      </c>
      <c r="E192" s="81" t="s">
        <v>568</v>
      </c>
      <c r="F192" s="34">
        <v>0.1742040038131554</v>
      </c>
      <c r="G192" s="1" t="s">
        <v>922</v>
      </c>
      <c r="H192" s="1" t="s">
        <v>965</v>
      </c>
      <c r="I192" s="191">
        <f>VLOOKUP(Tabla22[[#This Row],[Cód_
Producto]],Productos!A$4:B$275,2,0)</f>
        <v>189</v>
      </c>
      <c r="J192" s="1" t="str">
        <f>CONCATENATE("(NULL, '",Tabla22[[#This Row],[company_id]],"', '",Tabla22[[#This Row],[product_id]],"', '', '', '', '', '1', '",Tabla22[[#This Row],[Precio unit x Consumo]],"', '', CURRENT_TIME(), CURRENT_TIME(), NULL),")</f>
        <v>(NULL, '1', '189', '', '', '', '', '1', '0.174204003813155', '', CURRENT_TIME(), CURRENT_TIME(), NULL),</v>
      </c>
    </row>
    <row r="193" spans="1:10" ht="11.65" customHeight="1" x14ac:dyDescent="0.2">
      <c r="A193" s="97" t="s">
        <v>1098</v>
      </c>
      <c r="B193" s="97">
        <v>1</v>
      </c>
      <c r="C193" s="77" t="s">
        <v>187</v>
      </c>
      <c r="D193" s="107">
        <v>156</v>
      </c>
      <c r="E193" s="81" t="s">
        <v>568</v>
      </c>
      <c r="F193" s="34">
        <v>0.28007181328545777</v>
      </c>
      <c r="G193" s="1" t="s">
        <v>922</v>
      </c>
      <c r="H193" s="1" t="s">
        <v>965</v>
      </c>
      <c r="I193" s="191">
        <f>VLOOKUP(Tabla22[[#This Row],[Cód_
Producto]],Productos!A$4:B$275,2,0)</f>
        <v>190</v>
      </c>
      <c r="J193" s="1" t="str">
        <f>CONCATENATE("(NULL, '",Tabla22[[#This Row],[company_id]],"', '",Tabla22[[#This Row],[product_id]],"', '', '', '', '', '1', '",Tabla22[[#This Row],[Precio unit x Consumo]],"', '', CURRENT_TIME(), CURRENT_TIME(), NULL),")</f>
        <v>(NULL, '1', '190', '', '', '', '', '1', '0.280071813285458', '', CURRENT_TIME(), CURRENT_TIME(), NULL),</v>
      </c>
    </row>
    <row r="194" spans="1:10" ht="11.65" customHeight="1" x14ac:dyDescent="0.2">
      <c r="A194" s="97" t="s">
        <v>1098</v>
      </c>
      <c r="B194" s="97">
        <v>1</v>
      </c>
      <c r="C194" s="77" t="s">
        <v>189</v>
      </c>
      <c r="D194" s="107">
        <v>156</v>
      </c>
      <c r="E194" s="81" t="s">
        <v>568</v>
      </c>
      <c r="F194" s="34">
        <v>0.27659574468085107</v>
      </c>
      <c r="G194" s="1" t="s">
        <v>922</v>
      </c>
      <c r="H194" s="1" t="s">
        <v>965</v>
      </c>
      <c r="I194" s="191">
        <f>VLOOKUP(Tabla22[[#This Row],[Cód_
Producto]],Productos!A$4:B$275,2,0)</f>
        <v>191</v>
      </c>
      <c r="J194" s="1" t="str">
        <f>CONCATENATE("(NULL, '",Tabla22[[#This Row],[company_id]],"', '",Tabla22[[#This Row],[product_id]],"', '', '', '', '', '1', '",Tabla22[[#This Row],[Precio unit x Consumo]],"', '', CURRENT_TIME(), CURRENT_TIME(), NULL),")</f>
        <v>(NULL, '1', '191', '', '', '', '', '1', '0.276595744680851', '', CURRENT_TIME(), CURRENT_TIME(), NULL),</v>
      </c>
    </row>
    <row r="195" spans="1:10" ht="11.65" customHeight="1" x14ac:dyDescent="0.2">
      <c r="A195" s="97" t="s">
        <v>1098</v>
      </c>
      <c r="B195" s="97">
        <v>1</v>
      </c>
      <c r="C195" s="77" t="s">
        <v>191</v>
      </c>
      <c r="D195" s="107">
        <v>248.28</v>
      </c>
      <c r="E195" s="81" t="s">
        <v>568</v>
      </c>
      <c r="F195" s="34">
        <v>0.44654676258992804</v>
      </c>
      <c r="G195" s="1" t="s">
        <v>922</v>
      </c>
      <c r="H195" s="1" t="s">
        <v>965</v>
      </c>
      <c r="I195" s="191">
        <f>VLOOKUP(Tabla22[[#This Row],[Cód_
Producto]],Productos!A$4:B$275,2,0)</f>
        <v>192</v>
      </c>
      <c r="J195" s="1" t="str">
        <f>CONCATENATE("(NULL, '",Tabla22[[#This Row],[company_id]],"', '",Tabla22[[#This Row],[product_id]],"', '', '', '', '', '1', '",Tabla22[[#This Row],[Precio unit x Consumo]],"', '', CURRENT_TIME(), CURRENT_TIME(), NULL),")</f>
        <v>(NULL, '1', '192', '', '', '', '', '1', '0.446546762589928', '', CURRENT_TIME(), CURRENT_TIME(), NULL),</v>
      </c>
    </row>
    <row r="196" spans="1:10" ht="11.65" customHeight="1" x14ac:dyDescent="0.2">
      <c r="A196" s="97" t="s">
        <v>1098</v>
      </c>
      <c r="B196" s="97">
        <v>1</v>
      </c>
      <c r="C196" s="77" t="s">
        <v>193</v>
      </c>
      <c r="D196" s="107">
        <v>156</v>
      </c>
      <c r="E196" s="81" t="s">
        <v>568</v>
      </c>
      <c r="F196" s="34">
        <v>0.2862385321100917</v>
      </c>
      <c r="G196" s="1" t="s">
        <v>922</v>
      </c>
      <c r="H196" s="1" t="s">
        <v>965</v>
      </c>
      <c r="I196" s="191">
        <f>VLOOKUP(Tabla22[[#This Row],[Cód_
Producto]],Productos!A$4:B$275,2,0)</f>
        <v>193</v>
      </c>
      <c r="J196" s="1" t="str">
        <f>CONCATENATE("(NULL, '",Tabla22[[#This Row],[company_id]],"', '",Tabla22[[#This Row],[product_id]],"', '', '', '', '', '1', '",Tabla22[[#This Row],[Precio unit x Consumo]],"', '', CURRENT_TIME(), CURRENT_TIME(), NULL),")</f>
        <v>(NULL, '1', '193', '', '', '', '', '1', '0.286238532110092', '', CURRENT_TIME(), CURRENT_TIME(), NULL),</v>
      </c>
    </row>
    <row r="197" spans="1:10" ht="11.65" customHeight="1" x14ac:dyDescent="0.2">
      <c r="A197" s="97" t="s">
        <v>1098</v>
      </c>
      <c r="B197" s="97">
        <v>1</v>
      </c>
      <c r="C197" s="77" t="s">
        <v>195</v>
      </c>
      <c r="D197" s="107">
        <v>248.28</v>
      </c>
      <c r="E197" s="81" t="s">
        <v>568</v>
      </c>
      <c r="F197" s="34">
        <v>0.43443569553805778</v>
      </c>
      <c r="G197" s="1" t="s">
        <v>922</v>
      </c>
      <c r="H197" s="1" t="s">
        <v>965</v>
      </c>
      <c r="I197" s="191">
        <f>VLOOKUP(Tabla22[[#This Row],[Cód_
Producto]],Productos!A$4:B$275,2,0)</f>
        <v>194</v>
      </c>
      <c r="J197" s="1" t="str">
        <f>CONCATENATE("(NULL, '",Tabla22[[#This Row],[company_id]],"', '",Tabla22[[#This Row],[product_id]],"', '', '', '', '', '1', '",Tabla22[[#This Row],[Precio unit x Consumo]],"', '', CURRENT_TIME(), CURRENT_TIME(), NULL),")</f>
        <v>(NULL, '1', '194', '', '', '', '', '1', '0.434435695538058', '', CURRENT_TIME(), CURRENT_TIME(), NULL),</v>
      </c>
    </row>
    <row r="198" spans="1:10" ht="11.65" customHeight="1" x14ac:dyDescent="0.2">
      <c r="A198" s="97" t="s">
        <v>1098</v>
      </c>
      <c r="B198" s="97">
        <v>1</v>
      </c>
      <c r="C198" s="77" t="s">
        <v>197</v>
      </c>
      <c r="D198" s="107">
        <v>156</v>
      </c>
      <c r="E198" s="81" t="s">
        <v>568</v>
      </c>
      <c r="F198" s="34">
        <v>0.27440633245382584</v>
      </c>
      <c r="G198" s="1" t="s">
        <v>922</v>
      </c>
      <c r="H198" s="1" t="s">
        <v>965</v>
      </c>
      <c r="I198" s="191">
        <f>VLOOKUP(Tabla22[[#This Row],[Cód_
Producto]],Productos!A$4:B$275,2,0)</f>
        <v>195</v>
      </c>
      <c r="J198" s="1" t="str">
        <f>CONCATENATE("(NULL, '",Tabla22[[#This Row],[company_id]],"', '",Tabla22[[#This Row],[product_id]],"', '', '', '', '', '1', '",Tabla22[[#This Row],[Precio unit x Consumo]],"', '', CURRENT_TIME(), CURRENT_TIME(), NULL),")</f>
        <v>(NULL, '1', '195', '', '', '', '', '1', '0.274406332453826', '', CURRENT_TIME(), CURRENT_TIME(), NULL),</v>
      </c>
    </row>
    <row r="199" spans="1:10" ht="11.65" customHeight="1" x14ac:dyDescent="0.2">
      <c r="A199" s="97" t="s">
        <v>1098</v>
      </c>
      <c r="B199" s="97">
        <v>1</v>
      </c>
      <c r="C199" s="77" t="s">
        <v>199</v>
      </c>
      <c r="D199" s="107">
        <v>248.28</v>
      </c>
      <c r="E199" s="81" t="s">
        <v>568</v>
      </c>
      <c r="F199" s="34">
        <v>0.43481611208406307</v>
      </c>
      <c r="G199" s="1" t="s">
        <v>922</v>
      </c>
      <c r="H199" s="1" t="s">
        <v>965</v>
      </c>
      <c r="I199" s="191">
        <f>VLOOKUP(Tabla22[[#This Row],[Cód_
Producto]],Productos!A$4:B$275,2,0)</f>
        <v>196</v>
      </c>
      <c r="J199" s="1" t="str">
        <f>CONCATENATE("(NULL, '",Tabla22[[#This Row],[company_id]],"', '",Tabla22[[#This Row],[product_id]],"', '', '', '', '', '1', '",Tabla22[[#This Row],[Precio unit x Consumo]],"', '', CURRENT_TIME(), CURRENT_TIME(), NULL),")</f>
        <v>(NULL, '1', '196', '', '', '', '', '1', '0.434816112084063', '', CURRENT_TIME(), CURRENT_TIME(), NULL),</v>
      </c>
    </row>
    <row r="200" spans="1:10" ht="11.65" customHeight="1" x14ac:dyDescent="0.2">
      <c r="A200" s="97" t="s">
        <v>1098</v>
      </c>
      <c r="B200" s="97">
        <v>1</v>
      </c>
      <c r="C200" s="77" t="s">
        <v>201</v>
      </c>
      <c r="D200" s="107">
        <v>510.83</v>
      </c>
      <c r="E200" s="81" t="s">
        <v>568</v>
      </c>
      <c r="F200" s="34">
        <v>0.89619298245614032</v>
      </c>
      <c r="G200" s="1" t="s">
        <v>922</v>
      </c>
      <c r="H200" s="1" t="s">
        <v>965</v>
      </c>
      <c r="I200" s="191">
        <f>VLOOKUP(Tabla22[[#This Row],[Cód_
Producto]],Productos!A$4:B$275,2,0)</f>
        <v>197</v>
      </c>
      <c r="J200" s="1" t="str">
        <f>CONCATENATE("(NULL, '",Tabla22[[#This Row],[company_id]],"', '",Tabla22[[#This Row],[product_id]],"', '', '', '', '', '1', '",Tabla22[[#This Row],[Precio unit x Consumo]],"', '', CURRENT_TIME(), CURRENT_TIME(), NULL),")</f>
        <v>(NULL, '1', '197', '', '', '', '', '1', '0.89619298245614', '', CURRENT_TIME(), CURRENT_TIME(), NULL),</v>
      </c>
    </row>
    <row r="201" spans="1:10" ht="11.65" customHeight="1" x14ac:dyDescent="0.2">
      <c r="A201" s="97" t="s">
        <v>1098</v>
      </c>
      <c r="B201" s="97">
        <v>1</v>
      </c>
      <c r="C201" s="77" t="s">
        <v>203</v>
      </c>
      <c r="D201" s="107">
        <v>203.13</v>
      </c>
      <c r="E201" s="81" t="s">
        <v>568</v>
      </c>
      <c r="F201" s="34">
        <v>0.35265625</v>
      </c>
      <c r="G201" s="1" t="s">
        <v>922</v>
      </c>
      <c r="H201" s="1" t="s">
        <v>965</v>
      </c>
      <c r="I201" s="191">
        <f>VLOOKUP(Tabla22[[#This Row],[Cód_
Producto]],Productos!A$4:B$275,2,0)</f>
        <v>198</v>
      </c>
      <c r="J201" s="1" t="str">
        <f>CONCATENATE("(NULL, '",Tabla22[[#This Row],[company_id]],"', '",Tabla22[[#This Row],[product_id]],"', '', '', '', '', '1', '",Tabla22[[#This Row],[Precio unit x Consumo]],"', '', CURRENT_TIME(), CURRENT_TIME(), NULL),")</f>
        <v>(NULL, '1', '198', '', '', '', '', '1', '0.35265625', '', CURRENT_TIME(), CURRENT_TIME(), NULL),</v>
      </c>
    </row>
    <row r="202" spans="1:10" ht="11.65" customHeight="1" x14ac:dyDescent="0.2">
      <c r="A202" s="97" t="s">
        <v>1098</v>
      </c>
      <c r="B202" s="97">
        <v>1</v>
      </c>
      <c r="C202" s="77" t="s">
        <v>205</v>
      </c>
      <c r="D202" s="107">
        <v>156</v>
      </c>
      <c r="E202" s="81" t="s">
        <v>568</v>
      </c>
      <c r="F202" s="34">
        <v>0.29517502365184489</v>
      </c>
      <c r="G202" s="1" t="s">
        <v>922</v>
      </c>
      <c r="H202" s="1" t="s">
        <v>965</v>
      </c>
      <c r="I202" s="191">
        <f>VLOOKUP(Tabla22[[#This Row],[Cód_
Producto]],Productos!A$4:B$275,2,0)</f>
        <v>199</v>
      </c>
      <c r="J202" s="1" t="str">
        <f>CONCATENATE("(NULL, '",Tabla22[[#This Row],[company_id]],"', '",Tabla22[[#This Row],[product_id]],"', '', '', '', '', '1', '",Tabla22[[#This Row],[Precio unit x Consumo]],"', '', CURRENT_TIME(), CURRENT_TIME(), NULL),")</f>
        <v>(NULL, '1', '199', '', '', '', '', '1', '0.295175023651845', '', CURRENT_TIME(), CURRENT_TIME(), NULL),</v>
      </c>
    </row>
    <row r="203" spans="1:10" ht="11.65" customHeight="1" x14ac:dyDescent="0.2">
      <c r="A203" s="97" t="s">
        <v>1098</v>
      </c>
      <c r="B203" s="97">
        <v>1</v>
      </c>
      <c r="C203" s="77" t="s">
        <v>207</v>
      </c>
      <c r="D203" s="107">
        <v>300</v>
      </c>
      <c r="E203" s="81" t="s">
        <v>568</v>
      </c>
      <c r="F203" s="34">
        <v>0.47808764940239046</v>
      </c>
      <c r="G203" s="1" t="s">
        <v>922</v>
      </c>
      <c r="H203" s="1" t="s">
        <v>965</v>
      </c>
      <c r="I203" s="191">
        <f>VLOOKUP(Tabla22[[#This Row],[Cód_
Producto]],Productos!A$4:B$275,2,0)</f>
        <v>200</v>
      </c>
      <c r="J203" s="1" t="str">
        <f>CONCATENATE("(NULL, '",Tabla22[[#This Row],[company_id]],"', '",Tabla22[[#This Row],[product_id]],"', '', '', '', '', '1', '",Tabla22[[#This Row],[Precio unit x Consumo]],"', '', CURRENT_TIME(), CURRENT_TIME(), NULL),")</f>
        <v>(NULL, '1', '200', '', '', '', '', '1', '0.47808764940239', '', CURRENT_TIME(), CURRENT_TIME(), NULL),</v>
      </c>
    </row>
    <row r="204" spans="1:10" ht="11.65" customHeight="1" x14ac:dyDescent="0.2">
      <c r="A204" s="97" t="s">
        <v>1098</v>
      </c>
      <c r="B204" s="97">
        <v>1</v>
      </c>
      <c r="C204" s="77" t="s">
        <v>209</v>
      </c>
      <c r="D204" s="107">
        <v>142.91999999999999</v>
      </c>
      <c r="E204" s="81" t="s">
        <v>568</v>
      </c>
      <c r="F204" s="34">
        <v>2.8357142857142859E-2</v>
      </c>
      <c r="G204" s="1" t="s">
        <v>922</v>
      </c>
      <c r="H204" s="1" t="s">
        <v>966</v>
      </c>
      <c r="I204" s="191">
        <f>VLOOKUP(Tabla22[[#This Row],[Cód_
Producto]],Productos!A$4:B$275,2,0)</f>
        <v>201</v>
      </c>
      <c r="J204" s="1" t="str">
        <f>CONCATENATE("(NULL, '",Tabla22[[#This Row],[company_id]],"', '",Tabla22[[#This Row],[product_id]],"', '', '', '', '', '1', '",Tabla22[[#This Row],[Precio unit x Consumo]],"', '', CURRENT_TIME(), CURRENT_TIME(), NULL),")</f>
        <v>(NULL, '1', '201', '', '', '', '', '1', '0.0283571428571429', '', CURRENT_TIME(), CURRENT_TIME(), NULL),</v>
      </c>
    </row>
    <row r="205" spans="1:10" ht="11.65" customHeight="1" x14ac:dyDescent="0.2">
      <c r="A205" s="97" t="s">
        <v>1098</v>
      </c>
      <c r="B205" s="97">
        <v>1</v>
      </c>
      <c r="C205" s="77" t="s">
        <v>211</v>
      </c>
      <c r="D205" s="107">
        <v>73.56</v>
      </c>
      <c r="E205" s="81" t="s">
        <v>568</v>
      </c>
      <c r="F205" s="34">
        <v>0.14159769008662176</v>
      </c>
      <c r="G205" s="1" t="s">
        <v>922</v>
      </c>
      <c r="H205" s="1" t="s">
        <v>966</v>
      </c>
      <c r="I205" s="191">
        <f>VLOOKUP(Tabla22[[#This Row],[Cód_
Producto]],Productos!A$4:B$275,2,0)</f>
        <v>202</v>
      </c>
      <c r="J205" s="1" t="str">
        <f>CONCATENATE("(NULL, '",Tabla22[[#This Row],[company_id]],"', '",Tabla22[[#This Row],[product_id]],"', '', '', '', '', '1', '",Tabla22[[#This Row],[Precio unit x Consumo]],"', '', CURRENT_TIME(), CURRENT_TIME(), NULL),")</f>
        <v>(NULL, '1', '202', '', '', '', '', '1', '0.141597690086622', '', CURRENT_TIME(), CURRENT_TIME(), NULL),</v>
      </c>
    </row>
    <row r="206" spans="1:10" ht="11.65" customHeight="1" x14ac:dyDescent="0.2">
      <c r="A206" s="97" t="s">
        <v>1098</v>
      </c>
      <c r="B206" s="97">
        <v>1</v>
      </c>
      <c r="C206" s="77" t="s">
        <v>213</v>
      </c>
      <c r="D206" s="107">
        <v>73.56</v>
      </c>
      <c r="E206" s="81" t="s">
        <v>568</v>
      </c>
      <c r="F206" s="34">
        <v>8.1824249165739715E-2</v>
      </c>
      <c r="G206" s="1" t="s">
        <v>922</v>
      </c>
      <c r="H206" s="1" t="s">
        <v>965</v>
      </c>
      <c r="I206" s="191">
        <f>VLOOKUP(Tabla22[[#This Row],[Cód_
Producto]],Productos!A$4:B$275,2,0)</f>
        <v>203</v>
      </c>
      <c r="J206" s="1" t="str">
        <f>CONCATENATE("(NULL, '",Tabla22[[#This Row],[company_id]],"', '",Tabla22[[#This Row],[product_id]],"', '', '', '', '', '1', '",Tabla22[[#This Row],[Precio unit x Consumo]],"', '', CURRENT_TIME(), CURRENT_TIME(), NULL),")</f>
        <v>(NULL, '1', '203', '', '', '', '', '1', '0.0818242491657397', '', CURRENT_TIME(), CURRENT_TIME(), NULL),</v>
      </c>
    </row>
    <row r="207" spans="1:10" ht="11.65" customHeight="1" x14ac:dyDescent="0.2">
      <c r="A207" s="97" t="s">
        <v>1098</v>
      </c>
      <c r="B207" s="97">
        <v>1</v>
      </c>
      <c r="C207" s="77" t="s">
        <v>215</v>
      </c>
      <c r="D207" s="107">
        <v>142.91999999999999</v>
      </c>
      <c r="E207" s="81" t="s">
        <v>568</v>
      </c>
      <c r="F207" s="34">
        <v>2.8272997032640954E-2</v>
      </c>
      <c r="G207" s="1" t="s">
        <v>922</v>
      </c>
      <c r="H207" s="1" t="s">
        <v>965</v>
      </c>
      <c r="I207" s="191">
        <f>VLOOKUP(Tabla22[[#This Row],[Cód_
Producto]],Productos!A$4:B$275,2,0)</f>
        <v>204</v>
      </c>
      <c r="J207" s="1" t="str">
        <f>CONCATENATE("(NULL, '",Tabla22[[#This Row],[company_id]],"', '",Tabla22[[#This Row],[product_id]],"', '', '', '', '', '1', '",Tabla22[[#This Row],[Precio unit x Consumo]],"', '', CURRENT_TIME(), CURRENT_TIME(), NULL),")</f>
        <v>(NULL, '1', '204', '', '', '', '', '1', '0.028272997032641', '', CURRENT_TIME(), CURRENT_TIME(), NULL),</v>
      </c>
    </row>
    <row r="208" spans="1:10" ht="11.65" customHeight="1" x14ac:dyDescent="0.2">
      <c r="A208" s="97" t="s">
        <v>1098</v>
      </c>
      <c r="B208" s="97">
        <v>1</v>
      </c>
      <c r="C208" s="77" t="s">
        <v>217</v>
      </c>
      <c r="D208" s="107">
        <v>73.56</v>
      </c>
      <c r="E208" s="81" t="s">
        <v>568</v>
      </c>
      <c r="F208" s="34">
        <v>0.14712</v>
      </c>
      <c r="G208" s="1" t="s">
        <v>922</v>
      </c>
      <c r="H208" s="1" t="s">
        <v>965</v>
      </c>
      <c r="I208" s="191">
        <f>VLOOKUP(Tabla22[[#This Row],[Cód_
Producto]],Productos!A$4:B$275,2,0)</f>
        <v>205</v>
      </c>
      <c r="J208" s="1" t="str">
        <f>CONCATENATE("(NULL, '",Tabla22[[#This Row],[company_id]],"', '",Tabla22[[#This Row],[product_id]],"', '', '', '', '', '1', '",Tabla22[[#This Row],[Precio unit x Consumo]],"', '', CURRENT_TIME(), CURRENT_TIME(), NULL),")</f>
        <v>(NULL, '1', '205', '', '', '', '', '1', '0.14712', '', CURRENT_TIME(), CURRENT_TIME(), NULL),</v>
      </c>
    </row>
    <row r="209" spans="1:10" ht="11.65" customHeight="1" x14ac:dyDescent="0.2">
      <c r="A209" s="97" t="s">
        <v>1098</v>
      </c>
      <c r="B209" s="97">
        <v>1</v>
      </c>
      <c r="C209" s="77" t="s">
        <v>219</v>
      </c>
      <c r="D209" s="107">
        <v>73.56</v>
      </c>
      <c r="E209" s="81" t="s">
        <v>568</v>
      </c>
      <c r="F209" s="34">
        <v>7.3194029850746287E-2</v>
      </c>
      <c r="G209" s="1" t="s">
        <v>922</v>
      </c>
      <c r="H209" s="1" t="s">
        <v>965</v>
      </c>
      <c r="I209" s="191">
        <f>VLOOKUP(Tabla22[[#This Row],[Cód_
Producto]],Productos!A$4:B$275,2,0)</f>
        <v>206</v>
      </c>
      <c r="J209" s="1" t="str">
        <f>CONCATENATE("(NULL, '",Tabla22[[#This Row],[company_id]],"', '",Tabla22[[#This Row],[product_id]],"', '', '', '', '', '1', '",Tabla22[[#This Row],[Precio unit x Consumo]],"', '', CURRENT_TIME(), CURRENT_TIME(), NULL),")</f>
        <v>(NULL, '1', '206', '', '', '', '', '1', '0.0731940298507463', '', CURRENT_TIME(), CURRENT_TIME(), NULL),</v>
      </c>
    </row>
    <row r="210" spans="1:10" ht="11.65" customHeight="1" x14ac:dyDescent="0.2">
      <c r="A210" s="97" t="s">
        <v>1098</v>
      </c>
      <c r="B210" s="97">
        <v>1</v>
      </c>
      <c r="C210" s="83" t="s">
        <v>221</v>
      </c>
      <c r="D210" s="108">
        <v>285.77</v>
      </c>
      <c r="E210" s="85" t="s">
        <v>568</v>
      </c>
      <c r="F210" s="35">
        <v>1.8158538522637013</v>
      </c>
      <c r="G210" s="1" t="s">
        <v>922</v>
      </c>
      <c r="H210" s="1" t="s">
        <v>965</v>
      </c>
      <c r="I210" s="191">
        <f>VLOOKUP(Tabla22[[#This Row],[Cód_
Producto]],Productos!A$4:B$275,2,0)</f>
        <v>207</v>
      </c>
      <c r="J210" s="1" t="str">
        <f>CONCATENATE("(NULL, '",Tabla22[[#This Row],[company_id]],"', '",Tabla22[[#This Row],[product_id]],"', '', '', '', '', '1', '",Tabla22[[#This Row],[Precio unit x Consumo]],"', '', CURRENT_TIME(), CURRENT_TIME(), NULL),")</f>
        <v>(NULL, '1', '207', '', '', '', '', '1', '1.8158538522637', '', CURRENT_TIME(), CURRENT_TIME(), NULL),</v>
      </c>
    </row>
    <row r="211" spans="1:10" ht="11.65" customHeight="1" x14ac:dyDescent="0.2">
      <c r="A211" s="97" t="s">
        <v>1098</v>
      </c>
      <c r="B211" s="97">
        <v>1</v>
      </c>
      <c r="C211" s="83" t="s">
        <v>223</v>
      </c>
      <c r="D211" s="108">
        <v>577.46</v>
      </c>
      <c r="E211" s="85" t="s">
        <v>568</v>
      </c>
      <c r="F211" s="35">
        <v>4.2577695852534561</v>
      </c>
      <c r="G211" s="1" t="s">
        <v>922</v>
      </c>
      <c r="H211" s="1" t="s">
        <v>965</v>
      </c>
      <c r="I211" s="191">
        <f>VLOOKUP(Tabla22[[#This Row],[Cód_
Producto]],Productos!A$4:B$275,2,0)</f>
        <v>208</v>
      </c>
      <c r="J211" s="1" t="str">
        <f>CONCATENATE("(NULL, '",Tabla22[[#This Row],[company_id]],"', '",Tabla22[[#This Row],[product_id]],"', '', '', '', '', '1', '",Tabla22[[#This Row],[Precio unit x Consumo]],"', '', CURRENT_TIME(), CURRENT_TIME(), NULL),")</f>
        <v>(NULL, '1', '208', '', '', '', '', '1', '4.25776958525346', '', CURRENT_TIME(), CURRENT_TIME(), NULL),</v>
      </c>
    </row>
    <row r="212" spans="1:10" ht="11.65" customHeight="1" x14ac:dyDescent="0.2">
      <c r="A212" s="97" t="s">
        <v>1098</v>
      </c>
      <c r="B212" s="97">
        <v>1</v>
      </c>
      <c r="C212" s="83" t="s">
        <v>225</v>
      </c>
      <c r="D212" s="108">
        <v>691.36</v>
      </c>
      <c r="E212" s="85" t="s">
        <v>568</v>
      </c>
      <c r="F212" s="35">
        <v>5.1117190388170046</v>
      </c>
      <c r="G212" s="1" t="s">
        <v>922</v>
      </c>
      <c r="H212" s="1" t="s">
        <v>965</v>
      </c>
      <c r="I212" s="191">
        <f>VLOOKUP(Tabla22[[#This Row],[Cód_
Producto]],Productos!A$4:B$275,2,0)</f>
        <v>209</v>
      </c>
      <c r="J212" s="1" t="str">
        <f>CONCATENATE("(NULL, '",Tabla22[[#This Row],[company_id]],"', '",Tabla22[[#This Row],[product_id]],"', '', '', '', '', '1', '",Tabla22[[#This Row],[Precio unit x Consumo]],"', '', CURRENT_TIME(), CURRENT_TIME(), NULL),")</f>
        <v>(NULL, '1', '209', '', '', '', '', '1', '5.111719038817', '', CURRENT_TIME(), CURRENT_TIME(), NULL),</v>
      </c>
    </row>
    <row r="213" spans="1:10" ht="11.65" customHeight="1" x14ac:dyDescent="0.2">
      <c r="A213" s="97" t="s">
        <v>1098</v>
      </c>
      <c r="B213" s="97">
        <v>1</v>
      </c>
      <c r="C213" s="83" t="s">
        <v>227</v>
      </c>
      <c r="D213" s="108">
        <v>335.15</v>
      </c>
      <c r="E213" s="85" t="s">
        <v>568</v>
      </c>
      <c r="F213" s="35">
        <v>2.2683587140439929</v>
      </c>
      <c r="G213" s="1" t="s">
        <v>922</v>
      </c>
      <c r="H213" s="1" t="s">
        <v>965</v>
      </c>
      <c r="I213" s="191">
        <f>VLOOKUP(Tabla22[[#This Row],[Cód_
Producto]],Productos!A$4:B$275,2,0)</f>
        <v>210</v>
      </c>
      <c r="J213" s="1" t="str">
        <f>CONCATENATE("(NULL, '",Tabla22[[#This Row],[company_id]],"', '",Tabla22[[#This Row],[product_id]],"', '', '', '', '', '1', '",Tabla22[[#This Row],[Precio unit x Consumo]],"', '', CURRENT_TIME(), CURRENT_TIME(), NULL),")</f>
        <v>(NULL, '1', '210', '', '', '', '', '1', '2.26835871404399', '', CURRENT_TIME(), CURRENT_TIME(), NULL),</v>
      </c>
    </row>
    <row r="214" spans="1:10" ht="11.65" customHeight="1" x14ac:dyDescent="0.2">
      <c r="A214" s="97" t="s">
        <v>1098</v>
      </c>
      <c r="B214" s="97">
        <v>1</v>
      </c>
      <c r="C214" s="83" t="s">
        <v>229</v>
      </c>
      <c r="D214" s="108">
        <v>577.46</v>
      </c>
      <c r="E214" s="85" t="s">
        <v>568</v>
      </c>
      <c r="F214" s="35">
        <v>4.2538489871086558</v>
      </c>
      <c r="G214" s="1" t="s">
        <v>922</v>
      </c>
      <c r="H214" s="1" t="s">
        <v>965</v>
      </c>
      <c r="I214" s="191">
        <f>VLOOKUP(Tabla22[[#This Row],[Cód_
Producto]],Productos!A$4:B$275,2,0)</f>
        <v>211</v>
      </c>
      <c r="J214" s="1" t="str">
        <f>CONCATENATE("(NULL, '",Tabla22[[#This Row],[company_id]],"', '",Tabla22[[#This Row],[product_id]],"', '', '', '', '', '1', '",Tabla22[[#This Row],[Precio unit x Consumo]],"', '', CURRENT_TIME(), CURRENT_TIME(), NULL),")</f>
        <v>(NULL, '1', '211', '', '', '', '', '1', '4.25384898710866', '', CURRENT_TIME(), CURRENT_TIME(), NULL),</v>
      </c>
    </row>
    <row r="215" spans="1:10" ht="11.65" customHeight="1" x14ac:dyDescent="0.2">
      <c r="A215" s="97" t="s">
        <v>1098</v>
      </c>
      <c r="B215" s="97">
        <v>1</v>
      </c>
      <c r="C215" s="83" t="s">
        <v>231</v>
      </c>
      <c r="D215" s="108">
        <v>499.77</v>
      </c>
      <c r="E215" s="85" t="s">
        <v>568</v>
      </c>
      <c r="F215" s="35">
        <v>3.2452597402597401</v>
      </c>
      <c r="G215" s="1" t="s">
        <v>922</v>
      </c>
      <c r="H215" s="1" t="s">
        <v>965</v>
      </c>
      <c r="I215" s="191">
        <f>VLOOKUP(Tabla22[[#This Row],[Cód_
Producto]],Productos!A$4:B$275,2,0)</f>
        <v>212</v>
      </c>
      <c r="J215" s="1" t="str">
        <f>CONCATENATE("(NULL, '",Tabla22[[#This Row],[company_id]],"', '",Tabla22[[#This Row],[product_id]],"', '', '', '', '', '1', '",Tabla22[[#This Row],[Precio unit x Consumo]],"', '', CURRENT_TIME(), CURRENT_TIME(), NULL),")</f>
        <v>(NULL, '1', '212', '', '', '', '', '1', '3.24525974025974', '', CURRENT_TIME(), CURRENT_TIME(), NULL),</v>
      </c>
    </row>
    <row r="216" spans="1:10" ht="11.65" customHeight="1" x14ac:dyDescent="0.2">
      <c r="A216" s="97" t="s">
        <v>1098</v>
      </c>
      <c r="B216" s="97">
        <v>1</v>
      </c>
      <c r="C216" s="83" t="s">
        <v>233</v>
      </c>
      <c r="D216" s="108">
        <v>577.46</v>
      </c>
      <c r="E216" s="85" t="s">
        <v>568</v>
      </c>
      <c r="F216" s="35">
        <v>4.269574861367837</v>
      </c>
      <c r="G216" s="1" t="s">
        <v>922</v>
      </c>
      <c r="H216" s="1" t="s">
        <v>965</v>
      </c>
      <c r="I216" s="191">
        <f>VLOOKUP(Tabla22[[#This Row],[Cód_
Producto]],Productos!A$4:B$275,2,0)</f>
        <v>213</v>
      </c>
      <c r="J216" s="1" t="str">
        <f>CONCATENATE("(NULL, '",Tabla22[[#This Row],[company_id]],"', '",Tabla22[[#This Row],[product_id]],"', '', '', '', '', '1', '",Tabla22[[#This Row],[Precio unit x Consumo]],"', '', CURRENT_TIME(), CURRENT_TIME(), NULL),")</f>
        <v>(NULL, '1', '213', '', '', '', '', '1', '4.26957486136784', '', CURRENT_TIME(), CURRENT_TIME(), NULL),</v>
      </c>
    </row>
    <row r="217" spans="1:10" ht="11.65" customHeight="1" x14ac:dyDescent="0.2">
      <c r="A217" s="97" t="s">
        <v>1098</v>
      </c>
      <c r="B217" s="97">
        <v>1</v>
      </c>
      <c r="C217" s="83" t="s">
        <v>235</v>
      </c>
      <c r="D217" s="108">
        <v>691.36</v>
      </c>
      <c r="E217" s="85" t="s">
        <v>568</v>
      </c>
      <c r="F217" s="35">
        <v>5.1022878228782291</v>
      </c>
      <c r="G217" s="1" t="s">
        <v>922</v>
      </c>
      <c r="H217" s="1" t="s">
        <v>965</v>
      </c>
      <c r="I217" s="191">
        <f>VLOOKUP(Tabla22[[#This Row],[Cód_
Producto]],Productos!A$4:B$275,2,0)</f>
        <v>214</v>
      </c>
      <c r="J217" s="1" t="str">
        <f>CONCATENATE("(NULL, '",Tabla22[[#This Row],[company_id]],"', '",Tabla22[[#This Row],[product_id]],"', '', '', '', '', '1', '",Tabla22[[#This Row],[Precio unit x Consumo]],"', '', CURRENT_TIME(), CURRENT_TIME(), NULL),")</f>
        <v>(NULL, '1', '214', '', '', '', '', '1', '5.10228782287823', '', CURRENT_TIME(), CURRENT_TIME(), NULL),</v>
      </c>
    </row>
    <row r="218" spans="1:10" ht="11.65" customHeight="1" x14ac:dyDescent="0.2">
      <c r="A218" s="97" t="s">
        <v>1098</v>
      </c>
      <c r="B218" s="97">
        <v>1</v>
      </c>
      <c r="C218" s="83" t="s">
        <v>237</v>
      </c>
      <c r="D218" s="108">
        <v>691.36</v>
      </c>
      <c r="E218" s="85" t="s">
        <v>568</v>
      </c>
      <c r="F218" s="35">
        <v>4.4929975629569459</v>
      </c>
      <c r="G218" s="1" t="s">
        <v>922</v>
      </c>
      <c r="H218" s="1" t="s">
        <v>965</v>
      </c>
      <c r="I218" s="191">
        <f>VLOOKUP(Tabla22[[#This Row],[Cód_
Producto]],Productos!A$4:B$275,2,0)</f>
        <v>215</v>
      </c>
      <c r="J218" s="1" t="str">
        <f>CONCATENATE("(NULL, '",Tabla22[[#This Row],[company_id]],"', '",Tabla22[[#This Row],[product_id]],"', '', '', '', '', '1', '",Tabla22[[#This Row],[Precio unit x Consumo]],"', '', CURRENT_TIME(), CURRENT_TIME(), NULL),")</f>
        <v>(NULL, '1', '215', '', '', '', '', '1', '4.49299756295695', '', CURRENT_TIME(), CURRENT_TIME(), NULL),</v>
      </c>
    </row>
    <row r="219" spans="1:10" ht="11.65" customHeight="1" x14ac:dyDescent="0.2">
      <c r="A219" s="97" t="s">
        <v>1098</v>
      </c>
      <c r="B219" s="97">
        <v>1</v>
      </c>
      <c r="C219" s="83" t="s">
        <v>239</v>
      </c>
      <c r="D219" s="108">
        <v>577.46</v>
      </c>
      <c r="E219" s="85" t="s">
        <v>568</v>
      </c>
      <c r="F219" s="35">
        <v>4.2616974169741697</v>
      </c>
      <c r="G219" s="1" t="s">
        <v>922</v>
      </c>
      <c r="H219" s="1" t="s">
        <v>965</v>
      </c>
      <c r="I219" s="191">
        <f>VLOOKUP(Tabla22[[#This Row],[Cód_
Producto]],Productos!A$4:B$275,2,0)</f>
        <v>216</v>
      </c>
      <c r="J219" s="1" t="str">
        <f>CONCATENATE("(NULL, '",Tabla22[[#This Row],[company_id]],"', '",Tabla22[[#This Row],[product_id]],"', '', '', '', '', '1', '",Tabla22[[#This Row],[Precio unit x Consumo]],"', '', CURRENT_TIME(), CURRENT_TIME(), NULL),")</f>
        <v>(NULL, '1', '216', '', '', '', '', '1', '4.26169741697417', '', CURRENT_TIME(), CURRENT_TIME(), NULL),</v>
      </c>
    </row>
    <row r="220" spans="1:10" ht="11.65" customHeight="1" x14ac:dyDescent="0.2">
      <c r="A220" s="97" t="s">
        <v>1098</v>
      </c>
      <c r="B220" s="97">
        <v>1</v>
      </c>
      <c r="C220" s="83" t="s">
        <v>241</v>
      </c>
      <c r="D220" s="108">
        <v>577.46</v>
      </c>
      <c r="E220" s="85" t="s">
        <v>568</v>
      </c>
      <c r="F220" s="35">
        <v>4.265632502308403</v>
      </c>
      <c r="G220" s="1" t="s">
        <v>922</v>
      </c>
      <c r="H220" s="1" t="s">
        <v>965</v>
      </c>
      <c r="I220" s="191">
        <f>VLOOKUP(Tabla22[[#This Row],[Cód_
Producto]],Productos!A$4:B$275,2,0)</f>
        <v>217</v>
      </c>
      <c r="J220" s="1" t="str">
        <f>CONCATENATE("(NULL, '",Tabla22[[#This Row],[company_id]],"', '",Tabla22[[#This Row],[product_id]],"', '', '', '', '', '1', '",Tabla22[[#This Row],[Precio unit x Consumo]],"', '', CURRENT_TIME(), CURRENT_TIME(), NULL),")</f>
        <v>(NULL, '1', '217', '', '', '', '', '1', '4.2656325023084', '', CURRENT_TIME(), CURRENT_TIME(), NULL),</v>
      </c>
    </row>
    <row r="221" spans="1:10" ht="11.65" customHeight="1" x14ac:dyDescent="0.2">
      <c r="A221" s="97" t="s">
        <v>1098</v>
      </c>
      <c r="B221" s="97">
        <v>1</v>
      </c>
      <c r="C221" s="83" t="s">
        <v>243</v>
      </c>
      <c r="D221" s="108">
        <v>233.58</v>
      </c>
      <c r="E221" s="85" t="s">
        <v>568</v>
      </c>
      <c r="F221" s="35">
        <v>0.84630434782608688</v>
      </c>
      <c r="G221" s="1" t="s">
        <v>922</v>
      </c>
      <c r="H221" s="1" t="s">
        <v>965</v>
      </c>
      <c r="I221" s="191">
        <f>VLOOKUP(Tabla22[[#This Row],[Cód_
Producto]],Productos!A$4:B$275,2,0)</f>
        <v>218</v>
      </c>
      <c r="J221" s="1" t="str">
        <f>CONCATENATE("(NULL, '",Tabla22[[#This Row],[company_id]],"', '",Tabla22[[#This Row],[product_id]],"', '', '', '', '', '1', '",Tabla22[[#This Row],[Precio unit x Consumo]],"', '', CURRENT_TIME(), CURRENT_TIME(), NULL),")</f>
        <v>(NULL, '1', '218', '', '', '', '', '1', '0.846304347826087', '', CURRENT_TIME(), CURRENT_TIME(), NULL),</v>
      </c>
    </row>
    <row r="222" spans="1:10" ht="11.65" customHeight="1" x14ac:dyDescent="0.2">
      <c r="A222" s="97" t="s">
        <v>1098</v>
      </c>
      <c r="B222" s="97">
        <v>1</v>
      </c>
      <c r="C222" s="83" t="s">
        <v>301</v>
      </c>
      <c r="D222" s="108">
        <v>233.58</v>
      </c>
      <c r="E222" s="85" t="s">
        <v>568</v>
      </c>
      <c r="F222" s="35">
        <v>0.9269047619047619</v>
      </c>
      <c r="G222" s="1" t="s">
        <v>922</v>
      </c>
      <c r="H222" s="1" t="s">
        <v>965</v>
      </c>
      <c r="I222" s="191">
        <f>VLOOKUP(Tabla22[[#This Row],[Cód_
Producto]],Productos!A$4:B$275,2,0)</f>
        <v>219</v>
      </c>
      <c r="J222" s="1" t="str">
        <f>CONCATENATE("(NULL, '",Tabla22[[#This Row],[company_id]],"', '",Tabla22[[#This Row],[product_id]],"', '', '', '', '', '1', '",Tabla22[[#This Row],[Precio unit x Consumo]],"', '', CURRENT_TIME(), CURRENT_TIME(), NULL),")</f>
        <v>(NULL, '1', '219', '', '', '', '', '1', '0.926904761904762', '', CURRENT_TIME(), CURRENT_TIME(), NULL),</v>
      </c>
    </row>
    <row r="223" spans="1:10" s="7" customFormat="1" ht="11.65" customHeight="1" x14ac:dyDescent="0.2">
      <c r="A223" s="97" t="s">
        <v>1098</v>
      </c>
      <c r="B223" s="97">
        <v>1</v>
      </c>
      <c r="C223" s="87" t="s">
        <v>245</v>
      </c>
      <c r="D223" s="109">
        <v>52.5</v>
      </c>
      <c r="E223" s="89" t="s">
        <v>568</v>
      </c>
      <c r="F223" s="36">
        <v>5.1877470355731224E-2</v>
      </c>
      <c r="G223" s="1" t="s">
        <v>922</v>
      </c>
      <c r="H223" s="1" t="s">
        <v>965</v>
      </c>
      <c r="I223" s="191">
        <f>VLOOKUP(Tabla22[[#This Row],[Cód_
Producto]],Productos!A$4:B$275,2,0)</f>
        <v>220</v>
      </c>
      <c r="J223" s="7" t="str">
        <f>CONCATENATE("(NULL, '",Tabla22[[#This Row],[company_id]],"', '",Tabla22[[#This Row],[product_id]],"', '', '', '', '', '1', '",Tabla22[[#This Row],[Precio unit x Consumo]],"', '', CURRENT_TIME(), CURRENT_TIME(), NULL),")</f>
        <v>(NULL, '1', '220', '', '', '', '', '1', '0.0518774703557312', '', CURRENT_TIME(), CURRENT_TIME(), NULL),</v>
      </c>
    </row>
    <row r="224" spans="1:10" s="7" customFormat="1" ht="11.65" customHeight="1" x14ac:dyDescent="0.2">
      <c r="A224" s="97" t="s">
        <v>1098</v>
      </c>
      <c r="B224" s="97">
        <v>1</v>
      </c>
      <c r="C224" s="87" t="s">
        <v>247</v>
      </c>
      <c r="D224" s="109">
        <v>175</v>
      </c>
      <c r="E224" s="89" t="s">
        <v>568</v>
      </c>
      <c r="F224" s="36">
        <v>5.040322580645161E-2</v>
      </c>
      <c r="G224" s="1" t="s">
        <v>922</v>
      </c>
      <c r="H224" s="1" t="s">
        <v>965</v>
      </c>
      <c r="I224" s="191">
        <f>VLOOKUP(Tabla22[[#This Row],[Cód_
Producto]],Productos!A$4:B$275,2,0)</f>
        <v>221</v>
      </c>
      <c r="J224" s="7" t="str">
        <f>CONCATENATE("(NULL, '",Tabla22[[#This Row],[company_id]],"', '",Tabla22[[#This Row],[product_id]],"', '', '', '', '', '1', '",Tabla22[[#This Row],[Precio unit x Consumo]],"', '', CURRENT_TIME(), CURRENT_TIME(), NULL),")</f>
        <v>(NULL, '1', '221', '', '', '', '', '1', '0.0504032258064516', '', CURRENT_TIME(), CURRENT_TIME(), NULL),</v>
      </c>
    </row>
    <row r="225" spans="1:10" s="7" customFormat="1" ht="11.65" customHeight="1" x14ac:dyDescent="0.2">
      <c r="A225" s="97" t="s">
        <v>1098</v>
      </c>
      <c r="B225" s="97">
        <v>1</v>
      </c>
      <c r="C225" s="87" t="s">
        <v>249</v>
      </c>
      <c r="D225" s="109">
        <v>52.5</v>
      </c>
      <c r="E225" s="89" t="s">
        <v>568</v>
      </c>
      <c r="F225" s="36">
        <v>5.2499999999999998E-2</v>
      </c>
      <c r="G225" s="1" t="s">
        <v>922</v>
      </c>
      <c r="H225" s="1" t="s">
        <v>965</v>
      </c>
      <c r="I225" s="191">
        <f>VLOOKUP(Tabla22[[#This Row],[Cód_
Producto]],Productos!A$4:B$275,2,0)</f>
        <v>222</v>
      </c>
      <c r="J225" s="7" t="str">
        <f>CONCATENATE("(NULL, '",Tabla22[[#This Row],[company_id]],"', '",Tabla22[[#This Row],[product_id]],"', '', '', '', '', '1', '",Tabla22[[#This Row],[Precio unit x Consumo]],"', '', CURRENT_TIME(), CURRENT_TIME(), NULL),")</f>
        <v>(NULL, '1', '222', '', '', '', '', '1', '0.0525', '', CURRENT_TIME(), CURRENT_TIME(), NULL),</v>
      </c>
    </row>
    <row r="226" spans="1:10" s="7" customFormat="1" ht="11.65" customHeight="1" x14ac:dyDescent="0.2">
      <c r="A226" s="97" t="s">
        <v>1098</v>
      </c>
      <c r="B226" s="97">
        <v>1</v>
      </c>
      <c r="C226" s="87" t="s">
        <v>250</v>
      </c>
      <c r="D226" s="109">
        <v>52.5</v>
      </c>
      <c r="E226" s="89" t="s">
        <v>568</v>
      </c>
      <c r="F226" s="36">
        <v>5.2552552552552555E-2</v>
      </c>
      <c r="G226" s="1" t="s">
        <v>922</v>
      </c>
      <c r="H226" s="1" t="s">
        <v>965</v>
      </c>
      <c r="I226" s="191">
        <f>VLOOKUP(Tabla22[[#This Row],[Cód_
Producto]],Productos!A$4:B$275,2,0)</f>
        <v>223</v>
      </c>
      <c r="J226" s="7" t="str">
        <f>CONCATENATE("(NULL, '",Tabla22[[#This Row],[company_id]],"', '",Tabla22[[#This Row],[product_id]],"', '', '', '', '', '1', '",Tabla22[[#This Row],[Precio unit x Consumo]],"', '', CURRENT_TIME(), CURRENT_TIME(), NULL),")</f>
        <v>(NULL, '1', '223', '', '', '', '', '1', '0.0525525525525526', '', CURRENT_TIME(), CURRENT_TIME(), NULL),</v>
      </c>
    </row>
    <row r="227" spans="1:10" s="7" customFormat="1" ht="11.65" customHeight="1" x14ac:dyDescent="0.2">
      <c r="A227" s="97" t="s">
        <v>1098</v>
      </c>
      <c r="B227" s="97">
        <v>1</v>
      </c>
      <c r="C227" s="87" t="s">
        <v>252</v>
      </c>
      <c r="D227" s="109">
        <v>52.5</v>
      </c>
      <c r="E227" s="89" t="s">
        <v>568</v>
      </c>
      <c r="F227" s="36">
        <v>5.0773694390715662E-2</v>
      </c>
      <c r="G227" s="1" t="s">
        <v>922</v>
      </c>
      <c r="H227" s="1" t="s">
        <v>965</v>
      </c>
      <c r="I227" s="191">
        <f>VLOOKUP(Tabla22[[#This Row],[Cód_
Producto]],Productos!A$4:B$275,2,0)</f>
        <v>224</v>
      </c>
      <c r="J227" s="7" t="str">
        <f>CONCATENATE("(NULL, '",Tabla22[[#This Row],[company_id]],"', '",Tabla22[[#This Row],[product_id]],"', '', '', '', '', '1', '",Tabla22[[#This Row],[Precio unit x Consumo]],"', '', CURRENT_TIME(), CURRENT_TIME(), NULL),")</f>
        <v>(NULL, '1', '224', '', '', '', '', '1', '0.0507736943907157', '', CURRENT_TIME(), CURRENT_TIME(), NULL),</v>
      </c>
    </row>
    <row r="228" spans="1:10" s="7" customFormat="1" ht="11.65" customHeight="1" x14ac:dyDescent="0.2">
      <c r="A228" s="97" t="s">
        <v>1098</v>
      </c>
      <c r="B228" s="97">
        <v>1</v>
      </c>
      <c r="C228" s="87" t="s">
        <v>254</v>
      </c>
      <c r="D228" s="109">
        <v>398.5</v>
      </c>
      <c r="E228" s="89" t="s">
        <v>568</v>
      </c>
      <c r="F228" s="36">
        <v>0.11317807441067876</v>
      </c>
      <c r="G228" s="1" t="s">
        <v>922</v>
      </c>
      <c r="H228" s="1" t="s">
        <v>965</v>
      </c>
      <c r="I228" s="191">
        <f>VLOOKUP(Tabla22[[#This Row],[Cód_
Producto]],Productos!A$4:B$275,2,0)</f>
        <v>225</v>
      </c>
      <c r="J228" s="7" t="str">
        <f>CONCATENATE("(NULL, '",Tabla22[[#This Row],[company_id]],"', '",Tabla22[[#This Row],[product_id]],"', '', '', '', '', '1', '",Tabla22[[#This Row],[Precio unit x Consumo]],"', '', CURRENT_TIME(), CURRENT_TIME(), NULL),")</f>
        <v>(NULL, '1', '225', '', '', '', '', '1', '0.113178074410679', '', CURRENT_TIME(), CURRENT_TIME(), NULL),</v>
      </c>
    </row>
    <row r="229" spans="1:10" s="7" customFormat="1" ht="11.65" customHeight="1" x14ac:dyDescent="0.2">
      <c r="A229" s="97" t="s">
        <v>1098</v>
      </c>
      <c r="B229" s="97">
        <v>1</v>
      </c>
      <c r="C229" s="87" t="s">
        <v>255</v>
      </c>
      <c r="D229" s="109">
        <v>140</v>
      </c>
      <c r="E229" s="89" t="s">
        <v>568</v>
      </c>
      <c r="F229" s="36">
        <v>3.9721946375372394E-2</v>
      </c>
      <c r="G229" s="1" t="s">
        <v>922</v>
      </c>
      <c r="H229" s="1" t="s">
        <v>965</v>
      </c>
      <c r="I229" s="191">
        <f>VLOOKUP(Tabla22[[#This Row],[Cód_
Producto]],Productos!A$4:B$275,2,0)</f>
        <v>226</v>
      </c>
      <c r="J229" s="7" t="str">
        <f>CONCATENATE("(NULL, '",Tabla22[[#This Row],[company_id]],"', '",Tabla22[[#This Row],[product_id]],"', '', '', '', '', '1', '",Tabla22[[#This Row],[Precio unit x Consumo]],"', '', CURRENT_TIME(), CURRENT_TIME(), NULL),")</f>
        <v>(NULL, '1', '226', '', '', '', '', '1', '0.0397219463753724', '', CURRENT_TIME(), CURRENT_TIME(), NULL),</v>
      </c>
    </row>
    <row r="230" spans="1:10" s="7" customFormat="1" ht="11.65" customHeight="1" x14ac:dyDescent="0.2">
      <c r="A230" s="97" t="s">
        <v>1098</v>
      </c>
      <c r="B230" s="97">
        <v>1</v>
      </c>
      <c r="C230" s="87" t="s">
        <v>473</v>
      </c>
      <c r="D230" s="109">
        <v>52.5</v>
      </c>
      <c r="E230" s="89" t="s">
        <v>568</v>
      </c>
      <c r="F230" s="36">
        <v>4.7989031078610599E-2</v>
      </c>
      <c r="G230" s="1" t="s">
        <v>922</v>
      </c>
      <c r="H230" s="1" t="s">
        <v>965</v>
      </c>
      <c r="I230" s="191">
        <f>VLOOKUP(Tabla22[[#This Row],[Cód_
Producto]],Productos!A$4:B$275,2,0)</f>
        <v>227</v>
      </c>
      <c r="J230" s="7" t="str">
        <f>CONCATENATE("(NULL, '",Tabla22[[#This Row],[company_id]],"', '",Tabla22[[#This Row],[product_id]],"', '', '', '', '', '1', '",Tabla22[[#This Row],[Precio unit x Consumo]],"', '', CURRENT_TIME(), CURRENT_TIME(), NULL),")</f>
        <v>(NULL, '1', '227', '', '', '', '', '1', '0.0479890310786106', '', CURRENT_TIME(), CURRENT_TIME(), NULL),</v>
      </c>
    </row>
    <row r="231" spans="1:10" s="7" customFormat="1" ht="11.65" customHeight="1" x14ac:dyDescent="0.2">
      <c r="A231" s="97" t="s">
        <v>1098</v>
      </c>
      <c r="B231" s="97">
        <v>1</v>
      </c>
      <c r="C231" s="87" t="s">
        <v>257</v>
      </c>
      <c r="D231" s="109">
        <v>110</v>
      </c>
      <c r="E231" s="89" t="s">
        <v>568</v>
      </c>
      <c r="F231" s="36">
        <v>0.1021355617455896</v>
      </c>
      <c r="G231" s="1" t="s">
        <v>922</v>
      </c>
      <c r="H231" s="1" t="s">
        <v>965</v>
      </c>
      <c r="I231" s="191">
        <f>VLOOKUP(Tabla22[[#This Row],[Cód_
Producto]],Productos!A$4:B$275,2,0)</f>
        <v>228</v>
      </c>
      <c r="J231" s="7" t="str">
        <f>CONCATENATE("(NULL, '",Tabla22[[#This Row],[company_id]],"', '",Tabla22[[#This Row],[product_id]],"', '', '', '', '', '1', '",Tabla22[[#This Row],[Precio unit x Consumo]],"', '', CURRENT_TIME(), CURRENT_TIME(), NULL),")</f>
        <v>(NULL, '1', '228', '', '', '', '', '1', '0.10213556174559', '', CURRENT_TIME(), CURRENT_TIME(), NULL),</v>
      </c>
    </row>
    <row r="232" spans="1:10" s="7" customFormat="1" ht="11.65" customHeight="1" x14ac:dyDescent="0.2">
      <c r="A232" s="97" t="s">
        <v>1098</v>
      </c>
      <c r="B232" s="97">
        <v>1</v>
      </c>
      <c r="C232" s="87" t="s">
        <v>258</v>
      </c>
      <c r="D232" s="109">
        <v>170</v>
      </c>
      <c r="E232" s="89" t="s">
        <v>568</v>
      </c>
      <c r="F232" s="36">
        <v>4.771260174010665E-2</v>
      </c>
      <c r="G232" s="1" t="s">
        <v>922</v>
      </c>
      <c r="H232" s="1" t="s">
        <v>965</v>
      </c>
      <c r="I232" s="191">
        <f>VLOOKUP(Tabla22[[#This Row],[Cód_
Producto]],Productos!A$4:B$275,2,0)</f>
        <v>229</v>
      </c>
      <c r="J232" s="7" t="str">
        <f>CONCATENATE("(NULL, '",Tabla22[[#This Row],[company_id]],"', '",Tabla22[[#This Row],[product_id]],"', '', '', '', '', '1', '",Tabla22[[#This Row],[Precio unit x Consumo]],"', '', CURRENT_TIME(), CURRENT_TIME(), NULL),")</f>
        <v>(NULL, '1', '229', '', '', '', '', '1', '0.0477126017401066', '', CURRENT_TIME(), CURRENT_TIME(), NULL),</v>
      </c>
    </row>
    <row r="233" spans="1:10" s="7" customFormat="1" ht="11.65" customHeight="1" x14ac:dyDescent="0.2">
      <c r="A233" s="97" t="s">
        <v>1098</v>
      </c>
      <c r="B233" s="97">
        <v>1</v>
      </c>
      <c r="C233" s="87" t="s">
        <v>260</v>
      </c>
      <c r="D233" s="109">
        <v>95</v>
      </c>
      <c r="E233" s="89" t="s">
        <v>568</v>
      </c>
      <c r="F233" s="36">
        <v>9.3596059113300503E-2</v>
      </c>
      <c r="G233" s="1" t="s">
        <v>922</v>
      </c>
      <c r="H233" s="1" t="s">
        <v>965</v>
      </c>
      <c r="I233" s="191">
        <f>VLOOKUP(Tabla22[[#This Row],[Cód_
Producto]],Productos!A$4:B$275,2,0)</f>
        <v>230</v>
      </c>
      <c r="J233" s="7" t="str">
        <f>CONCATENATE("(NULL, '",Tabla22[[#This Row],[company_id]],"', '",Tabla22[[#This Row],[product_id]],"', '', '', '', '', '1', '",Tabla22[[#This Row],[Precio unit x Consumo]],"', '', CURRENT_TIME(), CURRENT_TIME(), NULL),")</f>
        <v>(NULL, '1', '230', '', '', '', '', '1', '0.0935960591133005', '', CURRENT_TIME(), CURRENT_TIME(), NULL),</v>
      </c>
    </row>
    <row r="234" spans="1:10" s="7" customFormat="1" ht="11.65" customHeight="1" x14ac:dyDescent="0.2">
      <c r="A234" s="97" t="s">
        <v>1098</v>
      </c>
      <c r="B234" s="97">
        <v>1</v>
      </c>
      <c r="C234" s="87" t="s">
        <v>262</v>
      </c>
      <c r="D234" s="109">
        <v>245.5</v>
      </c>
      <c r="E234" s="89" t="s">
        <v>568</v>
      </c>
      <c r="F234" s="36">
        <v>6.6930207197382768E-2</v>
      </c>
      <c r="G234" s="1" t="s">
        <v>922</v>
      </c>
      <c r="H234" s="1" t="s">
        <v>965</v>
      </c>
      <c r="I234" s="191">
        <f>VLOOKUP(Tabla22[[#This Row],[Cód_
Producto]],Productos!A$4:B$275,2,0)</f>
        <v>231</v>
      </c>
      <c r="J234" s="7" t="str">
        <f>CONCATENATE("(NULL, '",Tabla22[[#This Row],[company_id]],"', '",Tabla22[[#This Row],[product_id]],"', '', '', '', '', '1', '",Tabla22[[#This Row],[Precio unit x Consumo]],"', '', CURRENT_TIME(), CURRENT_TIME(), NULL),")</f>
        <v>(NULL, '1', '231', '', '', '', '', '1', '0.0669302071973828', '', CURRENT_TIME(), CURRENT_TIME(), NULL),</v>
      </c>
    </row>
    <row r="235" spans="1:10" s="7" customFormat="1" ht="11.65" customHeight="1" x14ac:dyDescent="0.2">
      <c r="A235" s="97" t="s">
        <v>1098</v>
      </c>
      <c r="B235" s="97">
        <v>1</v>
      </c>
      <c r="C235" s="87" t="s">
        <v>264</v>
      </c>
      <c r="D235" s="109">
        <v>61</v>
      </c>
      <c r="E235" s="89" t="s">
        <v>568</v>
      </c>
      <c r="F235" s="36">
        <v>5.46594982078853E-2</v>
      </c>
      <c r="G235" s="1" t="s">
        <v>922</v>
      </c>
      <c r="H235" s="1" t="s">
        <v>965</v>
      </c>
      <c r="I235" s="191">
        <f>VLOOKUP(Tabla22[[#This Row],[Cód_
Producto]],Productos!A$4:B$275,2,0)</f>
        <v>232</v>
      </c>
      <c r="J235" s="7" t="str">
        <f>CONCATENATE("(NULL, '",Tabla22[[#This Row],[company_id]],"', '",Tabla22[[#This Row],[product_id]],"', '', '', '', '', '1', '",Tabla22[[#This Row],[Precio unit x Consumo]],"', '', CURRENT_TIME(), CURRENT_TIME(), NULL),")</f>
        <v>(NULL, '1', '232', '', '', '', '', '1', '0.0546594982078853', '', CURRENT_TIME(), CURRENT_TIME(), NULL),</v>
      </c>
    </row>
    <row r="236" spans="1:10" s="7" customFormat="1" ht="11.65" customHeight="1" x14ac:dyDescent="0.2">
      <c r="A236" s="97" t="s">
        <v>1098</v>
      </c>
      <c r="B236" s="97">
        <v>1</v>
      </c>
      <c r="C236" s="87" t="s">
        <v>265</v>
      </c>
      <c r="D236" s="109">
        <v>61</v>
      </c>
      <c r="E236" s="89" t="s">
        <v>568</v>
      </c>
      <c r="F236" s="36">
        <v>6.0756972111553786E-2</v>
      </c>
      <c r="G236" s="1" t="s">
        <v>922</v>
      </c>
      <c r="H236" s="1" t="s">
        <v>965</v>
      </c>
      <c r="I236" s="191">
        <f>VLOOKUP(Tabla22[[#This Row],[Cód_
Producto]],Productos!A$4:B$275,2,0)</f>
        <v>233</v>
      </c>
      <c r="J236" s="7" t="str">
        <f>CONCATENATE("(NULL, '",Tabla22[[#This Row],[company_id]],"', '",Tabla22[[#This Row],[product_id]],"', '', '', '', '', '1', '",Tabla22[[#This Row],[Precio unit x Consumo]],"', '', CURRENT_TIME(), CURRENT_TIME(), NULL),")</f>
        <v>(NULL, '1', '233', '', '', '', '', '1', '0.0607569721115538', '', CURRENT_TIME(), CURRENT_TIME(), NULL),</v>
      </c>
    </row>
    <row r="237" spans="1:10" s="7" customFormat="1" ht="11.65" customHeight="1" x14ac:dyDescent="0.2">
      <c r="A237" s="97" t="s">
        <v>1098</v>
      </c>
      <c r="B237" s="97">
        <v>1</v>
      </c>
      <c r="C237" s="87" t="s">
        <v>266</v>
      </c>
      <c r="D237" s="109">
        <v>128.75</v>
      </c>
      <c r="E237" s="89" t="s">
        <v>568</v>
      </c>
      <c r="F237" s="36">
        <v>2.6426518883415434E-2</v>
      </c>
      <c r="G237" s="1" t="s">
        <v>922</v>
      </c>
      <c r="H237" s="1" t="s">
        <v>965</v>
      </c>
      <c r="I237" s="191">
        <f>VLOOKUP(Tabla22[[#This Row],[Cód_
Producto]],Productos!A$4:B$275,2,0)</f>
        <v>234</v>
      </c>
      <c r="J237" s="7" t="str">
        <f>CONCATENATE("(NULL, '",Tabla22[[#This Row],[company_id]],"', '",Tabla22[[#This Row],[product_id]],"', '', '', '', '', '1', '",Tabla22[[#This Row],[Precio unit x Consumo]],"', '', CURRENT_TIME(), CURRENT_TIME(), NULL),")</f>
        <v>(NULL, '1', '234', '', '', '', '', '1', '0.0264265188834154', '', CURRENT_TIME(), CURRENT_TIME(), NULL),</v>
      </c>
    </row>
    <row r="238" spans="1:10" s="7" customFormat="1" ht="11.65" customHeight="1" x14ac:dyDescent="0.2">
      <c r="A238" s="97" t="s">
        <v>1098</v>
      </c>
      <c r="B238" s="97">
        <v>1</v>
      </c>
      <c r="C238" s="87" t="s">
        <v>267</v>
      </c>
      <c r="D238" s="109">
        <v>61</v>
      </c>
      <c r="E238" s="89" t="s">
        <v>568</v>
      </c>
      <c r="F238" s="36">
        <v>6.0217176702862793E-2</v>
      </c>
      <c r="G238" s="1" t="s">
        <v>922</v>
      </c>
      <c r="H238" s="1" t="s">
        <v>965</v>
      </c>
      <c r="I238" s="191">
        <f>VLOOKUP(Tabla22[[#This Row],[Cód_
Producto]],Productos!A$4:B$275,2,0)</f>
        <v>235</v>
      </c>
      <c r="J238" s="7" t="str">
        <f>CONCATENATE("(NULL, '",Tabla22[[#This Row],[company_id]],"', '",Tabla22[[#This Row],[product_id]],"', '', '', '', '', '1', '",Tabla22[[#This Row],[Precio unit x Consumo]],"', '', CURRENT_TIME(), CURRENT_TIME(), NULL),")</f>
        <v>(NULL, '1', '235', '', '', '', '', '1', '0.0602171767028628', '', CURRENT_TIME(), CURRENT_TIME(), NULL),</v>
      </c>
    </row>
    <row r="239" spans="1:10" s="7" customFormat="1" ht="11.65" customHeight="1" x14ac:dyDescent="0.2">
      <c r="A239" s="97" t="s">
        <v>1098</v>
      </c>
      <c r="B239" s="97">
        <v>1</v>
      </c>
      <c r="C239" s="87" t="s">
        <v>269</v>
      </c>
      <c r="D239" s="109">
        <v>61</v>
      </c>
      <c r="E239" s="89" t="s">
        <v>568</v>
      </c>
      <c r="F239" s="36">
        <v>5.9454191033138398E-2</v>
      </c>
      <c r="G239" s="1" t="s">
        <v>922</v>
      </c>
      <c r="H239" s="1" t="s">
        <v>965</v>
      </c>
      <c r="I239" s="191">
        <f>VLOOKUP(Tabla22[[#This Row],[Cód_
Producto]],Productos!A$4:B$275,2,0)</f>
        <v>236</v>
      </c>
      <c r="J239" s="7" t="str">
        <f>CONCATENATE("(NULL, '",Tabla22[[#This Row],[company_id]],"', '",Tabla22[[#This Row],[product_id]],"', '', '', '', '', '1', '",Tabla22[[#This Row],[Precio unit x Consumo]],"', '', CURRENT_TIME(), CURRENT_TIME(), NULL),")</f>
        <v>(NULL, '1', '236', '', '', '', '', '1', '0.0594541910331384', '', CURRENT_TIME(), CURRENT_TIME(), NULL),</v>
      </c>
    </row>
    <row r="240" spans="1:10" s="7" customFormat="1" ht="11.65" customHeight="1" x14ac:dyDescent="0.2">
      <c r="A240" s="97" t="s">
        <v>1098</v>
      </c>
      <c r="B240" s="97">
        <v>1</v>
      </c>
      <c r="C240" s="87" t="s">
        <v>271</v>
      </c>
      <c r="D240" s="109">
        <v>61</v>
      </c>
      <c r="E240" s="89" t="s">
        <v>568</v>
      </c>
      <c r="F240" s="36">
        <v>5.8823529411764705E-2</v>
      </c>
      <c r="G240" s="1" t="s">
        <v>922</v>
      </c>
      <c r="H240" s="1" t="s">
        <v>965</v>
      </c>
      <c r="I240" s="191">
        <f>VLOOKUP(Tabla22[[#This Row],[Cód_
Producto]],Productos!A$4:B$275,2,0)</f>
        <v>237</v>
      </c>
      <c r="J240" s="7" t="str">
        <f>CONCATENATE("(NULL, '",Tabla22[[#This Row],[company_id]],"', '",Tabla22[[#This Row],[product_id]],"', '', '', '', '', '1', '",Tabla22[[#This Row],[Precio unit x Consumo]],"', '', CURRENT_TIME(), CURRENT_TIME(), NULL),")</f>
        <v>(NULL, '1', '237', '', '', '', '', '1', '0.0588235294117647', '', CURRENT_TIME(), CURRENT_TIME(), NULL),</v>
      </c>
    </row>
    <row r="241" spans="1:10" s="7" customFormat="1" ht="11.65" customHeight="1" x14ac:dyDescent="0.2">
      <c r="A241" s="97" t="s">
        <v>1098</v>
      </c>
      <c r="B241" s="97">
        <v>1</v>
      </c>
      <c r="C241" s="87" t="s">
        <v>273</v>
      </c>
      <c r="D241" s="109">
        <v>61</v>
      </c>
      <c r="E241" s="89" t="s">
        <v>568</v>
      </c>
      <c r="F241" s="36">
        <v>6.093906093906095E-2</v>
      </c>
      <c r="G241" s="1" t="s">
        <v>922</v>
      </c>
      <c r="H241" s="1" t="s">
        <v>965</v>
      </c>
      <c r="I241" s="191">
        <f>VLOOKUP(Tabla22[[#This Row],[Cód_
Producto]],Productos!A$4:B$275,2,0)</f>
        <v>238</v>
      </c>
      <c r="J241" s="7" t="str">
        <f>CONCATENATE("(NULL, '",Tabla22[[#This Row],[company_id]],"', '",Tabla22[[#This Row],[product_id]],"', '', '', '', '', '1', '",Tabla22[[#This Row],[Precio unit x Consumo]],"', '', CURRENT_TIME(), CURRENT_TIME(), NULL),")</f>
        <v>(NULL, '1', '238', '', '', '', '', '1', '0.060939060939061', '', CURRENT_TIME(), CURRENT_TIME(), NULL),</v>
      </c>
    </row>
    <row r="242" spans="1:10" s="7" customFormat="1" ht="11.65" customHeight="1" x14ac:dyDescent="0.2">
      <c r="A242" s="97" t="s">
        <v>1098</v>
      </c>
      <c r="B242" s="97">
        <v>1</v>
      </c>
      <c r="C242" s="87" t="s">
        <v>275</v>
      </c>
      <c r="D242" s="109">
        <v>61</v>
      </c>
      <c r="E242" s="89" t="s">
        <v>568</v>
      </c>
      <c r="F242" s="36">
        <v>6.124497991967872E-2</v>
      </c>
      <c r="G242" s="1" t="s">
        <v>922</v>
      </c>
      <c r="H242" s="1" t="s">
        <v>965</v>
      </c>
      <c r="I242" s="191">
        <f>VLOOKUP(Tabla22[[#This Row],[Cód_
Producto]],Productos!A$4:B$275,2,0)</f>
        <v>239</v>
      </c>
      <c r="J242" s="7" t="str">
        <f>CONCATENATE("(NULL, '",Tabla22[[#This Row],[company_id]],"', '",Tabla22[[#This Row],[product_id]],"', '', '', '', '', '1', '",Tabla22[[#This Row],[Precio unit x Consumo]],"', '', CURRENT_TIME(), CURRENT_TIME(), NULL),")</f>
        <v>(NULL, '1', '239', '', '', '', '', '1', '0.0612449799196787', '', CURRENT_TIME(), CURRENT_TIME(), NULL),</v>
      </c>
    </row>
    <row r="243" spans="1:10" s="7" customFormat="1" ht="11.65" customHeight="1" x14ac:dyDescent="0.2">
      <c r="A243" s="97" t="s">
        <v>1098</v>
      </c>
      <c r="B243" s="97">
        <v>1</v>
      </c>
      <c r="C243" s="87" t="s">
        <v>277</v>
      </c>
      <c r="D243" s="109">
        <v>61</v>
      </c>
      <c r="E243" s="89" t="s">
        <v>568</v>
      </c>
      <c r="F243" s="36">
        <v>6.0756972111553786E-2</v>
      </c>
      <c r="G243" s="1" t="s">
        <v>922</v>
      </c>
      <c r="H243" s="1" t="s">
        <v>965</v>
      </c>
      <c r="I243" s="191">
        <f>VLOOKUP(Tabla22[[#This Row],[Cód_
Producto]],Productos!A$4:B$275,2,0)</f>
        <v>240</v>
      </c>
      <c r="J243" s="7" t="str">
        <f>CONCATENATE("(NULL, '",Tabla22[[#This Row],[company_id]],"', '",Tabla22[[#This Row],[product_id]],"', '', '', '', '', '1', '",Tabla22[[#This Row],[Precio unit x Consumo]],"', '', CURRENT_TIME(), CURRENT_TIME(), NULL),")</f>
        <v>(NULL, '1', '240', '', '', '', '', '1', '0.0607569721115538', '', CURRENT_TIME(), CURRENT_TIME(), NULL),</v>
      </c>
    </row>
    <row r="244" spans="1:10" s="7" customFormat="1" ht="11.65" customHeight="1" x14ac:dyDescent="0.2">
      <c r="A244" s="97" t="s">
        <v>1098</v>
      </c>
      <c r="B244" s="97">
        <v>1</v>
      </c>
      <c r="C244" s="87" t="s">
        <v>279</v>
      </c>
      <c r="D244" s="109">
        <v>177.5</v>
      </c>
      <c r="E244" s="89" t="s">
        <v>568</v>
      </c>
      <c r="F244" s="36">
        <v>0.12853005068790729</v>
      </c>
      <c r="G244" s="1" t="s">
        <v>922</v>
      </c>
      <c r="H244" s="1" t="s">
        <v>965</v>
      </c>
      <c r="I244" s="191">
        <f>VLOOKUP(Tabla22[[#This Row],[Cód_
Producto]],Productos!A$4:B$275,2,0)</f>
        <v>241</v>
      </c>
      <c r="J244" s="7" t="str">
        <f>CONCATENATE("(NULL, '",Tabla22[[#This Row],[company_id]],"', '",Tabla22[[#This Row],[product_id]],"', '', '', '', '', '1', '",Tabla22[[#This Row],[Precio unit x Consumo]],"', '', CURRENT_TIME(), CURRENT_TIME(), NULL),")</f>
        <v>(NULL, '1', '241', '', '', '', '', '1', '0.128530050687907', '', CURRENT_TIME(), CURRENT_TIME(), NULL),</v>
      </c>
    </row>
    <row r="245" spans="1:10" s="7" customFormat="1" ht="11.65" customHeight="1" x14ac:dyDescent="0.2">
      <c r="A245" s="97" t="s">
        <v>1098</v>
      </c>
      <c r="B245" s="97">
        <v>1</v>
      </c>
      <c r="C245" s="87" t="s">
        <v>281</v>
      </c>
      <c r="D245" s="109">
        <v>160</v>
      </c>
      <c r="E245" s="89" t="s">
        <v>568</v>
      </c>
      <c r="F245" s="36">
        <v>4.6552225778295028E-2</v>
      </c>
      <c r="G245" s="1" t="s">
        <v>922</v>
      </c>
      <c r="H245" s="1" t="s">
        <v>965</v>
      </c>
      <c r="I245" s="191">
        <f>VLOOKUP(Tabla22[[#This Row],[Cód_
Producto]],Productos!A$4:B$275,2,0)</f>
        <v>242</v>
      </c>
      <c r="J245" s="7" t="str">
        <f>CONCATENATE("(NULL, '",Tabla22[[#This Row],[company_id]],"', '",Tabla22[[#This Row],[product_id]],"', '', '', '', '', '1', '",Tabla22[[#This Row],[Precio unit x Consumo]],"', '', CURRENT_TIME(), CURRENT_TIME(), NULL),")</f>
        <v>(NULL, '1', '242', '', '', '', '', '1', '0.046552225778295', '', CURRENT_TIME(), CURRENT_TIME(), NULL),</v>
      </c>
    </row>
    <row r="246" spans="1:10" ht="11.65" customHeight="1" x14ac:dyDescent="0.2">
      <c r="A246" s="97" t="s">
        <v>1098</v>
      </c>
      <c r="B246" s="97">
        <v>1</v>
      </c>
      <c r="C246" s="90" t="s">
        <v>570</v>
      </c>
      <c r="D246" s="110">
        <v>4.24</v>
      </c>
      <c r="E246" s="91" t="s">
        <v>560</v>
      </c>
      <c r="F246" s="37">
        <v>4.24</v>
      </c>
      <c r="G246" s="1" t="s">
        <v>922</v>
      </c>
      <c r="H246" s="3" t="s">
        <v>966</v>
      </c>
      <c r="I246" s="191">
        <f>VLOOKUP(Tabla22[[#This Row],[Cód_
Producto]],Productos!A$4:B$275,2,0)</f>
        <v>243</v>
      </c>
      <c r="J246" s="1" t="str">
        <f>CONCATENATE("(NULL, '",Tabla22[[#This Row],[company_id]],"', '",Tabla22[[#This Row],[product_id]],"', '', '', '', '', '1', '",Tabla22[[#This Row],[Precio unit x Consumo]],"', '', CURRENT_TIME(), CURRENT_TIME(), NULL),")</f>
        <v>(NULL, '1', '243', '', '', '', '', '1', '4.24', '', CURRENT_TIME(), CURRENT_TIME(), NULL),</v>
      </c>
    </row>
    <row r="247" spans="1:10" ht="11.65" customHeight="1" x14ac:dyDescent="0.2">
      <c r="A247" s="97" t="s">
        <v>1098</v>
      </c>
      <c r="B247" s="97">
        <v>1</v>
      </c>
      <c r="C247" s="90" t="s">
        <v>566</v>
      </c>
      <c r="D247" s="110">
        <v>50.31</v>
      </c>
      <c r="E247" s="91" t="s">
        <v>560</v>
      </c>
      <c r="F247" s="37">
        <v>50.31</v>
      </c>
      <c r="G247" s="1" t="s">
        <v>911</v>
      </c>
      <c r="H247" s="3" t="s">
        <v>966</v>
      </c>
      <c r="I247" s="191">
        <f>VLOOKUP(Tabla22[[#This Row],[Cód_
Producto]],Productos!A$4:B$275,2,0)</f>
        <v>244</v>
      </c>
      <c r="J247" s="1" t="str">
        <f>CONCATENATE("(NULL, '",Tabla22[[#This Row],[company_id]],"', '",Tabla22[[#This Row],[product_id]],"', '', '', '', '', '1', '",Tabla22[[#This Row],[Precio unit x Consumo]],"', '', CURRENT_TIME(), CURRENT_TIME(), NULL),")</f>
        <v>(NULL, '1', '244', '', '', '', '', '1', '50.31', '', CURRENT_TIME(), CURRENT_TIME(), NULL),</v>
      </c>
    </row>
    <row r="248" spans="1:10" ht="11.65" customHeight="1" x14ac:dyDescent="0.2">
      <c r="A248" s="97" t="s">
        <v>1098</v>
      </c>
      <c r="B248" s="97">
        <v>1</v>
      </c>
      <c r="C248" s="90" t="s">
        <v>571</v>
      </c>
      <c r="D248" s="110">
        <v>14.1</v>
      </c>
      <c r="E248" s="91" t="s">
        <v>558</v>
      </c>
      <c r="F248" s="37">
        <v>14.1</v>
      </c>
      <c r="G248" s="1" t="s">
        <v>911</v>
      </c>
      <c r="H248" s="3" t="s">
        <v>966</v>
      </c>
      <c r="I248" s="191">
        <f>VLOOKUP(Tabla22[[#This Row],[Cód_
Producto]],Productos!A$4:B$275,2,0)</f>
        <v>245</v>
      </c>
      <c r="J248" s="1" t="str">
        <f>CONCATENATE("(NULL, '",Tabla22[[#This Row],[company_id]],"', '",Tabla22[[#This Row],[product_id]],"', '', '', '', '', '1', '",Tabla22[[#This Row],[Precio unit x Consumo]],"', '', CURRENT_TIME(), CURRENT_TIME(), NULL),")</f>
        <v>(NULL, '1', '245', '', '', '', '', '1', '14.1', '', CURRENT_TIME(), CURRENT_TIME(), NULL),</v>
      </c>
    </row>
    <row r="249" spans="1:10" ht="11.65" customHeight="1" x14ac:dyDescent="0.2">
      <c r="A249" s="97" t="s">
        <v>1098</v>
      </c>
      <c r="B249" s="97">
        <v>1</v>
      </c>
      <c r="C249" s="90" t="s">
        <v>572</v>
      </c>
      <c r="D249" s="110">
        <v>230</v>
      </c>
      <c r="E249" s="91" t="s">
        <v>568</v>
      </c>
      <c r="F249" s="37">
        <v>6.0766182298546891E-2</v>
      </c>
      <c r="G249" s="1" t="s">
        <v>922</v>
      </c>
      <c r="H249" s="3" t="s">
        <v>966</v>
      </c>
      <c r="I249" s="191">
        <f>VLOOKUP(Tabla22[[#This Row],[Cód_
Producto]],Productos!A$4:B$275,2,0)</f>
        <v>246</v>
      </c>
      <c r="J249" s="1" t="str">
        <f>CONCATENATE("(NULL, '",Tabla22[[#This Row],[company_id]],"', '",Tabla22[[#This Row],[product_id]],"', '', '', '', '', '1', '",Tabla22[[#This Row],[Precio unit x Consumo]],"', '', CURRENT_TIME(), CURRENT_TIME(), NULL),")</f>
        <v>(NULL, '1', '246', '', '', '', '', '1', '0.0607661822985469', '', CURRENT_TIME(), CURRENT_TIME(), NULL),</v>
      </c>
    </row>
    <row r="250" spans="1:10" ht="11.65" customHeight="1" x14ac:dyDescent="0.2">
      <c r="A250" s="97" t="s">
        <v>1098</v>
      </c>
      <c r="B250" s="97">
        <v>1</v>
      </c>
      <c r="C250" s="90" t="s">
        <v>573</v>
      </c>
      <c r="D250" s="110">
        <v>194.92</v>
      </c>
      <c r="E250" s="91" t="s">
        <v>568</v>
      </c>
      <c r="F250" s="37">
        <v>5.1498018494055477E-2</v>
      </c>
      <c r="G250" s="1" t="s">
        <v>922</v>
      </c>
      <c r="H250" s="3" t="s">
        <v>966</v>
      </c>
      <c r="I250" s="191">
        <f>VLOOKUP(Tabla22[[#This Row],[Cód_
Producto]],Productos!A$4:B$275,2,0)</f>
        <v>247</v>
      </c>
      <c r="J250" s="1" t="str">
        <f>CONCATENATE("(NULL, '",Tabla22[[#This Row],[company_id]],"', '",Tabla22[[#This Row],[product_id]],"', '', '', '', '', '1', '",Tabla22[[#This Row],[Precio unit x Consumo]],"', '', CURRENT_TIME(), CURRENT_TIME(), NULL),")</f>
        <v>(NULL, '1', '247', '', '', '', '', '1', '0.0514980184940555', '', CURRENT_TIME(), CURRENT_TIME(), NULL),</v>
      </c>
    </row>
    <row r="251" spans="1:10" ht="11.65" customHeight="1" x14ac:dyDescent="0.2">
      <c r="A251" s="97" t="s">
        <v>1098</v>
      </c>
      <c r="B251" s="97">
        <v>1</v>
      </c>
      <c r="C251" s="90" t="s">
        <v>574</v>
      </c>
      <c r="D251" s="110">
        <v>1.78</v>
      </c>
      <c r="E251" s="91" t="s">
        <v>560</v>
      </c>
      <c r="F251" s="37">
        <v>1.78</v>
      </c>
      <c r="G251" s="1" t="s">
        <v>922</v>
      </c>
      <c r="H251" s="3" t="s">
        <v>966</v>
      </c>
      <c r="I251" s="191">
        <f>VLOOKUP(Tabla22[[#This Row],[Cód_
Producto]],Productos!A$4:B$275,2,0)</f>
        <v>248</v>
      </c>
      <c r="J251" s="1" t="str">
        <f>CONCATENATE("(NULL, '",Tabla22[[#This Row],[company_id]],"', '",Tabla22[[#This Row],[product_id]],"', '', '', '', '', '1', '",Tabla22[[#This Row],[Precio unit x Consumo]],"', '', CURRENT_TIME(), CURRENT_TIME(), NULL),")</f>
        <v>(NULL, '1', '248', '', '', '', '', '1', '1.78', '', CURRENT_TIME(), CURRENT_TIME(), NULL),</v>
      </c>
    </row>
    <row r="252" spans="1:10" ht="11.65" customHeight="1" x14ac:dyDescent="0.2">
      <c r="A252" s="97" t="s">
        <v>1098</v>
      </c>
      <c r="B252" s="97">
        <v>1</v>
      </c>
      <c r="C252" s="90" t="s">
        <v>575</v>
      </c>
      <c r="D252" s="110">
        <v>1.78</v>
      </c>
      <c r="E252" s="91" t="s">
        <v>560</v>
      </c>
      <c r="F252" s="37">
        <v>1.78</v>
      </c>
      <c r="G252" s="1" t="s">
        <v>922</v>
      </c>
      <c r="H252" s="3" t="s">
        <v>966</v>
      </c>
      <c r="I252" s="191">
        <f>VLOOKUP(Tabla22[[#This Row],[Cód_
Producto]],Productos!A$4:B$275,2,0)</f>
        <v>249</v>
      </c>
      <c r="J252" s="1" t="str">
        <f>CONCATENATE("(NULL, '",Tabla22[[#This Row],[company_id]],"', '",Tabla22[[#This Row],[product_id]],"', '', '', '', '', '1', '",Tabla22[[#This Row],[Precio unit x Consumo]],"', '', CURRENT_TIME(), CURRENT_TIME(), NULL),")</f>
        <v>(NULL, '1', '249', '', '', '', '', '1', '1.78', '', CURRENT_TIME(), CURRENT_TIME(), NULL),</v>
      </c>
    </row>
    <row r="253" spans="1:10" ht="11.65" customHeight="1" x14ac:dyDescent="0.2">
      <c r="A253" s="97" t="s">
        <v>1098</v>
      </c>
      <c r="B253" s="97">
        <v>1</v>
      </c>
      <c r="C253" s="90" t="s">
        <v>940</v>
      </c>
      <c r="D253" s="110">
        <v>1.78</v>
      </c>
      <c r="E253" s="91" t="s">
        <v>560</v>
      </c>
      <c r="F253" s="117">
        <v>1.78</v>
      </c>
      <c r="G253" s="1" t="s">
        <v>922</v>
      </c>
      <c r="H253" s="3" t="s">
        <v>966</v>
      </c>
      <c r="I253" s="191">
        <f>VLOOKUP(Tabla22[[#This Row],[Cód_
Producto]],Productos!A$4:B$275,2,0)</f>
        <v>250</v>
      </c>
      <c r="J253" s="1" t="str">
        <f>CONCATENATE("(NULL, '",Tabla22[[#This Row],[company_id]],"', '",Tabla22[[#This Row],[product_id]],"', '', '', '', '', '1', '",Tabla22[[#This Row],[Precio unit x Consumo]],"', '', CURRENT_TIME(), CURRENT_TIME(), NULL),")</f>
        <v>(NULL, '1', '250', '', '', '', '', '1', '1.78', '', CURRENT_TIME(), CURRENT_TIME(), NULL),</v>
      </c>
    </row>
    <row r="254" spans="1:10" ht="11.65" customHeight="1" x14ac:dyDescent="0.2">
      <c r="A254" s="97" t="s">
        <v>1098</v>
      </c>
      <c r="B254" s="97">
        <v>1</v>
      </c>
      <c r="C254" s="90" t="s">
        <v>576</v>
      </c>
      <c r="D254" s="110">
        <v>1.78</v>
      </c>
      <c r="E254" s="91" t="s">
        <v>560</v>
      </c>
      <c r="F254" s="37">
        <v>1.78</v>
      </c>
      <c r="G254" s="1" t="s">
        <v>922</v>
      </c>
      <c r="H254" s="3" t="s">
        <v>966</v>
      </c>
      <c r="I254" s="191">
        <f>VLOOKUP(Tabla22[[#This Row],[Cód_
Producto]],Productos!A$4:B$275,2,0)</f>
        <v>251</v>
      </c>
      <c r="J254" s="1" t="str">
        <f>CONCATENATE("(NULL, '",Tabla22[[#This Row],[company_id]],"', '",Tabla22[[#This Row],[product_id]],"', '', '', '', '', '1', '",Tabla22[[#This Row],[Precio unit x Consumo]],"', '', CURRENT_TIME(), CURRENT_TIME(), NULL),")</f>
        <v>(NULL, '1', '251', '', '', '', '', '1', '1.78', '', CURRENT_TIME(), CURRENT_TIME(), NULL),</v>
      </c>
    </row>
    <row r="255" spans="1:10" ht="11.65" customHeight="1" x14ac:dyDescent="0.2">
      <c r="A255" s="97" t="s">
        <v>1098</v>
      </c>
      <c r="B255" s="97">
        <v>1</v>
      </c>
      <c r="C255" s="90" t="s">
        <v>577</v>
      </c>
      <c r="D255" s="110">
        <v>1.78</v>
      </c>
      <c r="E255" s="91" t="s">
        <v>560</v>
      </c>
      <c r="F255" s="37">
        <v>1.78</v>
      </c>
      <c r="G255" s="1" t="s">
        <v>922</v>
      </c>
      <c r="H255" s="3" t="s">
        <v>966</v>
      </c>
      <c r="I255" s="191">
        <f>VLOOKUP(Tabla22[[#This Row],[Cód_
Producto]],Productos!A$4:B$275,2,0)</f>
        <v>252</v>
      </c>
      <c r="J255" s="1" t="str">
        <f>CONCATENATE("(NULL, '",Tabla22[[#This Row],[company_id]],"', '",Tabla22[[#This Row],[product_id]],"', '', '', '', '', '1', '",Tabla22[[#This Row],[Precio unit x Consumo]],"', '', CURRENT_TIME(), CURRENT_TIME(), NULL),")</f>
        <v>(NULL, '1', '252', '', '', '', '', '1', '1.78', '', CURRENT_TIME(), CURRENT_TIME(), NULL),</v>
      </c>
    </row>
    <row r="256" spans="1:10" ht="11.65" customHeight="1" x14ac:dyDescent="0.2">
      <c r="A256" s="97" t="s">
        <v>1098</v>
      </c>
      <c r="B256" s="97">
        <v>1</v>
      </c>
      <c r="C256" s="90" t="s">
        <v>578</v>
      </c>
      <c r="D256" s="110">
        <v>1.78</v>
      </c>
      <c r="E256" s="91" t="s">
        <v>560</v>
      </c>
      <c r="F256" s="37">
        <v>1.78</v>
      </c>
      <c r="G256" s="1" t="s">
        <v>922</v>
      </c>
      <c r="H256" s="3" t="s">
        <v>966</v>
      </c>
      <c r="I256" s="191">
        <f>VLOOKUP(Tabla22[[#This Row],[Cód_
Producto]],Productos!A$4:B$275,2,0)</f>
        <v>253</v>
      </c>
      <c r="J256" s="1" t="str">
        <f>CONCATENATE("(NULL, '",Tabla22[[#This Row],[company_id]],"', '",Tabla22[[#This Row],[product_id]],"', '', '', '', '', '1', '",Tabla22[[#This Row],[Precio unit x Consumo]],"', '', CURRENT_TIME(), CURRENT_TIME(), NULL),")</f>
        <v>(NULL, '1', '253', '', '', '', '', '1', '1.78', '', CURRENT_TIME(), CURRENT_TIME(), NULL),</v>
      </c>
    </row>
    <row r="257" spans="1:10" ht="11.65" customHeight="1" x14ac:dyDescent="0.2">
      <c r="A257" s="97" t="s">
        <v>1098</v>
      </c>
      <c r="B257" s="97">
        <v>1</v>
      </c>
      <c r="C257" s="90" t="s">
        <v>579</v>
      </c>
      <c r="D257" s="110">
        <v>1.78</v>
      </c>
      <c r="E257" s="91" t="s">
        <v>560</v>
      </c>
      <c r="F257" s="37">
        <v>1.78</v>
      </c>
      <c r="G257" s="1" t="s">
        <v>922</v>
      </c>
      <c r="H257" s="3" t="s">
        <v>966</v>
      </c>
      <c r="I257" s="191">
        <f>VLOOKUP(Tabla22[[#This Row],[Cód_
Producto]],Productos!A$4:B$275,2,0)</f>
        <v>254</v>
      </c>
      <c r="J257" s="1" t="str">
        <f>CONCATENATE("(NULL, '",Tabla22[[#This Row],[company_id]],"', '",Tabla22[[#This Row],[product_id]],"', '', '', '', '', '1', '",Tabla22[[#This Row],[Precio unit x Consumo]],"', '', CURRENT_TIME(), CURRENT_TIME(), NULL),")</f>
        <v>(NULL, '1', '254', '', '', '', '', '1', '1.78', '', CURRENT_TIME(), CURRENT_TIME(), NULL),</v>
      </c>
    </row>
    <row r="258" spans="1:10" ht="11.65" customHeight="1" x14ac:dyDescent="0.2">
      <c r="A258" s="97" t="s">
        <v>1098</v>
      </c>
      <c r="B258" s="97">
        <v>1</v>
      </c>
      <c r="C258" s="90" t="s">
        <v>580</v>
      </c>
      <c r="D258" s="110">
        <v>1.44</v>
      </c>
      <c r="E258" s="91" t="s">
        <v>560</v>
      </c>
      <c r="F258" s="37">
        <v>1.44</v>
      </c>
      <c r="G258" s="1" t="s">
        <v>922</v>
      </c>
      <c r="H258" s="3" t="s">
        <v>966</v>
      </c>
      <c r="I258" s="191">
        <f>VLOOKUP(Tabla22[[#This Row],[Cód_
Producto]],Productos!A$4:B$275,2,0)</f>
        <v>255</v>
      </c>
      <c r="J258" s="1" t="str">
        <f>CONCATENATE("(NULL, '",Tabla22[[#This Row],[company_id]],"', '",Tabla22[[#This Row],[product_id]],"', '', '', '', '', '1', '",Tabla22[[#This Row],[Precio unit x Consumo]],"', '', CURRENT_TIME(), CURRENT_TIME(), NULL),")</f>
        <v>(NULL, '1', '255', '', '', '', '', '1', '1.44', '', CURRENT_TIME(), CURRENT_TIME(), NULL),</v>
      </c>
    </row>
    <row r="259" spans="1:10" ht="11.65" customHeight="1" x14ac:dyDescent="0.2">
      <c r="A259" s="97" t="s">
        <v>1098</v>
      </c>
      <c r="B259" s="97">
        <v>1</v>
      </c>
      <c r="C259" s="90" t="s">
        <v>581</v>
      </c>
      <c r="D259" s="110">
        <v>1.44</v>
      </c>
      <c r="E259" s="91" t="s">
        <v>560</v>
      </c>
      <c r="F259" s="37">
        <v>1.44</v>
      </c>
      <c r="G259" s="1" t="s">
        <v>922</v>
      </c>
      <c r="H259" s="3" t="s">
        <v>966</v>
      </c>
      <c r="I259" s="191">
        <f>VLOOKUP(Tabla22[[#This Row],[Cód_
Producto]],Productos!A$4:B$275,2,0)</f>
        <v>256</v>
      </c>
      <c r="J259" s="1" t="str">
        <f>CONCATENATE("(NULL, '",Tabla22[[#This Row],[company_id]],"', '",Tabla22[[#This Row],[product_id]],"', '', '', '', '', '1', '",Tabla22[[#This Row],[Precio unit x Consumo]],"', '', CURRENT_TIME(), CURRENT_TIME(), NULL),")</f>
        <v>(NULL, '1', '256', '', '', '', '', '1', '1.44', '', CURRENT_TIME(), CURRENT_TIME(), NULL),</v>
      </c>
    </row>
    <row r="260" spans="1:10" ht="11.65" customHeight="1" x14ac:dyDescent="0.2">
      <c r="A260" s="97" t="s">
        <v>1098</v>
      </c>
      <c r="B260" s="97">
        <v>1</v>
      </c>
      <c r="C260" s="90" t="s">
        <v>582</v>
      </c>
      <c r="D260" s="110">
        <v>1.44</v>
      </c>
      <c r="E260" s="91" t="s">
        <v>560</v>
      </c>
      <c r="F260" s="37">
        <v>1.44</v>
      </c>
      <c r="G260" s="1" t="s">
        <v>922</v>
      </c>
      <c r="H260" s="3" t="s">
        <v>966</v>
      </c>
      <c r="I260" s="191">
        <f>VLOOKUP(Tabla22[[#This Row],[Cód_
Producto]],Productos!A$4:B$275,2,0)</f>
        <v>257</v>
      </c>
      <c r="J260" s="1" t="str">
        <f>CONCATENATE("(NULL, '",Tabla22[[#This Row],[company_id]],"', '",Tabla22[[#This Row],[product_id]],"', '', '', '', '', '1', '",Tabla22[[#This Row],[Precio unit x Consumo]],"', '', CURRENT_TIME(), CURRENT_TIME(), NULL),")</f>
        <v>(NULL, '1', '257', '', '', '', '', '1', '1.44', '', CURRENT_TIME(), CURRENT_TIME(), NULL),</v>
      </c>
    </row>
    <row r="261" spans="1:10" ht="11.65" customHeight="1" x14ac:dyDescent="0.2">
      <c r="A261" s="97" t="s">
        <v>1098</v>
      </c>
      <c r="B261" s="97">
        <v>1</v>
      </c>
      <c r="C261" s="90" t="s">
        <v>583</v>
      </c>
      <c r="D261" s="110">
        <v>1.44</v>
      </c>
      <c r="E261" s="91" t="s">
        <v>560</v>
      </c>
      <c r="F261" s="37">
        <v>1.44</v>
      </c>
      <c r="G261" s="1" t="s">
        <v>922</v>
      </c>
      <c r="H261" s="3" t="s">
        <v>966</v>
      </c>
      <c r="I261" s="191">
        <f>VLOOKUP(Tabla22[[#This Row],[Cód_
Producto]],Productos!A$4:B$275,2,0)</f>
        <v>258</v>
      </c>
      <c r="J261" s="1" t="str">
        <f>CONCATENATE("(NULL, '",Tabla22[[#This Row],[company_id]],"', '",Tabla22[[#This Row],[product_id]],"', '', '', '', '', '1', '",Tabla22[[#This Row],[Precio unit x Consumo]],"', '', CURRENT_TIME(), CURRENT_TIME(), NULL),")</f>
        <v>(NULL, '1', '258', '', '', '', '', '1', '1.44', '', CURRENT_TIME(), CURRENT_TIME(), NULL),</v>
      </c>
    </row>
    <row r="262" spans="1:10" ht="11.65" customHeight="1" x14ac:dyDescent="0.2">
      <c r="A262" s="97" t="s">
        <v>1098</v>
      </c>
      <c r="B262" s="97">
        <v>1</v>
      </c>
      <c r="C262" s="90" t="s">
        <v>584</v>
      </c>
      <c r="D262" s="110">
        <v>1.44</v>
      </c>
      <c r="E262" s="91" t="s">
        <v>560</v>
      </c>
      <c r="F262" s="37">
        <v>1.44</v>
      </c>
      <c r="G262" s="1" t="s">
        <v>922</v>
      </c>
      <c r="H262" s="3" t="s">
        <v>966</v>
      </c>
      <c r="I262" s="191">
        <f>VLOOKUP(Tabla22[[#This Row],[Cód_
Producto]],Productos!A$4:B$275,2,0)</f>
        <v>259</v>
      </c>
      <c r="J262" s="1" t="str">
        <f>CONCATENATE("(NULL, '",Tabla22[[#This Row],[company_id]],"', '",Tabla22[[#This Row],[product_id]],"', '', '', '', '', '1', '",Tabla22[[#This Row],[Precio unit x Consumo]],"', '', CURRENT_TIME(), CURRENT_TIME(), NULL),")</f>
        <v>(NULL, '1', '259', '', '', '', '', '1', '1.44', '', CURRENT_TIME(), CURRENT_TIME(), NULL),</v>
      </c>
    </row>
    <row r="263" spans="1:10" ht="11.65" customHeight="1" x14ac:dyDescent="0.2">
      <c r="A263" s="97" t="s">
        <v>1098</v>
      </c>
      <c r="B263" s="97">
        <v>1</v>
      </c>
      <c r="C263" s="90" t="s">
        <v>585</v>
      </c>
      <c r="D263" s="110">
        <v>1.44</v>
      </c>
      <c r="E263" s="91" t="s">
        <v>560</v>
      </c>
      <c r="F263" s="37">
        <v>1.44</v>
      </c>
      <c r="G263" s="1" t="s">
        <v>922</v>
      </c>
      <c r="H263" s="3" t="s">
        <v>966</v>
      </c>
      <c r="I263" s="191">
        <f>VLOOKUP(Tabla22[[#This Row],[Cód_
Producto]],Productos!A$4:B$275,2,0)</f>
        <v>260</v>
      </c>
      <c r="J263" s="1" t="str">
        <f>CONCATENATE("(NULL, '",Tabla22[[#This Row],[company_id]],"', '",Tabla22[[#This Row],[product_id]],"', '', '', '', '', '1', '",Tabla22[[#This Row],[Precio unit x Consumo]],"', '', CURRENT_TIME(), CURRENT_TIME(), NULL),")</f>
        <v>(NULL, '1', '260', '', '', '', '', '1', '1.44', '', CURRENT_TIME(), CURRENT_TIME(), NULL),</v>
      </c>
    </row>
    <row r="264" spans="1:10" ht="11.65" customHeight="1" x14ac:dyDescent="0.2">
      <c r="A264" s="97" t="s">
        <v>1098</v>
      </c>
      <c r="B264" s="97">
        <v>1</v>
      </c>
      <c r="C264" s="90" t="s">
        <v>586</v>
      </c>
      <c r="D264" s="110">
        <v>2.54</v>
      </c>
      <c r="E264" s="91" t="s">
        <v>560</v>
      </c>
      <c r="F264" s="37">
        <v>2.54</v>
      </c>
      <c r="G264" s="1" t="s">
        <v>922</v>
      </c>
      <c r="H264" s="3" t="s">
        <v>966</v>
      </c>
      <c r="I264" s="191">
        <f>VLOOKUP(Tabla22[[#This Row],[Cód_
Producto]],Productos!A$4:B$275,2,0)</f>
        <v>261</v>
      </c>
      <c r="J264" s="1" t="str">
        <f>CONCATENATE("(NULL, '",Tabla22[[#This Row],[company_id]],"', '",Tabla22[[#This Row],[product_id]],"', '', '', '', '', '1', '",Tabla22[[#This Row],[Precio unit x Consumo]],"', '', CURRENT_TIME(), CURRENT_TIME(), NULL),")</f>
        <v>(NULL, '1', '261', '', '', '', '', '1', '2.54', '', CURRENT_TIME(), CURRENT_TIME(), NULL),</v>
      </c>
    </row>
    <row r="265" spans="1:10" ht="11.65" customHeight="1" x14ac:dyDescent="0.2">
      <c r="A265" s="97" t="s">
        <v>1098</v>
      </c>
      <c r="B265" s="97">
        <v>1</v>
      </c>
      <c r="C265" s="90" t="s">
        <v>587</v>
      </c>
      <c r="D265" s="110">
        <v>2.54</v>
      </c>
      <c r="E265" s="91" t="s">
        <v>560</v>
      </c>
      <c r="F265" s="37">
        <v>2.54</v>
      </c>
      <c r="G265" s="1" t="s">
        <v>922</v>
      </c>
      <c r="H265" s="3" t="s">
        <v>966</v>
      </c>
      <c r="I265" s="191">
        <f>VLOOKUP(Tabla22[[#This Row],[Cód_
Producto]],Productos!A$4:B$275,2,0)</f>
        <v>262</v>
      </c>
      <c r="J265" s="1" t="str">
        <f>CONCATENATE("(NULL, '",Tabla22[[#This Row],[company_id]],"', '",Tabla22[[#This Row],[product_id]],"', '', '', '', '', '1', '",Tabla22[[#This Row],[Precio unit x Consumo]],"', '', CURRENT_TIME(), CURRENT_TIME(), NULL),")</f>
        <v>(NULL, '1', '262', '', '', '', '', '1', '2.54', '', CURRENT_TIME(), CURRENT_TIME(), NULL),</v>
      </c>
    </row>
    <row r="266" spans="1:10" ht="11.65" customHeight="1" x14ac:dyDescent="0.2">
      <c r="A266" s="97" t="s">
        <v>1098</v>
      </c>
      <c r="B266" s="97">
        <v>1</v>
      </c>
      <c r="C266" s="90" t="s">
        <v>588</v>
      </c>
      <c r="D266" s="110">
        <v>2.54</v>
      </c>
      <c r="E266" s="91" t="s">
        <v>560</v>
      </c>
      <c r="F266" s="37">
        <v>2.54</v>
      </c>
      <c r="G266" s="1" t="s">
        <v>922</v>
      </c>
      <c r="H266" s="3" t="s">
        <v>966</v>
      </c>
      <c r="I266" s="191">
        <f>VLOOKUP(Tabla22[[#This Row],[Cód_
Producto]],Productos!A$4:B$275,2,0)</f>
        <v>263</v>
      </c>
      <c r="J266" s="1" t="str">
        <f>CONCATENATE("(NULL, '",Tabla22[[#This Row],[company_id]],"', '",Tabla22[[#This Row],[product_id]],"', '', '', '', '', '1', '",Tabla22[[#This Row],[Precio unit x Consumo]],"', '', CURRENT_TIME(), CURRENT_TIME(), NULL),")</f>
        <v>(NULL, '1', '263', '', '', '', '', '1', '2.54', '', CURRENT_TIME(), CURRENT_TIME(), NULL),</v>
      </c>
    </row>
    <row r="267" spans="1:10" ht="11.65" customHeight="1" x14ac:dyDescent="0.2">
      <c r="A267" s="97" t="s">
        <v>1098</v>
      </c>
      <c r="B267" s="97">
        <v>1</v>
      </c>
      <c r="C267" s="90" t="s">
        <v>589</v>
      </c>
      <c r="D267" s="110">
        <v>2.54</v>
      </c>
      <c r="E267" s="91" t="s">
        <v>560</v>
      </c>
      <c r="F267" s="37">
        <v>2.54</v>
      </c>
      <c r="G267" s="1" t="s">
        <v>922</v>
      </c>
      <c r="H267" s="3" t="s">
        <v>966</v>
      </c>
      <c r="I267" s="191">
        <f>VLOOKUP(Tabla22[[#This Row],[Cód_
Producto]],Productos!A$4:B$275,2,0)</f>
        <v>264</v>
      </c>
      <c r="J267" s="1" t="str">
        <f>CONCATENATE("(NULL, '",Tabla22[[#This Row],[company_id]],"', '",Tabla22[[#This Row],[product_id]],"', '', '', '', '', '1', '",Tabla22[[#This Row],[Precio unit x Consumo]],"', '', CURRENT_TIME(), CURRENT_TIME(), NULL),")</f>
        <v>(NULL, '1', '264', '', '', '', '', '1', '2.54', '', CURRENT_TIME(), CURRENT_TIME(), NULL),</v>
      </c>
    </row>
    <row r="268" spans="1:10" ht="11.65" customHeight="1" x14ac:dyDescent="0.2">
      <c r="A268" s="97" t="s">
        <v>1098</v>
      </c>
      <c r="B268" s="97">
        <v>1</v>
      </c>
      <c r="C268" s="90" t="s">
        <v>591</v>
      </c>
      <c r="D268" s="110">
        <v>5.5</v>
      </c>
      <c r="E268" s="91" t="s">
        <v>559</v>
      </c>
      <c r="F268" s="37">
        <v>5.5</v>
      </c>
      <c r="G268" s="1" t="s">
        <v>911</v>
      </c>
      <c r="H268" s="3" t="s">
        <v>966</v>
      </c>
      <c r="I268" s="191">
        <f>VLOOKUP(Tabla22[[#This Row],[Cód_
Producto]],Productos!A$4:B$275,2,0)</f>
        <v>265</v>
      </c>
      <c r="J268" s="1" t="str">
        <f>CONCATENATE("(NULL, '",Tabla22[[#This Row],[company_id]],"', '",Tabla22[[#This Row],[product_id]],"', '', '', '', '', '1', '",Tabla22[[#This Row],[Precio unit x Consumo]],"', '', CURRENT_TIME(), CURRENT_TIME(), NULL),")</f>
        <v>(NULL, '1', '265', '', '', '', '', '1', '5.5', '', CURRENT_TIME(), CURRENT_TIME(), NULL),</v>
      </c>
    </row>
    <row r="269" spans="1:10" ht="11.65" customHeight="1" x14ac:dyDescent="0.2">
      <c r="A269" s="97" t="s">
        <v>1098</v>
      </c>
      <c r="B269" s="97">
        <v>1</v>
      </c>
      <c r="C269" s="90" t="s">
        <v>592</v>
      </c>
      <c r="D269" s="110">
        <v>8.5</v>
      </c>
      <c r="E269" s="91" t="s">
        <v>560</v>
      </c>
      <c r="F269" s="37">
        <v>8.5</v>
      </c>
      <c r="G269" s="1" t="s">
        <v>911</v>
      </c>
      <c r="H269" s="3" t="s">
        <v>966</v>
      </c>
      <c r="I269" s="191">
        <f>VLOOKUP(Tabla22[[#This Row],[Cód_
Producto]],Productos!A$4:B$275,2,0)</f>
        <v>266</v>
      </c>
      <c r="J269" s="1" t="str">
        <f>CONCATENATE("(NULL, '",Tabla22[[#This Row],[company_id]],"', '",Tabla22[[#This Row],[product_id]],"', '', '', '', '', '1', '",Tabla22[[#This Row],[Precio unit x Consumo]],"', '', CURRENT_TIME(), CURRENT_TIME(), NULL),")</f>
        <v>(NULL, '1', '266', '', '', '', '', '1', '8.5', '', CURRENT_TIME(), CURRENT_TIME(), NULL),</v>
      </c>
    </row>
    <row r="270" spans="1:10" ht="11.65" customHeight="1" x14ac:dyDescent="0.2">
      <c r="A270" s="97" t="s">
        <v>1098</v>
      </c>
      <c r="B270" s="97">
        <v>1</v>
      </c>
      <c r="C270" s="96" t="s">
        <v>912</v>
      </c>
      <c r="D270" s="111">
        <v>110.17</v>
      </c>
      <c r="E270" s="99" t="s">
        <v>560</v>
      </c>
      <c r="F270" s="37">
        <v>110.17</v>
      </c>
      <c r="G270" s="1" t="s">
        <v>911</v>
      </c>
      <c r="H270" s="3" t="s">
        <v>966</v>
      </c>
      <c r="I270" s="191">
        <f>VLOOKUP(Tabla22[[#This Row],[Cód_
Producto]],Productos!A$4:B$275,2,0)</f>
        <v>267</v>
      </c>
      <c r="J270" s="1" t="str">
        <f>CONCATENATE("(NULL, '",Tabla22[[#This Row],[company_id]],"', '",Tabla22[[#This Row],[product_id]],"', '', '', '', '', '1', '",Tabla22[[#This Row],[Precio unit x Consumo]],"', '', CURRENT_TIME(), CURRENT_TIME(), NULL),")</f>
        <v>(NULL, '1', '267', '', '', '', '', '1', '110.17', '', CURRENT_TIME(), CURRENT_TIME(), NULL),</v>
      </c>
    </row>
    <row r="271" spans="1:10" x14ac:dyDescent="0.2">
      <c r="A271" s="97" t="s">
        <v>1098</v>
      </c>
      <c r="B271" s="97">
        <v>1</v>
      </c>
      <c r="C271" s="96" t="s">
        <v>914</v>
      </c>
      <c r="D271" s="111">
        <v>155</v>
      </c>
      <c r="E271" s="99" t="s">
        <v>560</v>
      </c>
      <c r="F271" s="37">
        <v>6.458333333333333</v>
      </c>
      <c r="G271" s="1" t="s">
        <v>911</v>
      </c>
      <c r="H271" s="1" t="s">
        <v>966</v>
      </c>
      <c r="I271" s="191">
        <f>VLOOKUP(Tabla22[[#This Row],[Cód_
Producto]],Productos!A$4:B$275,2,0)</f>
        <v>268</v>
      </c>
      <c r="J271" s="1" t="str">
        <f>CONCATENATE("(NULL, '",Tabla22[[#This Row],[company_id]],"', '",Tabla22[[#This Row],[product_id]],"', '', '', '', '', '1', '",Tabla22[[#This Row],[Precio unit x Consumo]],"', '', CURRENT_TIME(), CURRENT_TIME(), NULL),")</f>
        <v>(NULL, '1', '268', '', '', '', '', '1', '6.45833333333333', '', CURRENT_TIME(), CURRENT_TIME(), NULL),</v>
      </c>
    </row>
    <row r="272" spans="1:10" s="3" customFormat="1" x14ac:dyDescent="0.2">
      <c r="A272" s="97" t="s">
        <v>1098</v>
      </c>
      <c r="B272" s="97">
        <v>1</v>
      </c>
      <c r="C272" s="96" t="s">
        <v>917</v>
      </c>
      <c r="D272" s="111">
        <v>72.03</v>
      </c>
      <c r="E272" s="99" t="s">
        <v>560</v>
      </c>
      <c r="F272" s="100">
        <v>36.015000000000001</v>
      </c>
      <c r="G272" s="1" t="s">
        <v>911</v>
      </c>
      <c r="H272" s="3" t="s">
        <v>966</v>
      </c>
      <c r="I272" s="7">
        <f>VLOOKUP(Tabla22[[#This Row],[Cód_
Producto]],Productos!A$4:B$275,2,0)</f>
        <v>269</v>
      </c>
      <c r="J272" s="3" t="str">
        <f>CONCATENATE("(NULL, '",Tabla22[[#This Row],[company_id]],"', '",Tabla22[[#This Row],[product_id]],"', '', '', '', '', '1', '",Tabla22[[#This Row],[Precio unit x Consumo]],"', '', CURRENT_TIME(), CURRENT_TIME(), NULL),")</f>
        <v>(NULL, '1', '269', '', '', '', '', '1', '36.015', '', CURRENT_TIME(), CURRENT_TIME(), NULL),</v>
      </c>
    </row>
    <row r="273" spans="1:10" s="3" customFormat="1" x14ac:dyDescent="0.2">
      <c r="A273" s="97" t="s">
        <v>1098</v>
      </c>
      <c r="B273" s="97">
        <v>1</v>
      </c>
      <c r="C273" s="96" t="s">
        <v>915</v>
      </c>
      <c r="D273" s="111">
        <v>37.83</v>
      </c>
      <c r="E273" s="99" t="s">
        <v>560</v>
      </c>
      <c r="F273" s="100">
        <v>37.83</v>
      </c>
      <c r="G273" s="1" t="s">
        <v>911</v>
      </c>
      <c r="H273" s="3" t="s">
        <v>966</v>
      </c>
      <c r="I273" s="7">
        <f>VLOOKUP(Tabla22[[#This Row],[Cód_
Producto]],Productos!A$4:B$275,2,0)</f>
        <v>270</v>
      </c>
      <c r="J273" s="3" t="str">
        <f>CONCATENATE("(NULL, '",Tabla22[[#This Row],[company_id]],"', '",Tabla22[[#This Row],[product_id]],"', '', '', '', '', '1', '",Tabla22[[#This Row],[Precio unit x Consumo]],"', '', CURRENT_TIME(), CURRENT_TIME(), NULL),")</f>
        <v>(NULL, '1', '270', '', '', '', '', '1', '37.83', '', CURRENT_TIME(), CURRENT_TIME(), NULL),</v>
      </c>
    </row>
    <row r="274" spans="1:10" s="3" customFormat="1" x14ac:dyDescent="0.2">
      <c r="A274" s="97" t="s">
        <v>1098</v>
      </c>
      <c r="B274" s="97">
        <v>1</v>
      </c>
      <c r="C274" s="96" t="s">
        <v>916</v>
      </c>
      <c r="D274" s="111">
        <v>0.8</v>
      </c>
      <c r="E274" s="99" t="s">
        <v>560</v>
      </c>
      <c r="F274" s="100">
        <v>0.8</v>
      </c>
      <c r="G274" s="1" t="s">
        <v>922</v>
      </c>
      <c r="H274" s="3" t="s">
        <v>966</v>
      </c>
      <c r="I274" s="7">
        <f>VLOOKUP(Tabla22[[#This Row],[Cód_
Producto]],Productos!A$4:B$275,2,0)</f>
        <v>271</v>
      </c>
      <c r="J274" s="3" t="str">
        <f>CONCATENATE("(NULL, '",Tabla22[[#This Row],[company_id]],"', '",Tabla22[[#This Row],[product_id]],"', '', '', '', '', '1', '",Tabla22[[#This Row],[Precio unit x Consumo]],"', '', CURRENT_TIME(), CURRENT_TIME(), NULL),")</f>
        <v>(NULL, '1', '271', '', '', '', '', '1', '0.8', '', CURRENT_TIME(), CURRENT_TIME(), NULL),</v>
      </c>
    </row>
    <row r="275" spans="1:10" s="3" customFormat="1" x14ac:dyDescent="0.2">
      <c r="A275" s="97" t="s">
        <v>1098</v>
      </c>
      <c r="B275" s="97">
        <v>1</v>
      </c>
      <c r="C275" s="96" t="s">
        <v>913</v>
      </c>
      <c r="D275" s="111">
        <v>6</v>
      </c>
      <c r="E275" s="99" t="s">
        <v>560</v>
      </c>
      <c r="F275" s="100">
        <v>6</v>
      </c>
      <c r="G275" s="1" t="s">
        <v>911</v>
      </c>
      <c r="H275" s="3" t="s">
        <v>966</v>
      </c>
      <c r="I275" s="7">
        <f>VLOOKUP(Tabla22[[#This Row],[Cód_
Producto]],Productos!A$4:B$275,2,0)</f>
        <v>272</v>
      </c>
      <c r="J275" s="3" t="str">
        <f>CONCATENATE("(NULL, '",Tabla22[[#This Row],[company_id]],"', '",Tabla22[[#This Row],[product_id]],"', '', '', '', '', '1', '",Tabla22[[#This Row],[Precio unit x Consumo]],"', '', CURRENT_TIME(), CURRENT_TIME(), NULL),")</f>
        <v>(NULL, '1', '272', '', '', '', '', '1', '6', '', CURRENT_TIME(), CURRENT_TIME(), NULL),</v>
      </c>
    </row>
    <row r="276" spans="1:10" x14ac:dyDescent="0.2">
      <c r="A276" s="114"/>
      <c r="B276" s="114"/>
      <c r="C276" s="114"/>
      <c r="D276" s="114"/>
      <c r="E276" s="114"/>
      <c r="F276" s="114"/>
    </row>
    <row r="277" spans="1:10" x14ac:dyDescent="0.2">
      <c r="A277" s="114"/>
      <c r="B277" s="114"/>
      <c r="C277" s="114"/>
      <c r="D277" s="114"/>
      <c r="E277" s="114"/>
      <c r="F277" s="114"/>
    </row>
    <row r="278" spans="1:10" x14ac:dyDescent="0.2">
      <c r="A278" s="114"/>
      <c r="B278" s="114"/>
      <c r="C278" s="114"/>
      <c r="D278" s="114"/>
      <c r="E278" s="114"/>
      <c r="F278" s="114"/>
    </row>
    <row r="279" spans="1:10" x14ac:dyDescent="0.2">
      <c r="A279" s="114"/>
      <c r="B279" s="114"/>
      <c r="C279" s="114"/>
      <c r="D279" s="114"/>
      <c r="E279" s="114"/>
      <c r="F279" s="114"/>
    </row>
    <row r="280" spans="1:10" x14ac:dyDescent="0.2">
      <c r="A280" s="114"/>
      <c r="B280" s="114"/>
      <c r="C280" s="114"/>
      <c r="D280" s="114"/>
      <c r="E280" s="114"/>
      <c r="F280" s="114"/>
    </row>
    <row r="281" spans="1:10" x14ac:dyDescent="0.2">
      <c r="A281" s="114"/>
      <c r="B281" s="114"/>
      <c r="C281" s="114"/>
      <c r="D281" s="114"/>
      <c r="E281" s="114"/>
      <c r="F281" s="114"/>
    </row>
    <row r="282" spans="1:10" x14ac:dyDescent="0.2">
      <c r="A282" s="114"/>
      <c r="B282" s="114"/>
      <c r="C282" s="114"/>
      <c r="D282" s="114"/>
      <c r="E282" s="114"/>
      <c r="F282" s="114"/>
    </row>
    <row r="283" spans="1:10" x14ac:dyDescent="0.2">
      <c r="A283" s="114"/>
      <c r="B283" s="114"/>
      <c r="C283" s="114"/>
      <c r="D283" s="114"/>
      <c r="E283" s="114"/>
      <c r="F283" s="114"/>
    </row>
    <row r="284" spans="1:10" x14ac:dyDescent="0.2">
      <c r="A284" s="114"/>
      <c r="B284" s="114"/>
      <c r="C284" s="114"/>
      <c r="D284" s="114"/>
      <c r="E284" s="114"/>
      <c r="F284" s="114"/>
    </row>
    <row r="285" spans="1:10" x14ac:dyDescent="0.2">
      <c r="A285" s="114"/>
      <c r="B285" s="114"/>
      <c r="C285" s="114"/>
      <c r="D285" s="114"/>
      <c r="E285" s="114"/>
      <c r="F285" s="114"/>
    </row>
    <row r="286" spans="1:10" x14ac:dyDescent="0.2">
      <c r="A286" s="114"/>
      <c r="B286" s="114"/>
      <c r="C286" s="114"/>
      <c r="D286" s="114"/>
      <c r="E286" s="114"/>
      <c r="F286" s="114"/>
    </row>
    <row r="287" spans="1:10" x14ac:dyDescent="0.2">
      <c r="A287" s="114"/>
      <c r="B287" s="114"/>
      <c r="C287" s="114"/>
      <c r="D287" s="114"/>
      <c r="E287" s="114"/>
      <c r="F287" s="114"/>
    </row>
    <row r="288" spans="1:10" x14ac:dyDescent="0.2">
      <c r="A288" s="114"/>
      <c r="B288" s="114"/>
      <c r="C288" s="114"/>
      <c r="D288" s="114"/>
      <c r="E288" s="114"/>
      <c r="F288" s="114"/>
    </row>
    <row r="289" spans="1:6" x14ac:dyDescent="0.2">
      <c r="A289" s="114"/>
      <c r="B289" s="114"/>
      <c r="C289" s="114"/>
      <c r="D289" s="114"/>
      <c r="E289" s="114"/>
      <c r="F289" s="114"/>
    </row>
  </sheetData>
  <sheetProtection algorithmName="SHA-512" hashValue="0g2vng5cCtDt7l7jGjKKD6N2Ehc6cquJuOEfqvChB/Y2buD/QcSIZmVCaPoSS5v7Ot4NtBBVAx6mMbEyjAGf1w==" saltValue="+KqRmjiPXtXhxI+CY+RlIw==" spinCount="100000" autoFilter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10"/>
  <sheetViews>
    <sheetView showGridLines="0" workbookViewId="0">
      <pane ySplit="3" topLeftCell="A4" activePane="bottomLeft" state="frozen"/>
      <selection pane="bottomLeft" activeCell="G4" sqref="G4"/>
    </sheetView>
  </sheetViews>
  <sheetFormatPr baseColWidth="10" defaultRowHeight="12.75" x14ac:dyDescent="0.2"/>
  <cols>
    <col min="1" max="1" width="11.42578125" style="122"/>
    <col min="2" max="2" width="12.42578125" customWidth="1"/>
    <col min="3" max="3" width="22.28515625" customWidth="1"/>
    <col min="4" max="4" width="32.28515625" customWidth="1"/>
    <col min="5" max="5" width="33" customWidth="1"/>
    <col min="6" max="6" width="12.85546875" customWidth="1"/>
    <col min="7" max="7" width="13.28515625" style="120" customWidth="1"/>
    <col min="9" max="9" width="9.5703125" customWidth="1"/>
  </cols>
  <sheetData>
    <row r="1" spans="1:8" ht="15.75" x14ac:dyDescent="0.25">
      <c r="A1" s="129" t="s">
        <v>626</v>
      </c>
      <c r="F1" s="12"/>
      <c r="G1" s="12"/>
    </row>
    <row r="2" spans="1:8" s="120" customFormat="1" ht="15.75" x14ac:dyDescent="0.25">
      <c r="A2" s="129"/>
      <c r="F2" s="12"/>
      <c r="G2" s="12"/>
    </row>
    <row r="3" spans="1:8" ht="24.75" customHeight="1" x14ac:dyDescent="0.2">
      <c r="A3" s="123" t="s">
        <v>882</v>
      </c>
      <c r="B3" s="123" t="s">
        <v>488</v>
      </c>
      <c r="C3" s="123" t="s">
        <v>1073</v>
      </c>
      <c r="D3" s="124" t="s">
        <v>590</v>
      </c>
      <c r="E3" s="124" t="s">
        <v>883</v>
      </c>
      <c r="F3" s="124" t="s">
        <v>969</v>
      </c>
      <c r="G3" s="124" t="s">
        <v>1076</v>
      </c>
      <c r="H3" s="128" t="s">
        <v>1075</v>
      </c>
    </row>
    <row r="4" spans="1:8" x14ac:dyDescent="0.2">
      <c r="A4" s="126" t="s">
        <v>929</v>
      </c>
      <c r="B4" s="126" t="s">
        <v>627</v>
      </c>
      <c r="C4" s="125"/>
      <c r="D4" s="125" t="s">
        <v>930</v>
      </c>
      <c r="E4" s="125"/>
      <c r="F4" s="125" t="b">
        <v>0</v>
      </c>
      <c r="G4" s="125" t="b">
        <v>0</v>
      </c>
      <c r="H4" s="127"/>
    </row>
    <row r="5" spans="1:8" x14ac:dyDescent="0.2">
      <c r="A5" s="126" t="s">
        <v>898</v>
      </c>
      <c r="B5" s="126" t="s">
        <v>627</v>
      </c>
      <c r="C5" s="125"/>
      <c r="D5" s="125" t="s">
        <v>899</v>
      </c>
      <c r="E5" s="125"/>
      <c r="F5" s="125" t="b">
        <v>0</v>
      </c>
      <c r="G5" s="125" t="b">
        <v>0</v>
      </c>
      <c r="H5" s="127"/>
    </row>
    <row r="6" spans="1:8" x14ac:dyDescent="0.2">
      <c r="A6" s="126" t="s">
        <v>490</v>
      </c>
      <c r="B6" s="126" t="s">
        <v>627</v>
      </c>
      <c r="C6" s="125"/>
      <c r="D6" s="125" t="s">
        <v>491</v>
      </c>
      <c r="E6" s="125"/>
      <c r="F6" s="125" t="b">
        <v>0</v>
      </c>
      <c r="G6" s="125" t="b">
        <v>0</v>
      </c>
      <c r="H6" s="127"/>
    </row>
    <row r="7" spans="1:8" s="118" customFormat="1" x14ac:dyDescent="0.2">
      <c r="A7" s="126" t="s">
        <v>963</v>
      </c>
      <c r="B7" s="126" t="s">
        <v>627</v>
      </c>
      <c r="C7" s="126"/>
      <c r="D7" s="125" t="s">
        <v>964</v>
      </c>
      <c r="E7" s="125"/>
      <c r="F7" s="125" t="b">
        <v>0</v>
      </c>
      <c r="G7" s="125" t="b">
        <v>0</v>
      </c>
      <c r="H7" s="127"/>
    </row>
    <row r="8" spans="1:8" x14ac:dyDescent="0.2">
      <c r="A8" s="126" t="s">
        <v>934</v>
      </c>
      <c r="B8" s="126" t="s">
        <v>627</v>
      </c>
      <c r="C8" s="125"/>
      <c r="D8" s="125" t="s">
        <v>937</v>
      </c>
      <c r="E8" s="125"/>
      <c r="F8" s="125" t="b">
        <v>0</v>
      </c>
      <c r="G8" s="125" t="b">
        <v>0</v>
      </c>
      <c r="H8" s="127"/>
    </row>
    <row r="9" spans="1:8" x14ac:dyDescent="0.2">
      <c r="A9" s="126" t="s">
        <v>492</v>
      </c>
      <c r="B9" s="126" t="s">
        <v>627</v>
      </c>
      <c r="C9" s="126"/>
      <c r="D9" s="125" t="s">
        <v>493</v>
      </c>
      <c r="E9" s="125"/>
      <c r="F9" s="125" t="b">
        <v>0</v>
      </c>
      <c r="G9" s="125" t="b">
        <v>0</v>
      </c>
      <c r="H9" s="127"/>
    </row>
    <row r="10" spans="1:8" x14ac:dyDescent="0.2">
      <c r="A10" s="126" t="s">
        <v>494</v>
      </c>
      <c r="B10" s="126" t="s">
        <v>627</v>
      </c>
      <c r="C10" s="126"/>
      <c r="D10" s="125" t="s">
        <v>495</v>
      </c>
      <c r="E10" s="125"/>
      <c r="F10" s="125" t="b">
        <v>0</v>
      </c>
      <c r="G10" s="125" t="b">
        <v>0</v>
      </c>
      <c r="H10" s="127"/>
    </row>
    <row r="11" spans="1:8" x14ac:dyDescent="0.2">
      <c r="A11" s="126" t="s">
        <v>486</v>
      </c>
      <c r="B11" s="126" t="s">
        <v>627</v>
      </c>
      <c r="C11" s="126"/>
      <c r="D11" s="125" t="s">
        <v>496</v>
      </c>
      <c r="E11" s="125"/>
      <c r="F11" s="125" t="b">
        <v>0</v>
      </c>
      <c r="G11" s="125" t="b">
        <v>0</v>
      </c>
      <c r="H11" s="127"/>
    </row>
    <row r="12" spans="1:8" ht="20.25" customHeight="1" x14ac:dyDescent="0.2">
      <c r="A12" s="126" t="s">
        <v>497</v>
      </c>
      <c r="B12" s="126" t="s">
        <v>627</v>
      </c>
      <c r="C12" s="126"/>
      <c r="D12" s="125" t="s">
        <v>498</v>
      </c>
      <c r="E12" s="125"/>
      <c r="F12" s="125" t="b">
        <v>0</v>
      </c>
      <c r="G12" s="125" t="b">
        <v>0</v>
      </c>
      <c r="H12" s="127"/>
    </row>
    <row r="13" spans="1:8" x14ac:dyDescent="0.2">
      <c r="A13" s="126" t="s">
        <v>499</v>
      </c>
      <c r="B13" s="126" t="s">
        <v>627</v>
      </c>
      <c r="C13" s="126"/>
      <c r="D13" s="125" t="s">
        <v>500</v>
      </c>
      <c r="E13" s="125"/>
      <c r="F13" s="125" t="b">
        <v>0</v>
      </c>
      <c r="G13" s="125" t="b">
        <v>0</v>
      </c>
      <c r="H13" s="127"/>
    </row>
    <row r="14" spans="1:8" x14ac:dyDescent="0.2">
      <c r="A14" s="126" t="s">
        <v>501</v>
      </c>
      <c r="B14" s="126" t="s">
        <v>627</v>
      </c>
      <c r="C14" s="126"/>
      <c r="D14" s="125" t="s">
        <v>502</v>
      </c>
      <c r="E14" s="125"/>
      <c r="F14" s="125" t="b">
        <v>0</v>
      </c>
      <c r="G14" s="125" t="b">
        <v>0</v>
      </c>
      <c r="H14" s="127"/>
    </row>
    <row r="15" spans="1:8" x14ac:dyDescent="0.2">
      <c r="A15" s="126" t="s">
        <v>890</v>
      </c>
      <c r="B15" s="126" t="s">
        <v>627</v>
      </c>
      <c r="C15" s="125"/>
      <c r="D15" s="125" t="s">
        <v>891</v>
      </c>
      <c r="E15" s="125"/>
      <c r="F15" s="125" t="b">
        <v>0</v>
      </c>
      <c r="G15" s="125" t="b">
        <v>0</v>
      </c>
      <c r="H15" s="127"/>
    </row>
    <row r="16" spans="1:8" x14ac:dyDescent="0.2">
      <c r="A16" s="126" t="s">
        <v>503</v>
      </c>
      <c r="B16" s="126" t="s">
        <v>627</v>
      </c>
      <c r="C16" s="126"/>
      <c r="D16" s="125" t="s">
        <v>504</v>
      </c>
      <c r="E16" s="125"/>
      <c r="F16" s="125" t="b">
        <v>0</v>
      </c>
      <c r="G16" s="125" t="b">
        <v>0</v>
      </c>
      <c r="H16" s="127"/>
    </row>
    <row r="17" spans="1:8" s="118" customFormat="1" x14ac:dyDescent="0.2">
      <c r="A17" s="126" t="s">
        <v>894</v>
      </c>
      <c r="B17" s="126" t="s">
        <v>627</v>
      </c>
      <c r="C17" s="126"/>
      <c r="D17" s="125" t="s">
        <v>1074</v>
      </c>
      <c r="E17" s="125"/>
      <c r="F17" s="125" t="b">
        <v>0</v>
      </c>
      <c r="G17" s="125" t="b">
        <v>0</v>
      </c>
      <c r="H17" s="127"/>
    </row>
    <row r="18" spans="1:8" x14ac:dyDescent="0.2">
      <c r="A18" s="126" t="s">
        <v>505</v>
      </c>
      <c r="B18" s="126" t="s">
        <v>627</v>
      </c>
      <c r="C18" s="126"/>
      <c r="D18" s="125" t="s">
        <v>506</v>
      </c>
      <c r="E18" s="125"/>
      <c r="F18" s="125" t="b">
        <v>0</v>
      </c>
      <c r="G18" s="125" t="b">
        <v>0</v>
      </c>
      <c r="H18" s="127"/>
    </row>
    <row r="19" spans="1:8" x14ac:dyDescent="0.2">
      <c r="A19" s="126" t="s">
        <v>507</v>
      </c>
      <c r="B19" s="126" t="s">
        <v>627</v>
      </c>
      <c r="C19" s="126"/>
      <c r="D19" s="125" t="s">
        <v>508</v>
      </c>
      <c r="E19" s="125"/>
      <c r="F19" s="125" t="b">
        <v>0</v>
      </c>
      <c r="G19" s="125" t="b">
        <v>0</v>
      </c>
      <c r="H19" s="127"/>
    </row>
    <row r="20" spans="1:8" x14ac:dyDescent="0.2">
      <c r="A20" s="126" t="s">
        <v>509</v>
      </c>
      <c r="B20" s="126" t="s">
        <v>627</v>
      </c>
      <c r="C20" s="126"/>
      <c r="D20" s="125" t="s">
        <v>510</v>
      </c>
      <c r="E20" s="125"/>
      <c r="F20" s="125" t="b">
        <v>0</v>
      </c>
      <c r="G20" s="125" t="b">
        <v>0</v>
      </c>
      <c r="H20" s="127"/>
    </row>
    <row r="21" spans="1:8" x14ac:dyDescent="0.2">
      <c r="A21" s="126" t="s">
        <v>511</v>
      </c>
      <c r="B21" s="126" t="s">
        <v>627</v>
      </c>
      <c r="C21" s="126"/>
      <c r="D21" s="125" t="s">
        <v>512</v>
      </c>
      <c r="E21" s="125"/>
      <c r="F21" s="125" t="b">
        <v>0</v>
      </c>
      <c r="G21" s="125" t="b">
        <v>0</v>
      </c>
      <c r="H21" s="127"/>
    </row>
    <row r="22" spans="1:8" x14ac:dyDescent="0.2">
      <c r="A22" s="126" t="s">
        <v>483</v>
      </c>
      <c r="B22" s="126" t="s">
        <v>627</v>
      </c>
      <c r="C22" s="126"/>
      <c r="D22" s="125" t="s">
        <v>513</v>
      </c>
      <c r="E22" s="125" t="s">
        <v>635</v>
      </c>
      <c r="F22" s="125" t="b">
        <v>0</v>
      </c>
      <c r="G22" s="125" t="b">
        <v>1</v>
      </c>
      <c r="H22" s="127"/>
    </row>
    <row r="23" spans="1:8" x14ac:dyDescent="0.2">
      <c r="A23" s="126" t="s">
        <v>618</v>
      </c>
      <c r="B23" s="126" t="s">
        <v>627</v>
      </c>
      <c r="C23" s="126"/>
      <c r="D23" s="125" t="s">
        <v>514</v>
      </c>
      <c r="E23" s="125"/>
      <c r="F23" s="125" t="b">
        <v>1</v>
      </c>
      <c r="G23" s="125" t="b">
        <v>0</v>
      </c>
      <c r="H23" s="127"/>
    </row>
    <row r="24" spans="1:8" x14ac:dyDescent="0.2">
      <c r="A24" s="126" t="s">
        <v>616</v>
      </c>
      <c r="B24" s="126" t="s">
        <v>627</v>
      </c>
      <c r="C24" s="126"/>
      <c r="D24" s="125" t="s">
        <v>514</v>
      </c>
      <c r="E24" s="125"/>
      <c r="F24" s="125" t="b">
        <v>1</v>
      </c>
      <c r="G24" s="125" t="b">
        <v>0</v>
      </c>
      <c r="H24" s="127"/>
    </row>
    <row r="25" spans="1:8" x14ac:dyDescent="0.2">
      <c r="A25" s="126" t="s">
        <v>617</v>
      </c>
      <c r="B25" s="126" t="s">
        <v>627</v>
      </c>
      <c r="C25" s="126"/>
      <c r="D25" s="125" t="s">
        <v>514</v>
      </c>
      <c r="E25" s="125"/>
      <c r="F25" s="125" t="b">
        <v>1</v>
      </c>
      <c r="G25" s="125" t="b">
        <v>0</v>
      </c>
      <c r="H25" s="127"/>
    </row>
    <row r="26" spans="1:8" x14ac:dyDescent="0.2">
      <c r="A26" s="126" t="s">
        <v>949</v>
      </c>
      <c r="B26" s="126" t="s">
        <v>627</v>
      </c>
      <c r="C26" s="125"/>
      <c r="D26" s="125" t="s">
        <v>950</v>
      </c>
      <c r="E26" s="125"/>
      <c r="F26" s="125" t="b">
        <v>0</v>
      </c>
      <c r="G26" s="125" t="b">
        <v>0</v>
      </c>
      <c r="H26" s="127"/>
    </row>
    <row r="27" spans="1:8" x14ac:dyDescent="0.2">
      <c r="A27" s="126" t="s">
        <v>935</v>
      </c>
      <c r="B27" s="126" t="s">
        <v>627</v>
      </c>
      <c r="C27" s="125"/>
      <c r="D27" s="125" t="s">
        <v>938</v>
      </c>
      <c r="E27" s="125"/>
      <c r="F27" s="125" t="b">
        <v>0</v>
      </c>
      <c r="G27" s="125" t="b">
        <v>0</v>
      </c>
      <c r="H27" s="127"/>
    </row>
    <row r="28" spans="1:8" x14ac:dyDescent="0.2">
      <c r="A28" s="126" t="s">
        <v>886</v>
      </c>
      <c r="B28" s="126" t="s">
        <v>627</v>
      </c>
      <c r="C28" s="125"/>
      <c r="D28" s="125" t="s">
        <v>887</v>
      </c>
      <c r="E28" s="125"/>
      <c r="F28" s="125" t="b">
        <v>0</v>
      </c>
      <c r="G28" s="125" t="b">
        <v>0</v>
      </c>
      <c r="H28" s="127"/>
    </row>
    <row r="29" spans="1:8" s="118" customFormat="1" x14ac:dyDescent="0.2">
      <c r="A29" s="126" t="s">
        <v>955</v>
      </c>
      <c r="B29" s="126" t="s">
        <v>627</v>
      </c>
      <c r="C29" s="125"/>
      <c r="D29" s="125" t="s">
        <v>956</v>
      </c>
      <c r="E29" s="125"/>
      <c r="F29" s="125" t="b">
        <v>0</v>
      </c>
      <c r="G29" s="125" t="b">
        <v>0</v>
      </c>
      <c r="H29" s="127"/>
    </row>
    <row r="30" spans="1:8" x14ac:dyDescent="0.2">
      <c r="A30" s="126" t="s">
        <v>482</v>
      </c>
      <c r="B30" s="126" t="s">
        <v>627</v>
      </c>
      <c r="C30" s="126"/>
      <c r="D30" s="125" t="s">
        <v>515</v>
      </c>
      <c r="E30" s="125"/>
      <c r="F30" s="125" t="b">
        <v>0</v>
      </c>
      <c r="G30" s="125" t="b">
        <v>0</v>
      </c>
      <c r="H30" s="127"/>
    </row>
    <row r="31" spans="1:8" x14ac:dyDescent="0.2">
      <c r="A31" s="126" t="s">
        <v>484</v>
      </c>
      <c r="B31" s="126" t="s">
        <v>627</v>
      </c>
      <c r="C31" s="126"/>
      <c r="D31" s="125" t="s">
        <v>516</v>
      </c>
      <c r="E31" s="125"/>
      <c r="F31" s="125" t="b">
        <v>0</v>
      </c>
      <c r="G31" s="125" t="b">
        <v>0</v>
      </c>
      <c r="H31" s="127"/>
    </row>
    <row r="32" spans="1:8" s="120" customFormat="1" x14ac:dyDescent="0.2">
      <c r="A32" s="126" t="s">
        <v>1077</v>
      </c>
      <c r="B32" s="126" t="s">
        <v>627</v>
      </c>
      <c r="C32" s="125"/>
      <c r="D32" s="125" t="s">
        <v>1078</v>
      </c>
      <c r="E32" s="125"/>
      <c r="F32" s="125" t="b">
        <v>0</v>
      </c>
      <c r="G32" s="125" t="b">
        <v>0</v>
      </c>
      <c r="H32" s="127"/>
    </row>
    <row r="33" spans="1:8" x14ac:dyDescent="0.2">
      <c r="A33" s="126" t="s">
        <v>481</v>
      </c>
      <c r="B33" s="126" t="s">
        <v>627</v>
      </c>
      <c r="C33" s="126"/>
      <c r="D33" s="125" t="s">
        <v>517</v>
      </c>
      <c r="E33" s="125"/>
      <c r="F33" s="125" t="b">
        <v>1</v>
      </c>
      <c r="G33" s="125" t="b">
        <v>0</v>
      </c>
      <c r="H33" s="127"/>
    </row>
    <row r="34" spans="1:8" x14ac:dyDescent="0.2">
      <c r="A34" s="126" t="s">
        <v>480</v>
      </c>
      <c r="B34" s="126" t="s">
        <v>627</v>
      </c>
      <c r="C34" s="126"/>
      <c r="D34" s="125" t="s">
        <v>518</v>
      </c>
      <c r="E34" s="125"/>
      <c r="F34" s="125" t="b">
        <v>0</v>
      </c>
      <c r="G34" s="125" t="b">
        <v>0</v>
      </c>
      <c r="H34" s="127"/>
    </row>
    <row r="35" spans="1:8" x14ac:dyDescent="0.2">
      <c r="A35" s="126" t="s">
        <v>519</v>
      </c>
      <c r="B35" s="126" t="s">
        <v>627</v>
      </c>
      <c r="C35" s="126"/>
      <c r="D35" s="125" t="s">
        <v>520</v>
      </c>
      <c r="E35" s="125"/>
      <c r="F35" s="125" t="b">
        <v>0</v>
      </c>
      <c r="G35" s="125" t="b">
        <v>0</v>
      </c>
      <c r="H35" s="127"/>
    </row>
    <row r="36" spans="1:8" x14ac:dyDescent="0.2">
      <c r="A36" s="126" t="s">
        <v>485</v>
      </c>
      <c r="B36" s="126" t="s">
        <v>627</v>
      </c>
      <c r="C36" s="126"/>
      <c r="D36" s="125" t="s">
        <v>521</v>
      </c>
      <c r="E36" s="125"/>
      <c r="F36" s="125" t="b">
        <v>0</v>
      </c>
      <c r="G36" s="125" t="b">
        <v>0</v>
      </c>
      <c r="H36" s="127"/>
    </row>
    <row r="37" spans="1:8" x14ac:dyDescent="0.2">
      <c r="A37" s="126" t="s">
        <v>522</v>
      </c>
      <c r="B37" s="126" t="s">
        <v>627</v>
      </c>
      <c r="C37" s="126"/>
      <c r="D37" s="125" t="s">
        <v>523</v>
      </c>
      <c r="E37" s="125"/>
      <c r="F37" s="125" t="b">
        <v>0</v>
      </c>
      <c r="G37" s="125" t="b">
        <v>0</v>
      </c>
      <c r="H37" s="127"/>
    </row>
    <row r="38" spans="1:8" x14ac:dyDescent="0.2">
      <c r="A38" s="126" t="s">
        <v>888</v>
      </c>
      <c r="B38" s="126" t="s">
        <v>627</v>
      </c>
      <c r="C38" s="125"/>
      <c r="D38" s="125" t="s">
        <v>889</v>
      </c>
      <c r="E38" s="125"/>
      <c r="F38" s="125" t="b">
        <v>1</v>
      </c>
      <c r="G38" s="125" t="b">
        <v>0</v>
      </c>
      <c r="H38" s="127"/>
    </row>
    <row r="39" spans="1:8" x14ac:dyDescent="0.2">
      <c r="A39" s="126" t="s">
        <v>524</v>
      </c>
      <c r="B39" s="126" t="s">
        <v>627</v>
      </c>
      <c r="C39" s="126"/>
      <c r="D39" s="125" t="s">
        <v>525</v>
      </c>
      <c r="E39" s="125"/>
      <c r="F39" s="125" t="b">
        <v>1</v>
      </c>
      <c r="G39" s="125" t="b">
        <v>0</v>
      </c>
      <c r="H39" s="127"/>
    </row>
    <row r="40" spans="1:8" x14ac:dyDescent="0.2">
      <c r="A40" s="126" t="s">
        <v>526</v>
      </c>
      <c r="B40" s="126" t="s">
        <v>627</v>
      </c>
      <c r="C40" s="126"/>
      <c r="D40" s="125" t="s">
        <v>527</v>
      </c>
      <c r="E40" s="125"/>
      <c r="F40" s="125" t="b">
        <v>0</v>
      </c>
      <c r="G40" s="125" t="b">
        <v>0</v>
      </c>
      <c r="H40" s="127"/>
    </row>
    <row r="41" spans="1:8" x14ac:dyDescent="0.2">
      <c r="A41" s="126" t="s">
        <v>620</v>
      </c>
      <c r="B41" s="126" t="s">
        <v>627</v>
      </c>
      <c r="C41" s="126"/>
      <c r="D41" s="125" t="s">
        <v>528</v>
      </c>
      <c r="E41" s="125"/>
      <c r="F41" s="125" t="b">
        <v>0</v>
      </c>
      <c r="G41" s="125" t="b">
        <v>0</v>
      </c>
      <c r="H41" s="127"/>
    </row>
    <row r="42" spans="1:8" x14ac:dyDescent="0.2">
      <c r="A42" s="126" t="s">
        <v>619</v>
      </c>
      <c r="B42" s="126" t="s">
        <v>627</v>
      </c>
      <c r="C42" s="126"/>
      <c r="D42" s="125" t="s">
        <v>528</v>
      </c>
      <c r="E42" s="125"/>
      <c r="F42" s="125" t="b">
        <v>0</v>
      </c>
      <c r="G42" s="125" t="b">
        <v>0</v>
      </c>
      <c r="H42" s="127"/>
    </row>
    <row r="43" spans="1:8" s="130" customFormat="1" ht="15" x14ac:dyDescent="0.2">
      <c r="A43" s="125" t="s">
        <v>1081</v>
      </c>
      <c r="B43" s="126" t="s">
        <v>627</v>
      </c>
      <c r="C43" s="131"/>
      <c r="D43" s="133" t="s">
        <v>1084</v>
      </c>
      <c r="E43" s="131"/>
      <c r="F43" s="131" t="b">
        <v>0</v>
      </c>
      <c r="G43" s="125" t="b">
        <v>0</v>
      </c>
      <c r="H43" s="132"/>
    </row>
    <row r="44" spans="1:8" x14ac:dyDescent="0.2">
      <c r="A44" s="126" t="s">
        <v>529</v>
      </c>
      <c r="B44" s="126" t="s">
        <v>627</v>
      </c>
      <c r="C44" s="126"/>
      <c r="D44" s="125" t="s">
        <v>530</v>
      </c>
      <c r="E44" s="125"/>
      <c r="F44" s="125" t="b">
        <v>0</v>
      </c>
      <c r="G44" s="125" t="b">
        <v>0</v>
      </c>
      <c r="H44" s="127"/>
    </row>
    <row r="45" spans="1:8" x14ac:dyDescent="0.2">
      <c r="A45" s="126" t="s">
        <v>531</v>
      </c>
      <c r="B45" s="126" t="s">
        <v>627</v>
      </c>
      <c r="C45" s="126"/>
      <c r="D45" s="125" t="s">
        <v>532</v>
      </c>
      <c r="E45" s="125"/>
      <c r="F45" s="125" t="b">
        <v>0</v>
      </c>
      <c r="G45" s="125" t="b">
        <v>0</v>
      </c>
      <c r="H45" s="127"/>
    </row>
    <row r="46" spans="1:8" x14ac:dyDescent="0.2">
      <c r="A46" s="126" t="s">
        <v>892</v>
      </c>
      <c r="B46" s="126" t="s">
        <v>627</v>
      </c>
      <c r="C46" s="125"/>
      <c r="D46" s="125" t="s">
        <v>893</v>
      </c>
      <c r="E46" s="125"/>
      <c r="F46" s="125" t="b">
        <v>0</v>
      </c>
      <c r="G46" s="125" t="b">
        <v>0</v>
      </c>
      <c r="H46" s="127"/>
    </row>
    <row r="47" spans="1:8" x14ac:dyDescent="0.2">
      <c r="A47" s="126" t="s">
        <v>533</v>
      </c>
      <c r="B47" s="126" t="s">
        <v>627</v>
      </c>
      <c r="C47" s="126"/>
      <c r="D47" s="125" t="s">
        <v>534</v>
      </c>
      <c r="E47" s="125"/>
      <c r="F47" s="125" t="b">
        <v>0</v>
      </c>
      <c r="G47" s="125" t="b">
        <v>0</v>
      </c>
      <c r="H47" s="127"/>
    </row>
    <row r="48" spans="1:8" x14ac:dyDescent="0.2">
      <c r="A48" s="126" t="s">
        <v>535</v>
      </c>
      <c r="B48" s="126" t="s">
        <v>627</v>
      </c>
      <c r="C48" s="126"/>
      <c r="D48" s="125" t="s">
        <v>536</v>
      </c>
      <c r="E48" s="125"/>
      <c r="F48" s="125" t="b">
        <v>0</v>
      </c>
      <c r="G48" s="125" t="b">
        <v>0</v>
      </c>
      <c r="H48" s="127"/>
    </row>
    <row r="49" spans="1:8" ht="12.75" customHeight="1" x14ac:dyDescent="0.2">
      <c r="A49" s="126" t="s">
        <v>537</v>
      </c>
      <c r="B49" s="126" t="s">
        <v>627</v>
      </c>
      <c r="C49" s="126"/>
      <c r="D49" s="125" t="s">
        <v>538</v>
      </c>
      <c r="E49" s="125"/>
      <c r="F49" s="125" t="b">
        <v>0</v>
      </c>
      <c r="G49" s="125" t="b">
        <v>0</v>
      </c>
      <c r="H49" s="127"/>
    </row>
    <row r="50" spans="1:8" x14ac:dyDescent="0.2">
      <c r="A50" s="126" t="s">
        <v>539</v>
      </c>
      <c r="B50" s="126" t="s">
        <v>627</v>
      </c>
      <c r="C50" s="126"/>
      <c r="D50" s="125" t="s">
        <v>540</v>
      </c>
      <c r="E50" s="125"/>
      <c r="F50" s="125" t="b">
        <v>0</v>
      </c>
      <c r="G50" s="125" t="b">
        <v>0</v>
      </c>
      <c r="H50" s="127"/>
    </row>
    <row r="51" spans="1:8" x14ac:dyDescent="0.2">
      <c r="A51" s="126" t="s">
        <v>897</v>
      </c>
      <c r="B51" s="126" t="s">
        <v>627</v>
      </c>
      <c r="C51" s="126"/>
      <c r="D51" s="125" t="s">
        <v>541</v>
      </c>
      <c r="E51" s="125"/>
      <c r="F51" s="125" t="b">
        <v>0</v>
      </c>
      <c r="G51" s="125" t="b">
        <v>0</v>
      </c>
      <c r="H51" s="127"/>
    </row>
    <row r="52" spans="1:8" x14ac:dyDescent="0.2">
      <c r="A52" s="126" t="s">
        <v>621</v>
      </c>
      <c r="B52" s="126" t="s">
        <v>627</v>
      </c>
      <c r="C52" s="126"/>
      <c r="D52" s="125" t="s">
        <v>541</v>
      </c>
      <c r="E52" s="125"/>
      <c r="F52" s="125" t="b">
        <v>0</v>
      </c>
      <c r="G52" s="125" t="b">
        <v>0</v>
      </c>
      <c r="H52" s="127"/>
    </row>
    <row r="53" spans="1:8" x14ac:dyDescent="0.2">
      <c r="A53" s="126" t="s">
        <v>542</v>
      </c>
      <c r="B53" s="126" t="s">
        <v>627</v>
      </c>
      <c r="C53" s="126"/>
      <c r="D53" s="125" t="s">
        <v>543</v>
      </c>
      <c r="E53" s="125"/>
      <c r="F53" s="125" t="b">
        <v>0</v>
      </c>
      <c r="G53" s="125" t="b">
        <v>0</v>
      </c>
      <c r="H53" s="127"/>
    </row>
    <row r="54" spans="1:8" ht="25.5" x14ac:dyDescent="0.2">
      <c r="A54" s="126" t="s">
        <v>544</v>
      </c>
      <c r="B54" s="126" t="s">
        <v>627</v>
      </c>
      <c r="C54" s="126"/>
      <c r="D54" s="125" t="s">
        <v>545</v>
      </c>
      <c r="E54" s="125"/>
      <c r="F54" s="125" t="b">
        <v>0</v>
      </c>
      <c r="G54" s="125" t="b">
        <v>0</v>
      </c>
      <c r="H54" s="127"/>
    </row>
    <row r="55" spans="1:8" ht="15.75" customHeight="1" x14ac:dyDescent="0.2">
      <c r="A55" s="126" t="s">
        <v>931</v>
      </c>
      <c r="B55" s="126" t="s">
        <v>627</v>
      </c>
      <c r="C55" s="125"/>
      <c r="D55" s="125" t="s">
        <v>932</v>
      </c>
      <c r="E55" s="125"/>
      <c r="F55" s="125" t="b">
        <v>0</v>
      </c>
      <c r="G55" s="125" t="b">
        <v>0</v>
      </c>
      <c r="H55" s="127"/>
    </row>
    <row r="56" spans="1:8" ht="15.75" customHeight="1" x14ac:dyDescent="0.2">
      <c r="A56" s="126" t="s">
        <v>900</v>
      </c>
      <c r="B56" s="126" t="s">
        <v>627</v>
      </c>
      <c r="C56" s="125"/>
      <c r="D56" s="125" t="s">
        <v>901</v>
      </c>
      <c r="E56" s="125"/>
      <c r="F56" s="125" t="b">
        <v>0</v>
      </c>
      <c r="G56" s="125" t="b">
        <v>0</v>
      </c>
      <c r="H56" s="127"/>
    </row>
    <row r="57" spans="1:8" s="130" customFormat="1" ht="15.75" customHeight="1" x14ac:dyDescent="0.2">
      <c r="A57" s="126" t="s">
        <v>1087</v>
      </c>
      <c r="B57" s="126" t="s">
        <v>627</v>
      </c>
      <c r="C57" s="125"/>
      <c r="D57" s="133" t="s">
        <v>1088</v>
      </c>
      <c r="E57" s="125"/>
      <c r="F57" s="125" t="b">
        <v>0</v>
      </c>
      <c r="G57" s="125" t="b">
        <v>0</v>
      </c>
      <c r="H57" s="127"/>
    </row>
    <row r="58" spans="1:8" ht="15.75" customHeight="1" x14ac:dyDescent="0.2">
      <c r="A58" s="126" t="s">
        <v>936</v>
      </c>
      <c r="B58" s="126" t="s">
        <v>627</v>
      </c>
      <c r="C58" s="125"/>
      <c r="D58" s="125" t="s">
        <v>939</v>
      </c>
      <c r="E58" s="125"/>
      <c r="F58" s="125" t="b">
        <v>0</v>
      </c>
      <c r="G58" s="125" t="b">
        <v>0</v>
      </c>
      <c r="H58" s="127"/>
    </row>
    <row r="59" spans="1:8" ht="15.75" customHeight="1" x14ac:dyDescent="0.2">
      <c r="A59" s="126" t="s">
        <v>895</v>
      </c>
      <c r="B59" s="126" t="s">
        <v>627</v>
      </c>
      <c r="C59" s="125"/>
      <c r="D59" s="125" t="s">
        <v>896</v>
      </c>
      <c r="E59" s="125"/>
      <c r="F59" s="125" t="b">
        <v>0</v>
      </c>
      <c r="G59" s="125" t="b">
        <v>0</v>
      </c>
      <c r="H59" s="127"/>
    </row>
    <row r="60" spans="1:8" ht="15.75" customHeight="1" x14ac:dyDescent="0.2">
      <c r="A60" s="126" t="s">
        <v>546</v>
      </c>
      <c r="B60" s="126" t="s">
        <v>627</v>
      </c>
      <c r="C60" s="126"/>
      <c r="D60" s="125" t="s">
        <v>547</v>
      </c>
      <c r="E60" s="125"/>
      <c r="F60" s="125" t="b">
        <v>0</v>
      </c>
      <c r="G60" s="125" t="b">
        <v>0</v>
      </c>
      <c r="H60" s="127"/>
    </row>
    <row r="61" spans="1:8" x14ac:dyDescent="0.2">
      <c r="A61" s="126" t="s">
        <v>548</v>
      </c>
      <c r="B61" s="126" t="s">
        <v>627</v>
      </c>
      <c r="C61" s="126"/>
      <c r="D61" s="125" t="s">
        <v>549</v>
      </c>
      <c r="E61" s="125"/>
      <c r="F61" s="125" t="b">
        <v>0</v>
      </c>
      <c r="G61" s="125" t="b">
        <v>0</v>
      </c>
      <c r="H61" s="127"/>
    </row>
    <row r="62" spans="1:8" x14ac:dyDescent="0.2">
      <c r="A62" s="126" t="s">
        <v>550</v>
      </c>
      <c r="B62" s="126" t="s">
        <v>627</v>
      </c>
      <c r="C62" s="126"/>
      <c r="D62" s="125" t="s">
        <v>551</v>
      </c>
      <c r="E62" s="125"/>
      <c r="F62" s="125" t="b">
        <v>0</v>
      </c>
      <c r="G62" s="125" t="b">
        <v>0</v>
      </c>
      <c r="H62" s="127"/>
    </row>
    <row r="63" spans="1:8" x14ac:dyDescent="0.2">
      <c r="A63" s="126" t="s">
        <v>552</v>
      </c>
      <c r="B63" s="126" t="s">
        <v>627</v>
      </c>
      <c r="C63" s="126"/>
      <c r="D63" s="125" t="s">
        <v>553</v>
      </c>
      <c r="E63" s="125"/>
      <c r="F63" s="125" t="b">
        <v>0</v>
      </c>
      <c r="G63" s="125" t="b">
        <v>0</v>
      </c>
      <c r="H63" s="127"/>
    </row>
    <row r="64" spans="1:8" x14ac:dyDescent="0.2">
      <c r="A64" s="126" t="s">
        <v>953</v>
      </c>
      <c r="B64" s="126" t="s">
        <v>627</v>
      </c>
      <c r="C64" s="125"/>
      <c r="D64" s="125" t="s">
        <v>954</v>
      </c>
      <c r="E64" s="125"/>
      <c r="F64" s="125" t="b">
        <v>0</v>
      </c>
      <c r="G64" s="125" t="b">
        <v>0</v>
      </c>
      <c r="H64" s="127"/>
    </row>
    <row r="65" spans="1:8" s="118" customFormat="1" x14ac:dyDescent="0.2">
      <c r="A65" s="126" t="s">
        <v>554</v>
      </c>
      <c r="B65" s="126" t="s">
        <v>627</v>
      </c>
      <c r="C65" s="126"/>
      <c r="D65" s="125" t="s">
        <v>555</v>
      </c>
      <c r="E65" s="125"/>
      <c r="F65" s="125" t="b">
        <v>0</v>
      </c>
      <c r="G65" s="125" t="b">
        <v>0</v>
      </c>
      <c r="H65" s="127"/>
    </row>
    <row r="66" spans="1:8" x14ac:dyDescent="0.2">
      <c r="A66" s="126">
        <v>8867</v>
      </c>
      <c r="B66" s="126" t="s">
        <v>722</v>
      </c>
      <c r="C66" s="125" t="s">
        <v>1057</v>
      </c>
      <c r="D66" s="125" t="s">
        <v>782</v>
      </c>
      <c r="E66" s="125"/>
      <c r="F66" s="125" t="b">
        <v>0</v>
      </c>
      <c r="G66" s="125" t="b">
        <v>0</v>
      </c>
      <c r="H66" s="127"/>
    </row>
    <row r="67" spans="1:8" s="118" customFormat="1" x14ac:dyDescent="0.2">
      <c r="A67" s="126" t="s">
        <v>660</v>
      </c>
      <c r="B67" s="126" t="s">
        <v>722</v>
      </c>
      <c r="C67" s="125" t="s">
        <v>999</v>
      </c>
      <c r="D67" s="125" t="s">
        <v>690</v>
      </c>
      <c r="E67" s="125" t="s">
        <v>691</v>
      </c>
      <c r="F67" s="125" t="b">
        <v>0</v>
      </c>
      <c r="G67" s="125" t="b">
        <v>0</v>
      </c>
      <c r="H67" s="127"/>
    </row>
    <row r="68" spans="1:8" s="118" customFormat="1" x14ac:dyDescent="0.2">
      <c r="A68" s="126" t="s">
        <v>800</v>
      </c>
      <c r="B68" s="126" t="s">
        <v>722</v>
      </c>
      <c r="C68" s="125" t="s">
        <v>998</v>
      </c>
      <c r="D68" s="125" t="s">
        <v>736</v>
      </c>
      <c r="E68" s="125"/>
      <c r="F68" s="125" t="b">
        <v>0</v>
      </c>
      <c r="G68" s="125" t="b">
        <v>0</v>
      </c>
      <c r="H68" s="127"/>
    </row>
    <row r="69" spans="1:8" s="119" customFormat="1" x14ac:dyDescent="0.2">
      <c r="A69" s="126" t="s">
        <v>794</v>
      </c>
      <c r="B69" s="126" t="s">
        <v>722</v>
      </c>
      <c r="C69" s="125" t="s">
        <v>983</v>
      </c>
      <c r="D69" s="125" t="s">
        <v>728</v>
      </c>
      <c r="E69" s="125"/>
      <c r="F69" s="125" t="b">
        <v>0</v>
      </c>
      <c r="G69" s="125" t="b">
        <v>0</v>
      </c>
      <c r="H69" s="127"/>
    </row>
    <row r="70" spans="1:8" s="119" customFormat="1" x14ac:dyDescent="0.2">
      <c r="A70" s="126" t="s">
        <v>817</v>
      </c>
      <c r="B70" s="126" t="s">
        <v>722</v>
      </c>
      <c r="C70" s="125" t="s">
        <v>1008</v>
      </c>
      <c r="D70" s="125" t="s">
        <v>743</v>
      </c>
      <c r="E70" s="125"/>
      <c r="F70" s="125" t="b">
        <v>0</v>
      </c>
      <c r="G70" s="125" t="b">
        <v>0</v>
      </c>
      <c r="H70" s="127"/>
    </row>
    <row r="71" spans="1:8" x14ac:dyDescent="0.2">
      <c r="A71" s="126" t="s">
        <v>844</v>
      </c>
      <c r="B71" s="126" t="s">
        <v>722</v>
      </c>
      <c r="C71" s="125" t="s">
        <v>1047</v>
      </c>
      <c r="D71" s="125" t="s">
        <v>774</v>
      </c>
      <c r="E71" s="125"/>
      <c r="F71" s="125" t="b">
        <v>0</v>
      </c>
      <c r="G71" s="125" t="b">
        <v>0</v>
      </c>
      <c r="H71" s="127"/>
    </row>
    <row r="72" spans="1:8" x14ac:dyDescent="0.2">
      <c r="A72" s="126" t="s">
        <v>661</v>
      </c>
      <c r="B72" s="126" t="s">
        <v>722</v>
      </c>
      <c r="C72" s="125" t="s">
        <v>986</v>
      </c>
      <c r="D72" s="125" t="s">
        <v>880</v>
      </c>
      <c r="E72" s="125" t="s">
        <v>957</v>
      </c>
      <c r="F72" s="125" t="b">
        <v>0</v>
      </c>
      <c r="G72" s="125" t="b">
        <v>0</v>
      </c>
      <c r="H72" s="127"/>
    </row>
    <row r="73" spans="1:8" x14ac:dyDescent="0.2">
      <c r="A73" s="126" t="s">
        <v>661</v>
      </c>
      <c r="B73" s="126" t="s">
        <v>722</v>
      </c>
      <c r="C73" s="125" t="s">
        <v>999</v>
      </c>
      <c r="D73" s="125" t="s">
        <v>880</v>
      </c>
      <c r="E73" s="125" t="s">
        <v>692</v>
      </c>
      <c r="F73" s="125" t="b">
        <v>0</v>
      </c>
      <c r="G73" s="125" t="b">
        <v>0</v>
      </c>
      <c r="H73" s="127"/>
    </row>
    <row r="74" spans="1:8" x14ac:dyDescent="0.2">
      <c r="A74" s="126" t="s">
        <v>845</v>
      </c>
      <c r="B74" s="126" t="s">
        <v>722</v>
      </c>
      <c r="C74" s="125" t="s">
        <v>1049</v>
      </c>
      <c r="D74" s="125" t="s">
        <v>776</v>
      </c>
      <c r="E74" s="125"/>
      <c r="F74" s="125" t="b">
        <v>0</v>
      </c>
      <c r="G74" s="125" t="b">
        <v>0</v>
      </c>
      <c r="H74" s="127"/>
    </row>
    <row r="75" spans="1:8" x14ac:dyDescent="0.2">
      <c r="A75" s="126" t="s">
        <v>799</v>
      </c>
      <c r="B75" s="126" t="s">
        <v>722</v>
      </c>
      <c r="C75" s="125" t="s">
        <v>997</v>
      </c>
      <c r="D75" s="125" t="s">
        <v>735</v>
      </c>
      <c r="E75" s="125"/>
      <c r="F75" s="125" t="b">
        <v>0</v>
      </c>
      <c r="G75" s="125" t="b">
        <v>0</v>
      </c>
      <c r="H75" s="127"/>
    </row>
    <row r="76" spans="1:8" x14ac:dyDescent="0.2">
      <c r="A76" s="126" t="s">
        <v>855</v>
      </c>
      <c r="B76" s="126" t="s">
        <v>722</v>
      </c>
      <c r="C76" s="125" t="s">
        <v>1058</v>
      </c>
      <c r="D76" s="125" t="s">
        <v>783</v>
      </c>
      <c r="E76" s="125"/>
      <c r="F76" s="125" t="b">
        <v>0</v>
      </c>
      <c r="G76" s="125" t="b">
        <v>0</v>
      </c>
      <c r="H76" s="127"/>
    </row>
    <row r="77" spans="1:8" x14ac:dyDescent="0.2">
      <c r="A77" s="126" t="s">
        <v>784</v>
      </c>
      <c r="B77" s="126" t="s">
        <v>722</v>
      </c>
      <c r="C77" s="125" t="s">
        <v>999</v>
      </c>
      <c r="D77" s="125" t="s">
        <v>785</v>
      </c>
      <c r="E77" s="125"/>
      <c r="F77" s="125" t="b">
        <v>0</v>
      </c>
      <c r="G77" s="125" t="b">
        <v>0</v>
      </c>
      <c r="H77" s="127"/>
    </row>
    <row r="78" spans="1:8" x14ac:dyDescent="0.2">
      <c r="A78" s="126" t="s">
        <v>822</v>
      </c>
      <c r="B78" s="126" t="s">
        <v>722</v>
      </c>
      <c r="C78" s="125" t="s">
        <v>1013</v>
      </c>
      <c r="D78" s="125" t="s">
        <v>748</v>
      </c>
      <c r="E78" s="125"/>
      <c r="F78" s="125" t="b">
        <v>0</v>
      </c>
      <c r="G78" s="125" t="b">
        <v>0</v>
      </c>
      <c r="H78" s="127"/>
    </row>
    <row r="79" spans="1:8" s="118" customFormat="1" x14ac:dyDescent="0.2">
      <c r="A79" s="126" t="s">
        <v>824</v>
      </c>
      <c r="B79" s="126" t="s">
        <v>722</v>
      </c>
      <c r="C79" s="125" t="s">
        <v>1015</v>
      </c>
      <c r="D79" s="125" t="s">
        <v>750</v>
      </c>
      <c r="E79" s="125"/>
      <c r="F79" s="125" t="b">
        <v>0</v>
      </c>
      <c r="G79" s="125" t="b">
        <v>0</v>
      </c>
      <c r="H79" s="127"/>
    </row>
    <row r="80" spans="1:8" ht="25.5" x14ac:dyDescent="0.2">
      <c r="A80" s="126" t="s">
        <v>671</v>
      </c>
      <c r="B80" s="126" t="s">
        <v>722</v>
      </c>
      <c r="C80" s="125" t="s">
        <v>1016</v>
      </c>
      <c r="D80" s="125" t="s">
        <v>830</v>
      </c>
      <c r="E80" s="125" t="s">
        <v>693</v>
      </c>
      <c r="F80" s="125" t="b">
        <v>0</v>
      </c>
      <c r="G80" s="125" t="b">
        <v>0</v>
      </c>
      <c r="H80" s="127"/>
    </row>
    <row r="81" spans="1:8" x14ac:dyDescent="0.2">
      <c r="A81" s="126" t="s">
        <v>825</v>
      </c>
      <c r="B81" s="126" t="s">
        <v>722</v>
      </c>
      <c r="C81" s="125" t="s">
        <v>1017</v>
      </c>
      <c r="D81" s="125" t="s">
        <v>751</v>
      </c>
      <c r="E81" s="125"/>
      <c r="F81" s="125" t="b">
        <v>0</v>
      </c>
      <c r="G81" s="125" t="b">
        <v>0</v>
      </c>
      <c r="H81" s="127"/>
    </row>
    <row r="82" spans="1:8" x14ac:dyDescent="0.2">
      <c r="A82" s="126" t="s">
        <v>827</v>
      </c>
      <c r="B82" s="126" t="s">
        <v>722</v>
      </c>
      <c r="C82" s="125" t="s">
        <v>1020</v>
      </c>
      <c r="D82" s="125" t="s">
        <v>753</v>
      </c>
      <c r="E82" s="125"/>
      <c r="F82" s="125" t="b">
        <v>0</v>
      </c>
      <c r="G82" s="125" t="b">
        <v>0</v>
      </c>
      <c r="H82" s="127"/>
    </row>
    <row r="83" spans="1:8" ht="25.5" x14ac:dyDescent="0.2">
      <c r="A83" s="126" t="s">
        <v>668</v>
      </c>
      <c r="B83" s="126" t="s">
        <v>722</v>
      </c>
      <c r="C83" s="125" t="s">
        <v>1021</v>
      </c>
      <c r="D83" s="125" t="s">
        <v>835</v>
      </c>
      <c r="E83" s="125" t="s">
        <v>693</v>
      </c>
      <c r="F83" s="125" t="b">
        <v>0</v>
      </c>
      <c r="G83" s="125" t="b">
        <v>0</v>
      </c>
      <c r="H83" s="127"/>
    </row>
    <row r="84" spans="1:8" ht="25.5" x14ac:dyDescent="0.2">
      <c r="A84" s="126" t="s">
        <v>672</v>
      </c>
      <c r="B84" s="126" t="s">
        <v>722</v>
      </c>
      <c r="C84" s="125" t="s">
        <v>992</v>
      </c>
      <c r="D84" s="125" t="s">
        <v>807</v>
      </c>
      <c r="E84" s="125" t="s">
        <v>694</v>
      </c>
      <c r="F84" s="125" t="b">
        <v>1</v>
      </c>
      <c r="G84" s="125" t="b">
        <v>0</v>
      </c>
      <c r="H84" s="127"/>
    </row>
    <row r="85" spans="1:8" x14ac:dyDescent="0.2">
      <c r="A85" s="126" t="s">
        <v>673</v>
      </c>
      <c r="B85" s="126" t="s">
        <v>722</v>
      </c>
      <c r="C85" s="125" t="s">
        <v>1059</v>
      </c>
      <c r="D85" s="125" t="s">
        <v>674</v>
      </c>
      <c r="E85" s="125" t="s">
        <v>702</v>
      </c>
      <c r="F85" s="125" t="b">
        <v>0</v>
      </c>
      <c r="G85" s="125" t="b">
        <v>0</v>
      </c>
      <c r="H85" s="127"/>
    </row>
    <row r="86" spans="1:8" x14ac:dyDescent="0.2">
      <c r="A86" s="126" t="s">
        <v>684</v>
      </c>
      <c r="B86" s="126" t="s">
        <v>722</v>
      </c>
      <c r="C86" s="125" t="s">
        <v>1060</v>
      </c>
      <c r="D86" s="125" t="s">
        <v>685</v>
      </c>
      <c r="E86" s="125" t="s">
        <v>695</v>
      </c>
      <c r="F86" s="125" t="b">
        <v>0</v>
      </c>
      <c r="G86" s="125" t="b">
        <v>0</v>
      </c>
      <c r="H86" s="127"/>
    </row>
    <row r="87" spans="1:8" x14ac:dyDescent="0.2">
      <c r="A87" s="126" t="s">
        <v>792</v>
      </c>
      <c r="B87" s="126" t="s">
        <v>722</v>
      </c>
      <c r="C87" s="125" t="s">
        <v>981</v>
      </c>
      <c r="D87" s="125" t="s">
        <v>726</v>
      </c>
      <c r="E87" s="125"/>
      <c r="F87" s="125" t="b">
        <v>0</v>
      </c>
      <c r="G87" s="125" t="b">
        <v>0</v>
      </c>
      <c r="H87" s="127"/>
    </row>
    <row r="88" spans="1:8" x14ac:dyDescent="0.2">
      <c r="A88" s="126" t="s">
        <v>659</v>
      </c>
      <c r="B88" s="126" t="s">
        <v>722</v>
      </c>
      <c r="C88" s="125" t="s">
        <v>1061</v>
      </c>
      <c r="D88" s="125" t="s">
        <v>696</v>
      </c>
      <c r="E88" s="125" t="s">
        <v>697</v>
      </c>
      <c r="F88" s="125" t="b">
        <v>0</v>
      </c>
      <c r="G88" s="125" t="b">
        <v>1</v>
      </c>
      <c r="H88" s="127"/>
    </row>
    <row r="89" spans="1:8" s="130" customFormat="1" ht="15" x14ac:dyDescent="0.2">
      <c r="A89" s="126" t="s">
        <v>1082</v>
      </c>
      <c r="B89" s="126" t="s">
        <v>722</v>
      </c>
      <c r="C89" s="125"/>
      <c r="D89" s="133" t="s">
        <v>1085</v>
      </c>
      <c r="E89" s="125"/>
      <c r="F89" s="125" t="b">
        <v>0</v>
      </c>
      <c r="G89" s="125" t="b">
        <v>0</v>
      </c>
      <c r="H89" s="127"/>
    </row>
    <row r="90" spans="1:8" x14ac:dyDescent="0.2">
      <c r="A90" s="126" t="s">
        <v>663</v>
      </c>
      <c r="B90" s="126" t="s">
        <v>722</v>
      </c>
      <c r="C90" s="125" t="s">
        <v>987</v>
      </c>
      <c r="D90" s="125" t="s">
        <v>802</v>
      </c>
      <c r="E90" s="125" t="s">
        <v>699</v>
      </c>
      <c r="F90" s="125" t="b">
        <v>0</v>
      </c>
      <c r="G90" s="125" t="b">
        <v>0</v>
      </c>
      <c r="H90" s="127"/>
    </row>
    <row r="91" spans="1:8" x14ac:dyDescent="0.2">
      <c r="A91" s="126" t="s">
        <v>664</v>
      </c>
      <c r="B91" s="126" t="s">
        <v>722</v>
      </c>
      <c r="C91" s="125" t="s">
        <v>988</v>
      </c>
      <c r="D91" s="125" t="s">
        <v>803</v>
      </c>
      <c r="E91" s="125" t="s">
        <v>699</v>
      </c>
      <c r="F91" s="125" t="b">
        <v>0</v>
      </c>
      <c r="G91" s="125" t="b">
        <v>0</v>
      </c>
      <c r="H91" s="127"/>
    </row>
    <row r="92" spans="1:8" ht="25.5" x14ac:dyDescent="0.2">
      <c r="A92" s="126" t="s">
        <v>665</v>
      </c>
      <c r="B92" s="126" t="s">
        <v>722</v>
      </c>
      <c r="C92" s="125" t="s">
        <v>989</v>
      </c>
      <c r="D92" s="125" t="s">
        <v>804</v>
      </c>
      <c r="E92" s="125" t="s">
        <v>699</v>
      </c>
      <c r="F92" s="125" t="b">
        <v>0</v>
      </c>
      <c r="G92" s="125" t="b">
        <v>0</v>
      </c>
      <c r="H92" s="127"/>
    </row>
    <row r="93" spans="1:8" x14ac:dyDescent="0.2">
      <c r="A93" s="126" t="s">
        <v>796</v>
      </c>
      <c r="B93" s="126" t="s">
        <v>722</v>
      </c>
      <c r="C93" s="125" t="s">
        <v>990</v>
      </c>
      <c r="D93" s="125" t="s">
        <v>730</v>
      </c>
      <c r="E93" s="125"/>
      <c r="F93" s="125" t="b">
        <v>0</v>
      </c>
      <c r="G93" s="125" t="b">
        <v>0</v>
      </c>
      <c r="H93" s="127"/>
    </row>
    <row r="94" spans="1:8" ht="25.5" x14ac:dyDescent="0.2">
      <c r="A94" s="126" t="s">
        <v>686</v>
      </c>
      <c r="B94" s="126" t="s">
        <v>722</v>
      </c>
      <c r="C94" s="125" t="s">
        <v>991</v>
      </c>
      <c r="D94" s="125" t="s">
        <v>806</v>
      </c>
      <c r="E94" s="125" t="s">
        <v>695</v>
      </c>
      <c r="F94" s="125" t="b">
        <v>0</v>
      </c>
      <c r="G94" s="125" t="b">
        <v>0</v>
      </c>
      <c r="H94" s="127"/>
    </row>
    <row r="95" spans="1:8" x14ac:dyDescent="0.2">
      <c r="A95" s="126" t="s">
        <v>797</v>
      </c>
      <c r="B95" s="126" t="s">
        <v>722</v>
      </c>
      <c r="C95" s="125" t="s">
        <v>993</v>
      </c>
      <c r="D95" s="125" t="s">
        <v>732</v>
      </c>
      <c r="E95" s="125"/>
      <c r="F95" s="125" t="b">
        <v>0</v>
      </c>
      <c r="G95" s="125" t="b">
        <v>0</v>
      </c>
      <c r="H95" s="127"/>
    </row>
    <row r="96" spans="1:8" s="118" customFormat="1" x14ac:dyDescent="0.2">
      <c r="A96" s="126" t="s">
        <v>798</v>
      </c>
      <c r="B96" s="126" t="s">
        <v>722</v>
      </c>
      <c r="C96" s="125" t="s">
        <v>996</v>
      </c>
      <c r="D96" s="125" t="s">
        <v>734</v>
      </c>
      <c r="E96" s="125"/>
      <c r="F96" s="125" t="b">
        <v>0</v>
      </c>
      <c r="G96" s="125" t="b">
        <v>0</v>
      </c>
      <c r="H96" s="127"/>
    </row>
    <row r="97" spans="1:8" x14ac:dyDescent="0.2">
      <c r="A97" s="126" t="s">
        <v>654</v>
      </c>
      <c r="B97" s="126" t="s">
        <v>722</v>
      </c>
      <c r="C97" s="125" t="s">
        <v>1062</v>
      </c>
      <c r="D97" s="125" t="s">
        <v>655</v>
      </c>
      <c r="E97" s="125" t="s">
        <v>700</v>
      </c>
      <c r="F97" s="125" t="b">
        <v>0</v>
      </c>
      <c r="G97" s="125" t="b">
        <v>0</v>
      </c>
      <c r="H97" s="127"/>
    </row>
    <row r="98" spans="1:8" x14ac:dyDescent="0.2">
      <c r="A98" s="126" t="s">
        <v>876</v>
      </c>
      <c r="B98" s="126" t="s">
        <v>722</v>
      </c>
      <c r="C98" s="125" t="s">
        <v>1064</v>
      </c>
      <c r="D98" s="125" t="s">
        <v>877</v>
      </c>
      <c r="E98" s="125" t="s">
        <v>703</v>
      </c>
      <c r="F98" s="125" t="b">
        <v>0</v>
      </c>
      <c r="G98" s="125" t="b">
        <v>0</v>
      </c>
      <c r="H98" s="127"/>
    </row>
    <row r="99" spans="1:8" x14ac:dyDescent="0.2">
      <c r="A99" s="126" t="s">
        <v>791</v>
      </c>
      <c r="B99" s="126" t="s">
        <v>722</v>
      </c>
      <c r="C99" s="125" t="s">
        <v>979</v>
      </c>
      <c r="D99" s="125" t="s">
        <v>724</v>
      </c>
      <c r="E99" s="125"/>
      <c r="F99" s="125" t="b">
        <v>0</v>
      </c>
      <c r="G99" s="125" t="b">
        <v>0</v>
      </c>
      <c r="H99" s="127"/>
    </row>
    <row r="100" spans="1:8" x14ac:dyDescent="0.2">
      <c r="A100" s="126" t="s">
        <v>826</v>
      </c>
      <c r="B100" s="126" t="s">
        <v>722</v>
      </c>
      <c r="C100" s="125" t="s">
        <v>1018</v>
      </c>
      <c r="D100" s="125" t="s">
        <v>752</v>
      </c>
      <c r="E100" s="125"/>
      <c r="F100" s="125" t="b">
        <v>0</v>
      </c>
      <c r="G100" s="125" t="b">
        <v>0</v>
      </c>
      <c r="H100" s="127"/>
    </row>
    <row r="101" spans="1:8" x14ac:dyDescent="0.2">
      <c r="A101" s="126" t="s">
        <v>675</v>
      </c>
      <c r="B101" s="126" t="s">
        <v>722</v>
      </c>
      <c r="C101" s="125" t="s">
        <v>1063</v>
      </c>
      <c r="D101" s="125" t="s">
        <v>676</v>
      </c>
      <c r="E101" s="125" t="s">
        <v>702</v>
      </c>
      <c r="F101" s="125" t="b">
        <v>0</v>
      </c>
      <c r="G101" s="125" t="b">
        <v>0</v>
      </c>
      <c r="H101" s="127"/>
    </row>
    <row r="102" spans="1:8" x14ac:dyDescent="0.2">
      <c r="A102" s="126" t="s">
        <v>809</v>
      </c>
      <c r="B102" s="126" t="s">
        <v>722</v>
      </c>
      <c r="C102" s="125" t="s">
        <v>1000</v>
      </c>
      <c r="D102" s="125" t="s">
        <v>738</v>
      </c>
      <c r="E102" s="125"/>
      <c r="F102" s="125" t="b">
        <v>0</v>
      </c>
      <c r="G102" s="125" t="b">
        <v>0</v>
      </c>
      <c r="H102" s="127"/>
    </row>
    <row r="103" spans="1:8" x14ac:dyDescent="0.2">
      <c r="A103" s="126" t="s">
        <v>810</v>
      </c>
      <c r="B103" s="126" t="s">
        <v>722</v>
      </c>
      <c r="C103" s="125" t="s">
        <v>1001</v>
      </c>
      <c r="D103" s="125" t="s">
        <v>739</v>
      </c>
      <c r="E103" s="125"/>
      <c r="F103" s="125" t="b">
        <v>0</v>
      </c>
      <c r="G103" s="125" t="b">
        <v>0</v>
      </c>
      <c r="H103" s="127"/>
    </row>
    <row r="104" spans="1:8" ht="35.25" customHeight="1" x14ac:dyDescent="0.2">
      <c r="A104" s="126" t="s">
        <v>638</v>
      </c>
      <c r="B104" s="126" t="s">
        <v>722</v>
      </c>
      <c r="C104" s="125" t="s">
        <v>994</v>
      </c>
      <c r="D104" s="125" t="s">
        <v>687</v>
      </c>
      <c r="E104" s="125" t="s">
        <v>720</v>
      </c>
      <c r="F104" s="125" t="b">
        <v>0</v>
      </c>
      <c r="G104" s="125" t="b">
        <v>0</v>
      </c>
      <c r="H104" s="127"/>
    </row>
    <row r="105" spans="1:8" x14ac:dyDescent="0.2">
      <c r="A105" s="126" t="s">
        <v>970</v>
      </c>
      <c r="B105" s="126" t="s">
        <v>722</v>
      </c>
      <c r="C105" s="125"/>
      <c r="D105" s="125" t="s">
        <v>971</v>
      </c>
      <c r="E105" s="125"/>
      <c r="F105" s="125" t="b">
        <v>0</v>
      </c>
      <c r="G105" s="125" t="b">
        <v>0</v>
      </c>
      <c r="H105" s="127"/>
    </row>
    <row r="106" spans="1:8" ht="38.25" x14ac:dyDescent="0.2">
      <c r="A106" s="126" t="s">
        <v>639</v>
      </c>
      <c r="B106" s="126" t="s">
        <v>722</v>
      </c>
      <c r="C106" s="125" t="s">
        <v>1042</v>
      </c>
      <c r="D106" s="125" t="s">
        <v>688</v>
      </c>
      <c r="E106" s="125" t="s">
        <v>721</v>
      </c>
      <c r="F106" s="125" t="b">
        <v>0</v>
      </c>
      <c r="G106" s="125" t="b">
        <v>1</v>
      </c>
      <c r="H106" s="127"/>
    </row>
    <row r="107" spans="1:8" ht="25.5" x14ac:dyDescent="0.2">
      <c r="A107" s="126" t="s">
        <v>645</v>
      </c>
      <c r="B107" s="126" t="s">
        <v>722</v>
      </c>
      <c r="C107" s="125" t="s">
        <v>1044</v>
      </c>
      <c r="D107" s="125" t="s">
        <v>848</v>
      </c>
      <c r="E107" s="125" t="s">
        <v>701</v>
      </c>
      <c r="F107" s="125" t="b">
        <v>0</v>
      </c>
      <c r="G107" s="125" t="b">
        <v>0</v>
      </c>
      <c r="H107" s="127"/>
    </row>
    <row r="108" spans="1:8" x14ac:dyDescent="0.2">
      <c r="A108" s="126" t="s">
        <v>811</v>
      </c>
      <c r="B108" s="126" t="s">
        <v>722</v>
      </c>
      <c r="C108" s="125" t="s">
        <v>1002</v>
      </c>
      <c r="D108" s="125" t="s">
        <v>740</v>
      </c>
      <c r="E108" s="125"/>
      <c r="F108" s="125" t="b">
        <v>0</v>
      </c>
      <c r="G108" s="125" t="b">
        <v>0</v>
      </c>
      <c r="H108" s="127"/>
    </row>
    <row r="109" spans="1:8" ht="25.5" x14ac:dyDescent="0.2">
      <c r="A109" s="126" t="s">
        <v>658</v>
      </c>
      <c r="B109" s="126" t="s">
        <v>722</v>
      </c>
      <c r="C109" s="125" t="s">
        <v>1003</v>
      </c>
      <c r="D109" s="125" t="s">
        <v>815</v>
      </c>
      <c r="E109" s="125" t="s">
        <v>805</v>
      </c>
      <c r="F109" s="125" t="b">
        <v>0</v>
      </c>
      <c r="G109" s="125" t="b">
        <v>0</v>
      </c>
      <c r="H109" s="127"/>
    </row>
    <row r="110" spans="1:8" x14ac:dyDescent="0.2">
      <c r="A110" s="126" t="s">
        <v>650</v>
      </c>
      <c r="B110" s="126" t="s">
        <v>722</v>
      </c>
      <c r="C110" s="125" t="s">
        <v>999</v>
      </c>
      <c r="D110" s="125" t="s">
        <v>958</v>
      </c>
      <c r="E110" s="125"/>
      <c r="F110" s="125" t="b">
        <v>0</v>
      </c>
      <c r="G110" s="125" t="b">
        <v>0</v>
      </c>
      <c r="H110" s="127"/>
    </row>
    <row r="111" spans="1:8" x14ac:dyDescent="0.2">
      <c r="A111" s="126" t="s">
        <v>650</v>
      </c>
      <c r="B111" s="126" t="s">
        <v>722</v>
      </c>
      <c r="C111" s="125" t="s">
        <v>1023</v>
      </c>
      <c r="D111" s="125" t="s">
        <v>689</v>
      </c>
      <c r="E111" s="125" t="s">
        <v>704</v>
      </c>
      <c r="F111" s="125" t="b">
        <v>0</v>
      </c>
      <c r="G111" s="125" t="b">
        <v>0</v>
      </c>
      <c r="H111" s="127"/>
    </row>
    <row r="112" spans="1:8" x14ac:dyDescent="0.2">
      <c r="A112" s="126" t="s">
        <v>843</v>
      </c>
      <c r="B112" s="126" t="s">
        <v>722</v>
      </c>
      <c r="C112" s="125" t="s">
        <v>1043</v>
      </c>
      <c r="D112" s="125" t="s">
        <v>772</v>
      </c>
      <c r="E112" s="125"/>
      <c r="F112" s="125" t="b">
        <v>0</v>
      </c>
      <c r="G112" s="125" t="b">
        <v>0</v>
      </c>
      <c r="H112" s="127"/>
    </row>
    <row r="113" spans="1:8" x14ac:dyDescent="0.2">
      <c r="A113" s="126" t="s">
        <v>874</v>
      </c>
      <c r="B113" s="126" t="s">
        <v>722</v>
      </c>
      <c r="C113" s="125" t="s">
        <v>999</v>
      </c>
      <c r="D113" s="125" t="s">
        <v>875</v>
      </c>
      <c r="E113" s="125" t="s">
        <v>867</v>
      </c>
      <c r="F113" s="125" t="b">
        <v>1</v>
      </c>
      <c r="G113" s="125" t="b">
        <v>0</v>
      </c>
      <c r="H113" s="127"/>
    </row>
    <row r="114" spans="1:8" ht="25.5" x14ac:dyDescent="0.2">
      <c r="A114" s="126" t="s">
        <v>849</v>
      </c>
      <c r="B114" s="126" t="s">
        <v>722</v>
      </c>
      <c r="C114" s="125" t="s">
        <v>1048</v>
      </c>
      <c r="D114" s="125" t="s">
        <v>775</v>
      </c>
      <c r="E114" s="125"/>
      <c r="F114" s="125" t="b">
        <v>0</v>
      </c>
      <c r="G114" s="125" t="b">
        <v>0</v>
      </c>
      <c r="H114" s="127"/>
    </row>
    <row r="115" spans="1:8" x14ac:dyDescent="0.2">
      <c r="A115" s="126" t="s">
        <v>812</v>
      </c>
      <c r="B115" s="126" t="s">
        <v>722</v>
      </c>
      <c r="C115" s="125" t="s">
        <v>1004</v>
      </c>
      <c r="D115" s="125" t="s">
        <v>741</v>
      </c>
      <c r="E115" s="125"/>
      <c r="F115" s="125" t="b">
        <v>0</v>
      </c>
      <c r="G115" s="125" t="b">
        <v>0</v>
      </c>
      <c r="H115" s="127"/>
    </row>
    <row r="116" spans="1:8" x14ac:dyDescent="0.2">
      <c r="A116" s="126" t="s">
        <v>814</v>
      </c>
      <c r="B116" s="126" t="s">
        <v>722</v>
      </c>
      <c r="C116" s="125" t="s">
        <v>1005</v>
      </c>
      <c r="D116" s="125" t="s">
        <v>742</v>
      </c>
      <c r="E116" s="125"/>
      <c r="F116" s="125" t="b">
        <v>0</v>
      </c>
      <c r="G116" s="125" t="b">
        <v>0</v>
      </c>
      <c r="H116" s="127"/>
    </row>
    <row r="117" spans="1:8" x14ac:dyDescent="0.2">
      <c r="A117" s="126" t="s">
        <v>846</v>
      </c>
      <c r="B117" s="126" t="s">
        <v>722</v>
      </c>
      <c r="C117" s="125" t="s">
        <v>1050</v>
      </c>
      <c r="D117" s="125" t="s">
        <v>777</v>
      </c>
      <c r="E117" s="125"/>
      <c r="F117" s="125" t="b">
        <v>0</v>
      </c>
      <c r="G117" s="125" t="b">
        <v>0</v>
      </c>
      <c r="H117" s="127"/>
    </row>
    <row r="118" spans="1:8" x14ac:dyDescent="0.2">
      <c r="A118" s="126" t="s">
        <v>951</v>
      </c>
      <c r="B118" s="126" t="s">
        <v>722</v>
      </c>
      <c r="C118" s="125" t="s">
        <v>1006</v>
      </c>
      <c r="D118" s="125" t="s">
        <v>952</v>
      </c>
      <c r="E118" s="125" t="s">
        <v>866</v>
      </c>
      <c r="F118" s="125" t="b">
        <v>0</v>
      </c>
      <c r="G118" s="125" t="b">
        <v>0</v>
      </c>
      <c r="H118" s="127"/>
    </row>
    <row r="119" spans="1:8" ht="25.5" x14ac:dyDescent="0.2">
      <c r="A119" s="126" t="s">
        <v>666</v>
      </c>
      <c r="B119" s="126" t="s">
        <v>722</v>
      </c>
      <c r="C119" s="125" t="s">
        <v>1007</v>
      </c>
      <c r="D119" s="125" t="s">
        <v>816</v>
      </c>
      <c r="E119" s="125" t="s">
        <v>699</v>
      </c>
      <c r="F119" s="125" t="b">
        <v>0</v>
      </c>
      <c r="G119" s="125" t="b">
        <v>0</v>
      </c>
      <c r="H119" s="127"/>
    </row>
    <row r="120" spans="1:8" x14ac:dyDescent="0.2">
      <c r="A120" s="126" t="s">
        <v>644</v>
      </c>
      <c r="B120" s="126" t="s">
        <v>722</v>
      </c>
      <c r="C120" s="125" t="s">
        <v>1065</v>
      </c>
      <c r="D120" s="125" t="s">
        <v>705</v>
      </c>
      <c r="E120" s="125" t="s">
        <v>701</v>
      </c>
      <c r="F120" s="125" t="b">
        <v>0</v>
      </c>
      <c r="G120" s="125" t="b">
        <v>0</v>
      </c>
      <c r="H120" s="127"/>
    </row>
    <row r="121" spans="1:8" x14ac:dyDescent="0.2">
      <c r="A121" s="126" t="s">
        <v>642</v>
      </c>
      <c r="B121" s="126" t="s">
        <v>722</v>
      </c>
      <c r="C121" s="125" t="s">
        <v>1036</v>
      </c>
      <c r="D121" s="125" t="s">
        <v>766</v>
      </c>
      <c r="E121" s="125" t="s">
        <v>701</v>
      </c>
      <c r="F121" s="125" t="b">
        <v>0</v>
      </c>
      <c r="G121" s="125" t="b">
        <v>0</v>
      </c>
      <c r="H121" s="127"/>
    </row>
    <row r="122" spans="1:8" x14ac:dyDescent="0.2">
      <c r="A122" s="126" t="s">
        <v>656</v>
      </c>
      <c r="B122" s="126" t="s">
        <v>722</v>
      </c>
      <c r="C122" s="125" t="s">
        <v>1066</v>
      </c>
      <c r="D122" s="125" t="s">
        <v>706</v>
      </c>
      <c r="E122" s="125" t="s">
        <v>697</v>
      </c>
      <c r="F122" s="125" t="b">
        <v>0</v>
      </c>
      <c r="G122" s="125" t="b">
        <v>0</v>
      </c>
      <c r="H122" s="127"/>
    </row>
    <row r="123" spans="1:8" x14ac:dyDescent="0.2">
      <c r="A123" s="126" t="s">
        <v>647</v>
      </c>
      <c r="B123" s="126" t="s">
        <v>722</v>
      </c>
      <c r="C123" s="125" t="s">
        <v>1041</v>
      </c>
      <c r="D123" s="125" t="s">
        <v>771</v>
      </c>
      <c r="E123" s="125" t="s">
        <v>847</v>
      </c>
      <c r="F123" s="125" t="b">
        <v>0</v>
      </c>
      <c r="G123" s="125" t="b">
        <v>0</v>
      </c>
      <c r="H123" s="127"/>
    </row>
    <row r="124" spans="1:8" ht="25.5" x14ac:dyDescent="0.2">
      <c r="A124" s="126" t="s">
        <v>677</v>
      </c>
      <c r="B124" s="126" t="s">
        <v>722</v>
      </c>
      <c r="C124" s="125" t="s">
        <v>1019</v>
      </c>
      <c r="D124" s="125" t="s">
        <v>834</v>
      </c>
      <c r="E124" s="125" t="s">
        <v>702</v>
      </c>
      <c r="F124" s="125" t="b">
        <v>0</v>
      </c>
      <c r="G124" s="125" t="b">
        <v>0</v>
      </c>
      <c r="H124" s="127"/>
    </row>
    <row r="125" spans="1:8" x14ac:dyDescent="0.2">
      <c r="A125" s="126" t="s">
        <v>667</v>
      </c>
      <c r="B125" s="126" t="s">
        <v>722</v>
      </c>
      <c r="C125" s="125" t="s">
        <v>1022</v>
      </c>
      <c r="D125" s="125" t="s">
        <v>754</v>
      </c>
      <c r="E125" s="125" t="s">
        <v>699</v>
      </c>
      <c r="F125" s="125" t="b">
        <v>0</v>
      </c>
      <c r="G125" s="125" t="b">
        <v>0</v>
      </c>
      <c r="H125" s="127"/>
    </row>
    <row r="126" spans="1:8" x14ac:dyDescent="0.2">
      <c r="A126" s="126" t="s">
        <v>828</v>
      </c>
      <c r="B126" s="126" t="s">
        <v>722</v>
      </c>
      <c r="C126" s="125" t="s">
        <v>1024</v>
      </c>
      <c r="D126" s="125" t="s">
        <v>755</v>
      </c>
      <c r="E126" s="125"/>
      <c r="F126" s="125" t="b">
        <v>0</v>
      </c>
      <c r="G126" s="125" t="b">
        <v>0</v>
      </c>
      <c r="H126" s="127"/>
    </row>
    <row r="127" spans="1:8" x14ac:dyDescent="0.2">
      <c r="A127" s="126" t="s">
        <v>832</v>
      </c>
      <c r="B127" s="126" t="s">
        <v>722</v>
      </c>
      <c r="C127" s="125" t="s">
        <v>1030</v>
      </c>
      <c r="D127" s="125" t="s">
        <v>761</v>
      </c>
      <c r="E127" s="125"/>
      <c r="F127" s="125" t="b">
        <v>0</v>
      </c>
      <c r="G127" s="125" t="b">
        <v>0</v>
      </c>
      <c r="H127" s="127"/>
    </row>
    <row r="128" spans="1:8" x14ac:dyDescent="0.2">
      <c r="A128" s="126" t="s">
        <v>850</v>
      </c>
      <c r="B128" s="126" t="s">
        <v>722</v>
      </c>
      <c r="C128" s="125" t="s">
        <v>1051</v>
      </c>
      <c r="D128" s="125" t="s">
        <v>698</v>
      </c>
      <c r="E128" s="125"/>
      <c r="F128" s="125" t="b">
        <v>0</v>
      </c>
      <c r="G128" s="125" t="b">
        <v>0</v>
      </c>
      <c r="H128" s="127"/>
    </row>
    <row r="129" spans="1:8" x14ac:dyDescent="0.2">
      <c r="A129" s="126" t="s">
        <v>851</v>
      </c>
      <c r="B129" s="126" t="s">
        <v>722</v>
      </c>
      <c r="C129" s="125" t="s">
        <v>1052</v>
      </c>
      <c r="D129" s="125" t="s">
        <v>778</v>
      </c>
      <c r="E129" s="125"/>
      <c r="F129" s="125" t="b">
        <v>0</v>
      </c>
      <c r="G129" s="125" t="b">
        <v>0</v>
      </c>
      <c r="H129" s="127"/>
    </row>
    <row r="130" spans="1:8" x14ac:dyDescent="0.2">
      <c r="A130" s="126" t="s">
        <v>795</v>
      </c>
      <c r="B130" s="126" t="s">
        <v>722</v>
      </c>
      <c r="C130" s="125" t="s">
        <v>984</v>
      </c>
      <c r="D130" s="125" t="s">
        <v>729</v>
      </c>
      <c r="E130" s="125"/>
      <c r="F130" s="125" t="b">
        <v>0</v>
      </c>
      <c r="G130" s="125" t="b">
        <v>0</v>
      </c>
      <c r="H130" s="127"/>
    </row>
    <row r="131" spans="1:8" x14ac:dyDescent="0.2">
      <c r="A131" s="126" t="s">
        <v>961</v>
      </c>
      <c r="B131" s="126" t="s">
        <v>722</v>
      </c>
      <c r="C131" s="125" t="s">
        <v>1053</v>
      </c>
      <c r="D131" s="125" t="s">
        <v>962</v>
      </c>
      <c r="E131" s="125"/>
      <c r="F131" s="125" t="b">
        <v>0</v>
      </c>
      <c r="G131" s="125" t="b">
        <v>0</v>
      </c>
      <c r="H131" s="127"/>
    </row>
    <row r="132" spans="1:8" x14ac:dyDescent="0.2">
      <c r="A132" s="126" t="s">
        <v>860</v>
      </c>
      <c r="B132" s="126" t="s">
        <v>722</v>
      </c>
      <c r="C132" s="125" t="s">
        <v>1067</v>
      </c>
      <c r="D132" s="125" t="s">
        <v>861</v>
      </c>
      <c r="E132" s="125" t="s">
        <v>707</v>
      </c>
      <c r="F132" s="125" t="b">
        <v>0</v>
      </c>
      <c r="G132" s="125" t="b">
        <v>0</v>
      </c>
      <c r="H132" s="127"/>
    </row>
    <row r="133" spans="1:8" x14ac:dyDescent="0.2">
      <c r="A133" s="126" t="s">
        <v>682</v>
      </c>
      <c r="B133" s="126" t="s">
        <v>722</v>
      </c>
      <c r="C133" s="125" t="s">
        <v>999</v>
      </c>
      <c r="D133" s="125" t="s">
        <v>881</v>
      </c>
      <c r="E133" s="125" t="s">
        <v>878</v>
      </c>
      <c r="F133" s="125" t="b">
        <v>0</v>
      </c>
      <c r="G133" s="125" t="b">
        <v>0</v>
      </c>
      <c r="H133" s="127"/>
    </row>
    <row r="134" spans="1:8" x14ac:dyDescent="0.2">
      <c r="A134" s="126" t="s">
        <v>831</v>
      </c>
      <c r="B134" s="126" t="s">
        <v>722</v>
      </c>
      <c r="C134" s="125" t="s">
        <v>1028</v>
      </c>
      <c r="D134" s="125" t="s">
        <v>759</v>
      </c>
      <c r="E134" s="125"/>
      <c r="F134" s="125" t="b">
        <v>0</v>
      </c>
      <c r="G134" s="125" t="b">
        <v>0</v>
      </c>
      <c r="H134" s="127"/>
    </row>
    <row r="135" spans="1:8" x14ac:dyDescent="0.2">
      <c r="A135" s="126" t="s">
        <v>652</v>
      </c>
      <c r="B135" s="126" t="s">
        <v>722</v>
      </c>
      <c r="C135" s="125" t="s">
        <v>1068</v>
      </c>
      <c r="D135" s="125" t="s">
        <v>708</v>
      </c>
      <c r="E135" s="125" t="s">
        <v>709</v>
      </c>
      <c r="F135" s="125" t="b">
        <v>0</v>
      </c>
      <c r="G135" s="125" t="b">
        <v>0</v>
      </c>
      <c r="H135" s="127"/>
    </row>
    <row r="136" spans="1:8" x14ac:dyDescent="0.2">
      <c r="A136" s="126" t="s">
        <v>681</v>
      </c>
      <c r="B136" s="126" t="s">
        <v>722</v>
      </c>
      <c r="C136" s="125" t="s">
        <v>1069</v>
      </c>
      <c r="D136" s="125" t="s">
        <v>710</v>
      </c>
      <c r="E136" s="125" t="s">
        <v>711</v>
      </c>
      <c r="F136" s="125" t="b">
        <v>0</v>
      </c>
      <c r="G136" s="125" t="b">
        <v>0</v>
      </c>
      <c r="H136" s="127"/>
    </row>
    <row r="137" spans="1:8" x14ac:dyDescent="0.2">
      <c r="A137" s="126" t="s">
        <v>643</v>
      </c>
      <c r="B137" s="126" t="s">
        <v>722</v>
      </c>
      <c r="C137" s="125" t="s">
        <v>1037</v>
      </c>
      <c r="D137" s="125" t="s">
        <v>767</v>
      </c>
      <c r="E137" s="125" t="s">
        <v>701</v>
      </c>
      <c r="F137" s="125" t="b">
        <v>0</v>
      </c>
      <c r="G137" s="125" t="b">
        <v>0</v>
      </c>
      <c r="H137" s="127"/>
    </row>
    <row r="138" spans="1:8" x14ac:dyDescent="0.2">
      <c r="A138" s="126" t="s">
        <v>653</v>
      </c>
      <c r="B138" s="126" t="s">
        <v>722</v>
      </c>
      <c r="C138" s="125" t="s">
        <v>1038</v>
      </c>
      <c r="D138" s="125" t="s">
        <v>768</v>
      </c>
      <c r="E138" s="125" t="s">
        <v>712</v>
      </c>
      <c r="F138" s="125" t="b">
        <v>0</v>
      </c>
      <c r="G138" s="125" t="b">
        <v>0</v>
      </c>
      <c r="H138" s="127"/>
    </row>
    <row r="139" spans="1:8" x14ac:dyDescent="0.2">
      <c r="A139" s="126" t="s">
        <v>651</v>
      </c>
      <c r="B139" s="126" t="s">
        <v>722</v>
      </c>
      <c r="C139" s="125" t="s">
        <v>1070</v>
      </c>
      <c r="D139" s="125" t="s">
        <v>713</v>
      </c>
      <c r="E139" s="125" t="s">
        <v>709</v>
      </c>
      <c r="F139" s="125" t="b">
        <v>0</v>
      </c>
      <c r="G139" s="125" t="b">
        <v>0</v>
      </c>
      <c r="H139" s="127"/>
    </row>
    <row r="140" spans="1:8" x14ac:dyDescent="0.2">
      <c r="A140" s="126" t="s">
        <v>852</v>
      </c>
      <c r="B140" s="126" t="s">
        <v>722</v>
      </c>
      <c r="C140" s="125" t="s">
        <v>1054</v>
      </c>
      <c r="D140" s="125" t="s">
        <v>779</v>
      </c>
      <c r="E140" s="125"/>
      <c r="F140" s="125" t="b">
        <v>0</v>
      </c>
      <c r="G140" s="125" t="b">
        <v>0</v>
      </c>
      <c r="H140" s="127"/>
    </row>
    <row r="141" spans="1:8" x14ac:dyDescent="0.2">
      <c r="A141" s="126" t="s">
        <v>829</v>
      </c>
      <c r="B141" s="126" t="s">
        <v>722</v>
      </c>
      <c r="C141" s="125" t="s">
        <v>1025</v>
      </c>
      <c r="D141" s="125" t="s">
        <v>756</v>
      </c>
      <c r="E141" s="125"/>
      <c r="F141" s="125" t="b">
        <v>0</v>
      </c>
      <c r="G141" s="125" t="b">
        <v>0</v>
      </c>
      <c r="H141" s="127"/>
    </row>
    <row r="142" spans="1:8" x14ac:dyDescent="0.2">
      <c r="A142" s="126" t="s">
        <v>836</v>
      </c>
      <c r="B142" s="126" t="s">
        <v>722</v>
      </c>
      <c r="C142" s="125" t="s">
        <v>1026</v>
      </c>
      <c r="D142" s="125" t="s">
        <v>757</v>
      </c>
      <c r="E142" s="125"/>
      <c r="F142" s="125" t="b">
        <v>0</v>
      </c>
      <c r="G142" s="125" t="b">
        <v>0</v>
      </c>
      <c r="H142" s="127"/>
    </row>
    <row r="143" spans="1:8" x14ac:dyDescent="0.2">
      <c r="A143" s="126" t="s">
        <v>648</v>
      </c>
      <c r="B143" s="126" t="s">
        <v>722</v>
      </c>
      <c r="C143" s="125" t="s">
        <v>1027</v>
      </c>
      <c r="D143" s="125" t="s">
        <v>758</v>
      </c>
      <c r="E143" s="125" t="s">
        <v>701</v>
      </c>
      <c r="F143" s="125" t="b">
        <v>0</v>
      </c>
      <c r="G143" s="125" t="b">
        <v>0</v>
      </c>
      <c r="H143" s="127"/>
    </row>
    <row r="144" spans="1:8" x14ac:dyDescent="0.2">
      <c r="A144" s="126" t="s">
        <v>959</v>
      </c>
      <c r="B144" s="126" t="s">
        <v>722</v>
      </c>
      <c r="C144" s="125"/>
      <c r="D144" s="125" t="s">
        <v>960</v>
      </c>
      <c r="E144" s="125"/>
      <c r="F144" s="125" t="b">
        <v>0</v>
      </c>
      <c r="G144" s="125" t="b">
        <v>0</v>
      </c>
      <c r="H144" s="127"/>
    </row>
    <row r="145" spans="1:8" x14ac:dyDescent="0.2">
      <c r="A145" s="126" t="s">
        <v>678</v>
      </c>
      <c r="B145" s="126" t="s">
        <v>722</v>
      </c>
      <c r="C145" s="125" t="s">
        <v>1029</v>
      </c>
      <c r="D145" s="125" t="s">
        <v>760</v>
      </c>
      <c r="E145" s="125" t="s">
        <v>714</v>
      </c>
      <c r="F145" s="125" t="b">
        <v>0</v>
      </c>
      <c r="G145" s="125" t="b">
        <v>0</v>
      </c>
      <c r="H145" s="127"/>
    </row>
    <row r="146" spans="1:8" x14ac:dyDescent="0.2">
      <c r="A146" s="126" t="s">
        <v>833</v>
      </c>
      <c r="B146" s="126" t="s">
        <v>722</v>
      </c>
      <c r="C146" s="125" t="s">
        <v>1031</v>
      </c>
      <c r="D146" s="125" t="s">
        <v>762</v>
      </c>
      <c r="E146" s="125"/>
      <c r="F146" s="125" t="b">
        <v>0</v>
      </c>
      <c r="G146" s="125" t="b">
        <v>0</v>
      </c>
      <c r="H146" s="127"/>
    </row>
    <row r="147" spans="1:8" x14ac:dyDescent="0.2">
      <c r="A147" s="126" t="s">
        <v>837</v>
      </c>
      <c r="B147" s="126" t="s">
        <v>722</v>
      </c>
      <c r="C147" s="125" t="s">
        <v>1032</v>
      </c>
      <c r="D147" s="125" t="s">
        <v>763</v>
      </c>
      <c r="E147" s="125"/>
      <c r="F147" s="125" t="b">
        <v>0</v>
      </c>
      <c r="G147" s="125" t="b">
        <v>0</v>
      </c>
      <c r="H147" s="127"/>
    </row>
    <row r="148" spans="1:8" x14ac:dyDescent="0.2">
      <c r="A148" s="126" t="s">
        <v>838</v>
      </c>
      <c r="B148" s="126" t="s">
        <v>722</v>
      </c>
      <c r="C148" s="125" t="s">
        <v>1033</v>
      </c>
      <c r="D148" s="125" t="s">
        <v>764</v>
      </c>
      <c r="E148" s="125"/>
      <c r="F148" s="125" t="b">
        <v>0</v>
      </c>
      <c r="G148" s="125" t="b">
        <v>0</v>
      </c>
      <c r="H148" s="127"/>
    </row>
    <row r="149" spans="1:8" s="118" customFormat="1" x14ac:dyDescent="0.2">
      <c r="A149" s="126" t="s">
        <v>839</v>
      </c>
      <c r="B149" s="126" t="s">
        <v>722</v>
      </c>
      <c r="C149" s="125" t="s">
        <v>1034</v>
      </c>
      <c r="D149" s="125" t="s">
        <v>765</v>
      </c>
      <c r="E149" s="125"/>
      <c r="F149" s="125" t="b">
        <v>0</v>
      </c>
      <c r="G149" s="125" t="b">
        <v>0</v>
      </c>
      <c r="H149" s="127"/>
    </row>
    <row r="150" spans="1:8" x14ac:dyDescent="0.2">
      <c r="A150" s="126" t="s">
        <v>823</v>
      </c>
      <c r="B150" s="126" t="s">
        <v>722</v>
      </c>
      <c r="C150" s="125" t="s">
        <v>1014</v>
      </c>
      <c r="D150" s="125" t="s">
        <v>749</v>
      </c>
      <c r="E150" s="125"/>
      <c r="F150" s="125" t="b">
        <v>0</v>
      </c>
      <c r="G150" s="125" t="b">
        <v>0</v>
      </c>
      <c r="H150" s="127"/>
    </row>
    <row r="151" spans="1:8" x14ac:dyDescent="0.2">
      <c r="A151" s="126" t="s">
        <v>821</v>
      </c>
      <c r="B151" s="126" t="s">
        <v>722</v>
      </c>
      <c r="C151" s="125" t="s">
        <v>1012</v>
      </c>
      <c r="D151" s="125" t="s">
        <v>747</v>
      </c>
      <c r="E151" s="125"/>
      <c r="F151" s="125" t="b">
        <v>0</v>
      </c>
      <c r="G151" s="125" t="b">
        <v>0</v>
      </c>
      <c r="H151" s="127"/>
    </row>
    <row r="152" spans="1:8" ht="25.5" x14ac:dyDescent="0.2">
      <c r="A152" s="126" t="s">
        <v>646</v>
      </c>
      <c r="B152" s="126" t="s">
        <v>722</v>
      </c>
      <c r="C152" s="125" t="s">
        <v>1071</v>
      </c>
      <c r="D152" s="125" t="s">
        <v>879</v>
      </c>
      <c r="E152" s="125" t="s">
        <v>701</v>
      </c>
      <c r="F152" s="125" t="b">
        <v>1</v>
      </c>
      <c r="G152" s="125" t="b">
        <v>0</v>
      </c>
      <c r="H152" s="127"/>
    </row>
    <row r="153" spans="1:8" x14ac:dyDescent="0.2">
      <c r="A153" s="126" t="s">
        <v>840</v>
      </c>
      <c r="B153" s="126" t="s">
        <v>722</v>
      </c>
      <c r="C153" s="125" t="s">
        <v>1045</v>
      </c>
      <c r="D153" s="125" t="s">
        <v>773</v>
      </c>
      <c r="E153" s="125"/>
      <c r="F153" s="125" t="b">
        <v>0</v>
      </c>
      <c r="G153" s="125" t="b">
        <v>0</v>
      </c>
      <c r="H153" s="127"/>
    </row>
    <row r="154" spans="1:8" ht="12.75" customHeight="1" x14ac:dyDescent="0.2">
      <c r="A154" s="126" t="s">
        <v>679</v>
      </c>
      <c r="B154" s="126" t="s">
        <v>722</v>
      </c>
      <c r="C154" s="125" t="s">
        <v>1035</v>
      </c>
      <c r="D154" s="125" t="s">
        <v>842</v>
      </c>
      <c r="E154" s="125" t="s">
        <v>702</v>
      </c>
      <c r="F154" s="125" t="b">
        <v>0</v>
      </c>
      <c r="G154" s="125" t="b">
        <v>0</v>
      </c>
      <c r="H154" s="127"/>
    </row>
    <row r="155" spans="1:8" x14ac:dyDescent="0.2">
      <c r="A155" s="126" t="s">
        <v>841</v>
      </c>
      <c r="B155" s="126" t="s">
        <v>722</v>
      </c>
      <c r="C155" s="125" t="s">
        <v>1046</v>
      </c>
      <c r="D155" s="125" t="s">
        <v>731</v>
      </c>
      <c r="E155" s="125"/>
      <c r="F155" s="125" t="b">
        <v>0</v>
      </c>
      <c r="G155" s="125" t="b">
        <v>0</v>
      </c>
      <c r="H155" s="127"/>
    </row>
    <row r="156" spans="1:8" ht="25.5" x14ac:dyDescent="0.2">
      <c r="A156" s="126" t="s">
        <v>680</v>
      </c>
      <c r="B156" s="126" t="s">
        <v>722</v>
      </c>
      <c r="C156" s="125" t="s">
        <v>1079</v>
      </c>
      <c r="D156" s="125" t="s">
        <v>1080</v>
      </c>
      <c r="E156" s="125"/>
      <c r="F156" s="125" t="b">
        <v>1</v>
      </c>
      <c r="G156" s="125" t="b">
        <v>0</v>
      </c>
      <c r="H156" s="127"/>
    </row>
    <row r="157" spans="1:8" x14ac:dyDescent="0.2">
      <c r="A157" s="126" t="s">
        <v>641</v>
      </c>
      <c r="B157" s="126" t="s">
        <v>722</v>
      </c>
      <c r="C157" s="125" t="s">
        <v>1039</v>
      </c>
      <c r="D157" s="125" t="s">
        <v>769</v>
      </c>
      <c r="E157" s="125" t="s">
        <v>701</v>
      </c>
      <c r="F157" s="125" t="b">
        <v>0</v>
      </c>
      <c r="G157" s="125" t="b">
        <v>0</v>
      </c>
      <c r="H157" s="127"/>
    </row>
    <row r="158" spans="1:8" x14ac:dyDescent="0.2">
      <c r="A158" s="126" t="s">
        <v>657</v>
      </c>
      <c r="B158" s="126" t="s">
        <v>722</v>
      </c>
      <c r="C158" s="125" t="s">
        <v>1040</v>
      </c>
      <c r="D158" s="125" t="s">
        <v>770</v>
      </c>
      <c r="E158" s="125" t="s">
        <v>715</v>
      </c>
      <c r="F158" s="125" t="b">
        <v>0</v>
      </c>
      <c r="G158" s="125" t="b">
        <v>0</v>
      </c>
      <c r="H158" s="127"/>
    </row>
    <row r="159" spans="1:8" s="134" customFormat="1" ht="15.75" x14ac:dyDescent="0.25">
      <c r="A159" s="126" t="s">
        <v>1093</v>
      </c>
      <c r="B159" s="126" t="s">
        <v>722</v>
      </c>
      <c r="C159" s="125"/>
      <c r="D159" s="135" t="s">
        <v>1092</v>
      </c>
      <c r="E159" s="125" t="s">
        <v>1094</v>
      </c>
      <c r="F159" s="125" t="b">
        <v>0</v>
      </c>
      <c r="G159" s="125" t="b">
        <v>0</v>
      </c>
      <c r="H159" s="127"/>
    </row>
    <row r="160" spans="1:8" x14ac:dyDescent="0.2">
      <c r="A160" s="126" t="s">
        <v>640</v>
      </c>
      <c r="B160" s="126" t="s">
        <v>722</v>
      </c>
      <c r="C160" s="125" t="s">
        <v>1072</v>
      </c>
      <c r="D160" s="125" t="s">
        <v>716</v>
      </c>
      <c r="E160" s="125" t="s">
        <v>701</v>
      </c>
      <c r="F160" s="125" t="b">
        <v>0</v>
      </c>
      <c r="G160" s="125" t="b">
        <v>0</v>
      </c>
      <c r="H160" s="127"/>
    </row>
    <row r="161" spans="1:8" x14ac:dyDescent="0.2">
      <c r="A161" s="126" t="s">
        <v>974</v>
      </c>
      <c r="B161" s="126" t="s">
        <v>722</v>
      </c>
      <c r="C161" s="125"/>
      <c r="D161" s="2" t="s">
        <v>975</v>
      </c>
      <c r="E161" s="125"/>
      <c r="F161" s="125" t="b">
        <v>0</v>
      </c>
      <c r="G161" s="125" t="b">
        <v>0</v>
      </c>
      <c r="H161" s="127"/>
    </row>
    <row r="162" spans="1:8" x14ac:dyDescent="0.2">
      <c r="A162" s="126" t="s">
        <v>972</v>
      </c>
      <c r="B162" s="126" t="s">
        <v>722</v>
      </c>
      <c r="C162" s="125" t="s">
        <v>977</v>
      </c>
      <c r="D162" s="125" t="s">
        <v>973</v>
      </c>
      <c r="E162" s="125" t="s">
        <v>865</v>
      </c>
      <c r="F162" s="125" t="b">
        <v>0</v>
      </c>
      <c r="G162" s="125" t="b">
        <v>0</v>
      </c>
      <c r="H162" s="127"/>
    </row>
    <row r="163" spans="1:8" x14ac:dyDescent="0.2">
      <c r="A163" s="126" t="s">
        <v>856</v>
      </c>
      <c r="B163" s="126" t="s">
        <v>722</v>
      </c>
      <c r="C163" s="125" t="s">
        <v>999</v>
      </c>
      <c r="D163" s="125" t="s">
        <v>786</v>
      </c>
      <c r="E163" s="125"/>
      <c r="F163" s="125" t="b">
        <v>0</v>
      </c>
      <c r="G163" s="125" t="b">
        <v>0</v>
      </c>
      <c r="H163" s="127"/>
    </row>
    <row r="164" spans="1:8" x14ac:dyDescent="0.2">
      <c r="A164" s="126" t="s">
        <v>857</v>
      </c>
      <c r="B164" s="126" t="s">
        <v>722</v>
      </c>
      <c r="C164" s="125" t="s">
        <v>999</v>
      </c>
      <c r="D164" s="125" t="s">
        <v>787</v>
      </c>
      <c r="E164" s="125"/>
      <c r="F164" s="125" t="b">
        <v>0</v>
      </c>
      <c r="G164" s="125" t="b">
        <v>0</v>
      </c>
      <c r="H164" s="127"/>
    </row>
    <row r="165" spans="1:8" x14ac:dyDescent="0.2">
      <c r="A165" s="126" t="s">
        <v>853</v>
      </c>
      <c r="B165" s="126" t="s">
        <v>722</v>
      </c>
      <c r="C165" s="125" t="s">
        <v>1055</v>
      </c>
      <c r="D165" s="125" t="s">
        <v>780</v>
      </c>
      <c r="E165" s="125"/>
      <c r="F165" s="125" t="b">
        <v>0</v>
      </c>
      <c r="G165" s="125" t="b">
        <v>0</v>
      </c>
      <c r="H165" s="127"/>
    </row>
    <row r="166" spans="1:8" x14ac:dyDescent="0.2">
      <c r="A166" s="126" t="s">
        <v>790</v>
      </c>
      <c r="B166" s="126" t="s">
        <v>722</v>
      </c>
      <c r="C166" s="125" t="s">
        <v>978</v>
      </c>
      <c r="D166" s="125" t="s">
        <v>723</v>
      </c>
      <c r="E166" s="125" t="s">
        <v>865</v>
      </c>
      <c r="F166" s="125" t="b">
        <v>0</v>
      </c>
      <c r="G166" s="125" t="b">
        <v>0</v>
      </c>
      <c r="H166" s="127"/>
    </row>
    <row r="167" spans="1:8" x14ac:dyDescent="0.2">
      <c r="A167" s="126" t="s">
        <v>967</v>
      </c>
      <c r="B167" s="126" t="s">
        <v>722</v>
      </c>
      <c r="C167" s="126"/>
      <c r="D167" s="2" t="s">
        <v>968</v>
      </c>
      <c r="E167" s="125"/>
      <c r="F167" s="125" t="b">
        <v>0</v>
      </c>
      <c r="G167" s="125" t="b">
        <v>0</v>
      </c>
      <c r="H167" s="127"/>
    </row>
    <row r="168" spans="1:8" x14ac:dyDescent="0.2">
      <c r="A168" s="126" t="s">
        <v>819</v>
      </c>
      <c r="B168" s="126" t="s">
        <v>722</v>
      </c>
      <c r="C168" s="125" t="s">
        <v>1010</v>
      </c>
      <c r="D168" s="125" t="s">
        <v>745</v>
      </c>
      <c r="E168" s="125"/>
      <c r="F168" s="125" t="b">
        <v>0</v>
      </c>
      <c r="G168" s="125" t="b">
        <v>0</v>
      </c>
      <c r="H168" s="127"/>
    </row>
    <row r="169" spans="1:8" x14ac:dyDescent="0.2">
      <c r="A169" s="126" t="s">
        <v>820</v>
      </c>
      <c r="B169" s="126" t="s">
        <v>722</v>
      </c>
      <c r="C169" s="125" t="s">
        <v>1011</v>
      </c>
      <c r="D169" s="125" t="s">
        <v>746</v>
      </c>
      <c r="E169" s="125"/>
      <c r="F169" s="125" t="b">
        <v>0</v>
      </c>
      <c r="G169" s="125" t="b">
        <v>0</v>
      </c>
      <c r="H169" s="127"/>
    </row>
    <row r="170" spans="1:8" x14ac:dyDescent="0.2">
      <c r="A170" s="126" t="s">
        <v>854</v>
      </c>
      <c r="B170" s="126" t="s">
        <v>722</v>
      </c>
      <c r="C170" s="125" t="s">
        <v>1056</v>
      </c>
      <c r="D170" s="125" t="s">
        <v>781</v>
      </c>
      <c r="E170" s="125"/>
      <c r="F170" s="125" t="b">
        <v>0</v>
      </c>
      <c r="G170" s="125" t="b">
        <v>0</v>
      </c>
      <c r="H170" s="127"/>
    </row>
    <row r="171" spans="1:8" x14ac:dyDescent="0.2">
      <c r="A171" s="126" t="s">
        <v>818</v>
      </c>
      <c r="B171" s="126" t="s">
        <v>722</v>
      </c>
      <c r="C171" s="125" t="s">
        <v>1009</v>
      </c>
      <c r="D171" s="125" t="s">
        <v>744</v>
      </c>
      <c r="E171" s="125"/>
      <c r="F171" s="125" t="b">
        <v>0</v>
      </c>
      <c r="G171" s="125" t="b">
        <v>0</v>
      </c>
      <c r="H171" s="127"/>
    </row>
    <row r="172" spans="1:8" x14ac:dyDescent="0.2">
      <c r="A172" s="126" t="s">
        <v>669</v>
      </c>
      <c r="B172" s="126" t="s">
        <v>722</v>
      </c>
      <c r="C172" s="125" t="s">
        <v>980</v>
      </c>
      <c r="D172" s="125" t="s">
        <v>725</v>
      </c>
      <c r="E172" s="125" t="s">
        <v>693</v>
      </c>
      <c r="F172" s="125" t="b">
        <v>0</v>
      </c>
      <c r="G172" s="125" t="b">
        <v>0</v>
      </c>
      <c r="H172" s="127"/>
    </row>
    <row r="173" spans="1:8" x14ac:dyDescent="0.2">
      <c r="A173" s="126" t="s">
        <v>793</v>
      </c>
      <c r="B173" s="126" t="s">
        <v>722</v>
      </c>
      <c r="C173" s="125" t="s">
        <v>982</v>
      </c>
      <c r="D173" s="125" t="s">
        <v>727</v>
      </c>
      <c r="E173" s="125"/>
      <c r="F173" s="125" t="b">
        <v>0</v>
      </c>
      <c r="G173" s="125" t="b">
        <v>0</v>
      </c>
      <c r="H173" s="127"/>
    </row>
    <row r="174" spans="1:8" x14ac:dyDescent="0.2">
      <c r="A174" s="126" t="s">
        <v>683</v>
      </c>
      <c r="B174" s="126" t="s">
        <v>722</v>
      </c>
      <c r="C174" s="125" t="s">
        <v>999</v>
      </c>
      <c r="D174" s="125" t="s">
        <v>717</v>
      </c>
      <c r="E174" s="125" t="s">
        <v>718</v>
      </c>
      <c r="F174" s="125" t="b">
        <v>0</v>
      </c>
      <c r="G174" s="125" t="b">
        <v>0</v>
      </c>
      <c r="H174" s="127"/>
    </row>
    <row r="175" spans="1:8" x14ac:dyDescent="0.2">
      <c r="A175" s="126" t="s">
        <v>670</v>
      </c>
      <c r="B175" s="126" t="s">
        <v>722</v>
      </c>
      <c r="C175" s="125" t="s">
        <v>985</v>
      </c>
      <c r="D175" s="125" t="s">
        <v>801</v>
      </c>
      <c r="E175" s="125" t="s">
        <v>693</v>
      </c>
      <c r="F175" s="125" t="b">
        <v>0</v>
      </c>
      <c r="G175" s="125" t="b">
        <v>0</v>
      </c>
      <c r="H175" s="127"/>
    </row>
    <row r="176" spans="1:8" s="134" customFormat="1" x14ac:dyDescent="0.2">
      <c r="A176" s="126" t="s">
        <v>1089</v>
      </c>
      <c r="B176" s="126" t="s">
        <v>722</v>
      </c>
      <c r="C176" s="125" t="s">
        <v>1090</v>
      </c>
      <c r="D176" s="125" t="s">
        <v>1091</v>
      </c>
      <c r="E176" s="125"/>
      <c r="F176" s="125" t="b">
        <v>0</v>
      </c>
      <c r="G176" s="125" t="b">
        <v>0</v>
      </c>
      <c r="H176" s="127"/>
    </row>
    <row r="177" spans="1:8" x14ac:dyDescent="0.2">
      <c r="A177" s="126" t="s">
        <v>649</v>
      </c>
      <c r="B177" s="126" t="s">
        <v>722</v>
      </c>
      <c r="C177" s="125" t="s">
        <v>995</v>
      </c>
      <c r="D177" s="125" t="s">
        <v>733</v>
      </c>
      <c r="E177" s="125" t="s">
        <v>808</v>
      </c>
      <c r="F177" s="125" t="b">
        <v>0</v>
      </c>
      <c r="G177" s="125" t="b">
        <v>0</v>
      </c>
      <c r="H177" s="127"/>
    </row>
    <row r="178" spans="1:8" s="130" customFormat="1" ht="15.75" x14ac:dyDescent="0.25">
      <c r="A178" s="126" t="s">
        <v>1083</v>
      </c>
      <c r="B178" s="126" t="s">
        <v>722</v>
      </c>
      <c r="C178" s="125"/>
      <c r="D178" s="133" t="s">
        <v>1086</v>
      </c>
      <c r="E178" s="125"/>
      <c r="F178" s="125" t="b">
        <v>0</v>
      </c>
      <c r="G178" s="125" t="b">
        <v>0</v>
      </c>
      <c r="H178" s="127"/>
    </row>
    <row r="179" spans="1:8" x14ac:dyDescent="0.2">
      <c r="A179" s="126" t="s">
        <v>858</v>
      </c>
      <c r="B179" s="126" t="s">
        <v>722</v>
      </c>
      <c r="C179" s="125" t="s">
        <v>999</v>
      </c>
      <c r="D179" s="125" t="s">
        <v>788</v>
      </c>
      <c r="E179" s="125"/>
      <c r="F179" s="125" t="b">
        <v>0</v>
      </c>
      <c r="G179" s="125" t="b">
        <v>0</v>
      </c>
      <c r="H179" s="127"/>
    </row>
    <row r="180" spans="1:8" x14ac:dyDescent="0.2">
      <c r="A180" s="126" t="s">
        <v>859</v>
      </c>
      <c r="B180" s="126" t="s">
        <v>722</v>
      </c>
      <c r="C180" s="125" t="s">
        <v>999</v>
      </c>
      <c r="D180" s="125" t="s">
        <v>789</v>
      </c>
      <c r="E180" s="125"/>
      <c r="F180" s="125" t="b">
        <v>0</v>
      </c>
      <c r="G180" s="125" t="b">
        <v>0</v>
      </c>
      <c r="H180" s="127"/>
    </row>
    <row r="181" spans="1:8" x14ac:dyDescent="0.2">
      <c r="A181" s="126" t="s">
        <v>813</v>
      </c>
      <c r="B181" s="126" t="s">
        <v>722</v>
      </c>
      <c r="C181" s="125" t="s">
        <v>999</v>
      </c>
      <c r="D181" s="125" t="s">
        <v>737</v>
      </c>
      <c r="E181" s="125"/>
      <c r="F181" s="125" t="b">
        <v>0</v>
      </c>
      <c r="G181" s="125" t="b">
        <v>0</v>
      </c>
      <c r="H181" s="127"/>
    </row>
    <row r="182" spans="1:8" x14ac:dyDescent="0.2">
      <c r="A182" s="126" t="s">
        <v>662</v>
      </c>
      <c r="B182" s="126" t="s">
        <v>722</v>
      </c>
      <c r="C182" s="125" t="s">
        <v>999</v>
      </c>
      <c r="D182" s="125" t="s">
        <v>719</v>
      </c>
      <c r="E182" s="125" t="s">
        <v>691</v>
      </c>
      <c r="F182" s="125" t="b">
        <v>0</v>
      </c>
      <c r="G182" s="125" t="b">
        <v>0</v>
      </c>
      <c r="H182" s="127"/>
    </row>
    <row r="183" spans="1:8" x14ac:dyDescent="0.2">
      <c r="A183" s="121"/>
      <c r="B183" s="113"/>
      <c r="C183" s="113"/>
      <c r="D183" s="113"/>
      <c r="E183" s="113"/>
    </row>
    <row r="184" spans="1:8" x14ac:dyDescent="0.2">
      <c r="A184" s="121"/>
      <c r="B184" s="113"/>
      <c r="C184" s="113"/>
      <c r="D184" s="113"/>
      <c r="E184" s="113"/>
    </row>
    <row r="185" spans="1:8" x14ac:dyDescent="0.2">
      <c r="A185" s="121"/>
      <c r="B185" s="113"/>
      <c r="C185" s="113"/>
      <c r="D185" s="113"/>
      <c r="E185" s="113"/>
    </row>
    <row r="186" spans="1:8" x14ac:dyDescent="0.2">
      <c r="A186" s="121"/>
      <c r="B186" s="113"/>
      <c r="C186" s="113"/>
      <c r="D186" s="113"/>
      <c r="E186" s="113"/>
    </row>
    <row r="187" spans="1:8" x14ac:dyDescent="0.2">
      <c r="A187" s="121"/>
      <c r="B187" s="113"/>
      <c r="C187" s="113"/>
      <c r="D187" s="113"/>
      <c r="E187" s="113"/>
    </row>
    <row r="188" spans="1:8" x14ac:dyDescent="0.2">
      <c r="A188" s="121"/>
      <c r="B188" s="113"/>
      <c r="C188" s="113"/>
      <c r="D188" s="113"/>
      <c r="E188" s="113"/>
    </row>
    <row r="189" spans="1:8" x14ac:dyDescent="0.2">
      <c r="A189" s="121"/>
      <c r="B189" s="113"/>
      <c r="C189" s="113"/>
      <c r="D189" s="113"/>
      <c r="E189" s="113"/>
    </row>
    <row r="190" spans="1:8" x14ac:dyDescent="0.2">
      <c r="A190" s="121"/>
      <c r="B190" s="113"/>
      <c r="C190" s="113"/>
      <c r="D190" s="113"/>
      <c r="E190" s="113"/>
    </row>
    <row r="191" spans="1:8" x14ac:dyDescent="0.2">
      <c r="A191" s="121"/>
      <c r="B191" s="113"/>
      <c r="C191" s="113"/>
      <c r="D191" s="113"/>
      <c r="E191" s="113"/>
    </row>
    <row r="192" spans="1:8" x14ac:dyDescent="0.2">
      <c r="A192" s="121"/>
      <c r="B192" s="113"/>
      <c r="C192" s="113"/>
      <c r="D192" s="113"/>
      <c r="E192" s="113"/>
    </row>
    <row r="193" spans="1:5" x14ac:dyDescent="0.2">
      <c r="A193" s="121"/>
      <c r="B193" s="113"/>
      <c r="C193" s="113"/>
      <c r="D193" s="113"/>
      <c r="E193" s="113"/>
    </row>
    <row r="194" spans="1:5" x14ac:dyDescent="0.2">
      <c r="A194" s="121"/>
      <c r="B194" s="113"/>
      <c r="C194" s="113"/>
      <c r="D194" s="113"/>
      <c r="E194" s="113"/>
    </row>
    <row r="195" spans="1:5" x14ac:dyDescent="0.2">
      <c r="A195" s="121"/>
      <c r="B195" s="113"/>
      <c r="C195" s="113"/>
      <c r="D195" s="113"/>
      <c r="E195" s="113"/>
    </row>
    <row r="196" spans="1:5" x14ac:dyDescent="0.2">
      <c r="A196" s="121"/>
      <c r="B196" s="113"/>
      <c r="C196" s="113"/>
      <c r="D196" s="113"/>
      <c r="E196" s="113"/>
    </row>
    <row r="197" spans="1:5" x14ac:dyDescent="0.2">
      <c r="A197" s="121"/>
      <c r="B197" s="113"/>
      <c r="C197" s="113"/>
      <c r="D197" s="113"/>
      <c r="E197" s="113"/>
    </row>
    <row r="198" spans="1:5" x14ac:dyDescent="0.2">
      <c r="A198" s="121"/>
      <c r="B198" s="113"/>
      <c r="C198" s="113"/>
      <c r="D198" s="113"/>
      <c r="E198" s="113"/>
    </row>
    <row r="199" spans="1:5" x14ac:dyDescent="0.2">
      <c r="A199" s="121"/>
      <c r="B199" s="113"/>
      <c r="C199" s="113"/>
      <c r="D199" s="113"/>
      <c r="E199" s="113"/>
    </row>
    <row r="200" spans="1:5" x14ac:dyDescent="0.2">
      <c r="A200" s="121"/>
      <c r="B200" s="113"/>
      <c r="C200" s="113"/>
      <c r="D200" s="113"/>
      <c r="E200" s="113"/>
    </row>
    <row r="201" spans="1:5" x14ac:dyDescent="0.2">
      <c r="A201" s="121"/>
      <c r="B201" s="113"/>
      <c r="C201" s="113"/>
      <c r="D201" s="113"/>
      <c r="E201" s="113"/>
    </row>
    <row r="202" spans="1:5" x14ac:dyDescent="0.2">
      <c r="A202" s="121"/>
      <c r="B202" s="113"/>
      <c r="C202" s="113"/>
      <c r="D202" s="113"/>
      <c r="E202" s="113"/>
    </row>
    <row r="203" spans="1:5" x14ac:dyDescent="0.2">
      <c r="A203" s="121"/>
      <c r="B203" s="113"/>
      <c r="C203" s="113"/>
      <c r="D203" s="113"/>
      <c r="E203" s="113"/>
    </row>
    <row r="204" spans="1:5" x14ac:dyDescent="0.2">
      <c r="A204" s="121"/>
      <c r="B204" s="113"/>
      <c r="C204" s="113"/>
      <c r="D204" s="113"/>
      <c r="E204" s="113"/>
    </row>
    <row r="205" spans="1:5" x14ac:dyDescent="0.2">
      <c r="A205" s="121"/>
      <c r="B205" s="113"/>
      <c r="C205" s="113"/>
      <c r="D205" s="113"/>
      <c r="E205" s="113"/>
    </row>
    <row r="206" spans="1:5" x14ac:dyDescent="0.2">
      <c r="A206" s="121"/>
      <c r="B206" s="113"/>
      <c r="C206" s="113"/>
      <c r="D206" s="113"/>
      <c r="E206" s="113"/>
    </row>
    <row r="207" spans="1:5" x14ac:dyDescent="0.2">
      <c r="A207" s="121"/>
      <c r="B207" s="113"/>
      <c r="C207" s="113"/>
      <c r="D207" s="113"/>
      <c r="E207" s="113"/>
    </row>
    <row r="208" spans="1:5" x14ac:dyDescent="0.2">
      <c r="A208" s="121"/>
      <c r="B208" s="113"/>
      <c r="C208" s="113"/>
      <c r="D208" s="113"/>
      <c r="E208" s="113"/>
    </row>
    <row r="209" spans="1:5" x14ac:dyDescent="0.2">
      <c r="A209" s="121"/>
      <c r="B209" s="113"/>
      <c r="C209" s="113"/>
      <c r="D209" s="113"/>
      <c r="E209" s="113"/>
    </row>
    <row r="210" spans="1:5" x14ac:dyDescent="0.2">
      <c r="B210" s="92"/>
      <c r="C210" s="92"/>
      <c r="D210" s="92"/>
      <c r="E210" s="92"/>
    </row>
  </sheetData>
  <dataValidations count="1">
    <dataValidation type="list" allowBlank="1" showInputMessage="1" showErrorMessage="1" sqref="F4:G1048576">
      <formula1>"VERDADERO,FALSO"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RowHeight="12.75" x14ac:dyDescent="0.2"/>
  <sheetData>
    <row r="1" spans="1:2" ht="15.75" x14ac:dyDescent="0.25">
      <c r="A1" s="23" t="s">
        <v>625</v>
      </c>
    </row>
    <row r="3" spans="1:2" x14ac:dyDescent="0.2">
      <c r="A3" t="s">
        <v>489</v>
      </c>
      <c r="B3" t="s">
        <v>488</v>
      </c>
    </row>
    <row r="4" spans="1:2" x14ac:dyDescent="0.2">
      <c r="A4" t="s">
        <v>630</v>
      </c>
      <c r="B4" t="s">
        <v>627</v>
      </c>
    </row>
    <row r="5" spans="1:2" x14ac:dyDescent="0.2">
      <c r="A5" t="s">
        <v>628</v>
      </c>
      <c r="B5" t="s">
        <v>627</v>
      </c>
    </row>
    <row r="6" spans="1:2" x14ac:dyDescent="0.2">
      <c r="A6" t="s">
        <v>629</v>
      </c>
      <c r="B6" t="s">
        <v>627</v>
      </c>
    </row>
    <row r="7" spans="1:2" x14ac:dyDescent="0.2">
      <c r="A7" t="s">
        <v>631</v>
      </c>
      <c r="B7" t="s">
        <v>627</v>
      </c>
    </row>
    <row r="8" spans="1:2" x14ac:dyDescent="0.2">
      <c r="A8" t="s">
        <v>632</v>
      </c>
      <c r="B8" t="s">
        <v>627</v>
      </c>
    </row>
    <row r="9" spans="1:2" x14ac:dyDescent="0.2">
      <c r="A9" t="s">
        <v>633</v>
      </c>
      <c r="B9" t="s">
        <v>627</v>
      </c>
    </row>
    <row r="10" spans="1:2" x14ac:dyDescent="0.2">
      <c r="A10" t="s">
        <v>634</v>
      </c>
      <c r="B10" t="s">
        <v>627</v>
      </c>
    </row>
    <row r="11" spans="1:2" x14ac:dyDescent="0.2">
      <c r="A11" t="s">
        <v>635</v>
      </c>
      <c r="B11" t="s">
        <v>627</v>
      </c>
    </row>
    <row r="12" spans="1:2" x14ac:dyDescent="0.2">
      <c r="A12" t="s">
        <v>636</v>
      </c>
      <c r="B12" t="s">
        <v>627</v>
      </c>
    </row>
    <row r="13" spans="1:2" x14ac:dyDescent="0.2">
      <c r="A13" t="s">
        <v>637</v>
      </c>
      <c r="B13" t="s">
        <v>627</v>
      </c>
    </row>
    <row r="14" spans="1:2" x14ac:dyDescent="0.2">
      <c r="A14" t="s">
        <v>862</v>
      </c>
      <c r="B14" t="s">
        <v>722</v>
      </c>
    </row>
    <row r="15" spans="1:2" x14ac:dyDescent="0.2">
      <c r="A15" t="s">
        <v>863</v>
      </c>
      <c r="B15" t="s">
        <v>722</v>
      </c>
    </row>
    <row r="16" spans="1:2" x14ac:dyDescent="0.2">
      <c r="A16" t="s">
        <v>864</v>
      </c>
      <c r="B16" t="s">
        <v>722</v>
      </c>
    </row>
    <row r="17" spans="1:2" x14ac:dyDescent="0.2">
      <c r="A17" t="s">
        <v>944</v>
      </c>
      <c r="B17" t="s">
        <v>722</v>
      </c>
    </row>
    <row r="18" spans="1:2" x14ac:dyDescent="0.2">
      <c r="A18" t="s">
        <v>865</v>
      </c>
      <c r="B18" t="s">
        <v>722</v>
      </c>
    </row>
    <row r="19" spans="1:2" x14ac:dyDescent="0.2">
      <c r="A19" t="s">
        <v>948</v>
      </c>
      <c r="B19" t="s">
        <v>722</v>
      </c>
    </row>
    <row r="20" spans="1:2" x14ac:dyDescent="0.2">
      <c r="A20" t="s">
        <v>866</v>
      </c>
      <c r="B20" t="s">
        <v>722</v>
      </c>
    </row>
    <row r="21" spans="1:2" x14ac:dyDescent="0.2">
      <c r="A21" t="s">
        <v>946</v>
      </c>
      <c r="B21" t="s">
        <v>722</v>
      </c>
    </row>
    <row r="22" spans="1:2" x14ac:dyDescent="0.2">
      <c r="A22" t="s">
        <v>701</v>
      </c>
      <c r="B22" t="s">
        <v>722</v>
      </c>
    </row>
    <row r="23" spans="1:2" x14ac:dyDescent="0.2">
      <c r="A23" t="s">
        <v>867</v>
      </c>
      <c r="B23" t="s">
        <v>722</v>
      </c>
    </row>
    <row r="24" spans="1:2" x14ac:dyDescent="0.2">
      <c r="A24" t="s">
        <v>868</v>
      </c>
      <c r="B24" t="s">
        <v>722</v>
      </c>
    </row>
    <row r="25" spans="1:2" x14ac:dyDescent="0.2">
      <c r="A25" t="s">
        <v>693</v>
      </c>
      <c r="B25" t="s">
        <v>722</v>
      </c>
    </row>
    <row r="26" spans="1:2" x14ac:dyDescent="0.2">
      <c r="A26" t="s">
        <v>945</v>
      </c>
      <c r="B26" t="s">
        <v>722</v>
      </c>
    </row>
    <row r="27" spans="1:2" x14ac:dyDescent="0.2">
      <c r="A27" t="s">
        <v>869</v>
      </c>
      <c r="B27" t="s">
        <v>722</v>
      </c>
    </row>
    <row r="28" spans="1:2" x14ac:dyDescent="0.2">
      <c r="A28" t="s">
        <v>870</v>
      </c>
      <c r="B28" t="s">
        <v>722</v>
      </c>
    </row>
    <row r="29" spans="1:2" x14ac:dyDescent="0.2">
      <c r="A29" t="s">
        <v>695</v>
      </c>
      <c r="B29" t="s">
        <v>722</v>
      </c>
    </row>
    <row r="30" spans="1:2" x14ac:dyDescent="0.2">
      <c r="A30" t="s">
        <v>718</v>
      </c>
      <c r="B30" t="s">
        <v>722</v>
      </c>
    </row>
    <row r="31" spans="1:2" x14ac:dyDescent="0.2">
      <c r="A31" t="s">
        <v>942</v>
      </c>
      <c r="B31" t="s">
        <v>722</v>
      </c>
    </row>
    <row r="32" spans="1:2" x14ac:dyDescent="0.2">
      <c r="A32" t="s">
        <v>947</v>
      </c>
      <c r="B32" t="s">
        <v>722</v>
      </c>
    </row>
    <row r="33" spans="1:2" x14ac:dyDescent="0.2">
      <c r="A33" t="s">
        <v>871</v>
      </c>
      <c r="B33" t="s">
        <v>722</v>
      </c>
    </row>
    <row r="34" spans="1:2" x14ac:dyDescent="0.2">
      <c r="A34" t="s">
        <v>872</v>
      </c>
      <c r="B34" t="s">
        <v>722</v>
      </c>
    </row>
    <row r="35" spans="1:2" x14ac:dyDescent="0.2">
      <c r="A35" t="s">
        <v>873</v>
      </c>
      <c r="B35" t="s">
        <v>722</v>
      </c>
    </row>
    <row r="36" spans="1:2" x14ac:dyDescent="0.2">
      <c r="A36" s="112" t="s">
        <v>976</v>
      </c>
      <c r="B36" s="112" t="s">
        <v>722</v>
      </c>
    </row>
    <row r="37" spans="1:2" x14ac:dyDescent="0.2">
      <c r="A37" s="112"/>
      <c r="B37" s="112"/>
    </row>
    <row r="38" spans="1:2" x14ac:dyDescent="0.2">
      <c r="A38" s="112"/>
      <c r="B38" s="112"/>
    </row>
    <row r="39" spans="1:2" x14ac:dyDescent="0.2">
      <c r="A39" s="112"/>
      <c r="B39" s="112"/>
    </row>
    <row r="40" spans="1:2" x14ac:dyDescent="0.2">
      <c r="A40" s="112"/>
      <c r="B40" s="112"/>
    </row>
    <row r="41" spans="1:2" x14ac:dyDescent="0.2">
      <c r="A41" s="112"/>
      <c r="B41" s="112"/>
    </row>
    <row r="42" spans="1:2" x14ac:dyDescent="0.2">
      <c r="A42" s="112"/>
      <c r="B42" s="112"/>
    </row>
    <row r="43" spans="1:2" x14ac:dyDescent="0.2">
      <c r="A43" s="112"/>
      <c r="B43" s="112"/>
    </row>
    <row r="44" spans="1:2" x14ac:dyDescent="0.2">
      <c r="A44" s="112"/>
      <c r="B44" s="112"/>
    </row>
    <row r="45" spans="1:2" x14ac:dyDescent="0.2">
      <c r="A45" s="112"/>
      <c r="B45" s="112"/>
    </row>
    <row r="46" spans="1:2" x14ac:dyDescent="0.2">
      <c r="A46" s="112"/>
      <c r="B46" s="112"/>
    </row>
    <row r="47" spans="1:2" x14ac:dyDescent="0.2">
      <c r="A47" s="112"/>
      <c r="B47" s="112"/>
    </row>
    <row r="48" spans="1:2" x14ac:dyDescent="0.2">
      <c r="A48" s="112"/>
      <c r="B48" s="112"/>
    </row>
    <row r="49" spans="1:2" x14ac:dyDescent="0.2">
      <c r="A49" s="112"/>
      <c r="B49" s="112"/>
    </row>
    <row r="50" spans="1:2" x14ac:dyDescent="0.2">
      <c r="A50" s="112"/>
      <c r="B50" s="112"/>
    </row>
    <row r="51" spans="1:2" x14ac:dyDescent="0.2">
      <c r="A51" s="112"/>
      <c r="B51" s="112"/>
    </row>
    <row r="52" spans="1:2" x14ac:dyDescent="0.2">
      <c r="A52" s="112"/>
      <c r="B52" s="112"/>
    </row>
    <row r="53" spans="1:2" x14ac:dyDescent="0.2">
      <c r="A53" s="112"/>
      <c r="B53" s="112"/>
    </row>
    <row r="54" spans="1:2" x14ac:dyDescent="0.2">
      <c r="A54" s="112"/>
      <c r="B54" s="112"/>
    </row>
    <row r="55" spans="1:2" x14ac:dyDescent="0.2">
      <c r="A55" s="112"/>
      <c r="B55" s="112"/>
    </row>
    <row r="56" spans="1:2" x14ac:dyDescent="0.2">
      <c r="A56" s="112"/>
      <c r="B56" s="112"/>
    </row>
    <row r="57" spans="1:2" x14ac:dyDescent="0.2">
      <c r="A57" s="112"/>
      <c r="B57" s="112"/>
    </row>
    <row r="58" spans="1:2" x14ac:dyDescent="0.2">
      <c r="A58" s="112"/>
      <c r="B58" s="112"/>
    </row>
    <row r="59" spans="1:2" x14ac:dyDescent="0.2">
      <c r="A59" s="112"/>
      <c r="B59" s="112"/>
    </row>
    <row r="60" spans="1:2" x14ac:dyDescent="0.2">
      <c r="A60" s="112"/>
      <c r="B60" s="112"/>
    </row>
    <row r="61" spans="1:2" x14ac:dyDescent="0.2">
      <c r="A61" s="112"/>
      <c r="B61" s="112"/>
    </row>
    <row r="62" spans="1:2" x14ac:dyDescent="0.2">
      <c r="A62" s="112"/>
      <c r="B62" s="112"/>
    </row>
    <row r="63" spans="1:2" x14ac:dyDescent="0.2">
      <c r="A63" s="112"/>
      <c r="B63" s="112"/>
    </row>
    <row r="64" spans="1:2" x14ac:dyDescent="0.2">
      <c r="A64" s="112"/>
      <c r="B64" s="112"/>
    </row>
    <row r="65" spans="1:2" x14ac:dyDescent="0.2">
      <c r="A65" s="112"/>
      <c r="B65" s="112"/>
    </row>
    <row r="66" spans="1:2" x14ac:dyDescent="0.2">
      <c r="A66" s="112"/>
      <c r="B66" s="112"/>
    </row>
    <row r="67" spans="1:2" x14ac:dyDescent="0.2">
      <c r="A67" s="112"/>
      <c r="B67" s="112"/>
    </row>
    <row r="68" spans="1:2" x14ac:dyDescent="0.2">
      <c r="A68" s="112"/>
      <c r="B68" s="112"/>
    </row>
    <row r="69" spans="1:2" x14ac:dyDescent="0.2">
      <c r="A69" s="112"/>
      <c r="B69" s="112"/>
    </row>
    <row r="70" spans="1:2" x14ac:dyDescent="0.2">
      <c r="A70" s="112"/>
      <c r="B70" s="112"/>
    </row>
    <row r="71" spans="1:2" x14ac:dyDescent="0.2">
      <c r="A71" s="112"/>
      <c r="B71" s="112"/>
    </row>
    <row r="72" spans="1:2" x14ac:dyDescent="0.2">
      <c r="A72" s="112"/>
      <c r="B72" s="112"/>
    </row>
    <row r="73" spans="1:2" x14ac:dyDescent="0.2">
      <c r="A73" s="112"/>
      <c r="B73" s="112"/>
    </row>
    <row r="74" spans="1:2" x14ac:dyDescent="0.2">
      <c r="A74" s="112"/>
      <c r="B74" s="112"/>
    </row>
    <row r="75" spans="1:2" x14ac:dyDescent="0.2">
      <c r="A75" s="112"/>
      <c r="B75" s="112"/>
    </row>
    <row r="76" spans="1:2" x14ac:dyDescent="0.2">
      <c r="A76" s="112"/>
      <c r="B76" s="112"/>
    </row>
    <row r="77" spans="1:2" x14ac:dyDescent="0.2">
      <c r="A77" s="112"/>
      <c r="B77" s="112"/>
    </row>
    <row r="78" spans="1:2" x14ac:dyDescent="0.2">
      <c r="A78" s="112"/>
      <c r="B78" s="112"/>
    </row>
    <row r="79" spans="1:2" x14ac:dyDescent="0.2">
      <c r="A79" s="112"/>
      <c r="B79" s="112"/>
    </row>
  </sheetData>
  <sheetProtection algorithmName="SHA-512" hashValue="oe/sSeFmiw+2ZzlMQKtxJoCvfD2UC7fJgtTtTVS6bXR6iIx8pPDbV4BgJjXDx1JMVGpbd8MU2LO9D4yNCkkusg==" saltValue="TOAFc5h7BAej1jB4bK3PT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workbookViewId="0">
      <pane ySplit="3" topLeftCell="A4" activePane="bottomLeft" state="frozen"/>
      <selection pane="bottomLeft" activeCell="E9" sqref="E9"/>
    </sheetView>
  </sheetViews>
  <sheetFormatPr baseColWidth="10" defaultRowHeight="12.75" x14ac:dyDescent="0.2"/>
  <cols>
    <col min="3" max="3" width="13.140625" customWidth="1"/>
    <col min="4" max="4" width="12" customWidth="1"/>
    <col min="5" max="5" width="9" customWidth="1"/>
  </cols>
  <sheetData>
    <row r="1" spans="1:10" ht="15" x14ac:dyDescent="0.25">
      <c r="A1" s="93" t="s">
        <v>906</v>
      </c>
    </row>
    <row r="3" spans="1:10" ht="21.75" customHeight="1" x14ac:dyDescent="0.2">
      <c r="A3" s="25" t="s">
        <v>902</v>
      </c>
      <c r="B3" s="25" t="s">
        <v>903</v>
      </c>
      <c r="C3" s="26" t="s">
        <v>622</v>
      </c>
      <c r="D3" s="26" t="s">
        <v>905</v>
      </c>
      <c r="E3" s="26" t="s">
        <v>904</v>
      </c>
    </row>
    <row r="4" spans="1:10" x14ac:dyDescent="0.2">
      <c r="A4" s="24">
        <v>43095</v>
      </c>
      <c r="B4" s="24">
        <v>43110</v>
      </c>
      <c r="C4" s="94" t="str">
        <f t="shared" ref="C4:C16" si="0">IF(D4&gt;A4,"Q1","Q2")</f>
        <v>Q1</v>
      </c>
      <c r="D4" s="94">
        <f t="shared" ref="D4:D27" si="1">B4-DAY(B4)+1</f>
        <v>43101</v>
      </c>
      <c r="E4" s="27">
        <f t="shared" ref="E4:E27" si="2">B4-A4</f>
        <v>15</v>
      </c>
      <c r="G4" s="95"/>
      <c r="J4" s="24"/>
    </row>
    <row r="5" spans="1:10" x14ac:dyDescent="0.2">
      <c r="A5" s="24">
        <v>43111</v>
      </c>
      <c r="B5" s="24">
        <v>43125</v>
      </c>
      <c r="C5" s="94" t="str">
        <f t="shared" si="0"/>
        <v>Q2</v>
      </c>
      <c r="D5" s="94">
        <f t="shared" si="1"/>
        <v>43101</v>
      </c>
      <c r="E5" s="27">
        <f t="shared" si="2"/>
        <v>14</v>
      </c>
      <c r="G5" s="24"/>
      <c r="J5" s="24"/>
    </row>
    <row r="6" spans="1:10" x14ac:dyDescent="0.2">
      <c r="A6" s="24">
        <v>43126</v>
      </c>
      <c r="B6" s="24">
        <v>43141</v>
      </c>
      <c r="C6" s="94" t="str">
        <f t="shared" si="0"/>
        <v>Q1</v>
      </c>
      <c r="D6" s="94">
        <f t="shared" si="1"/>
        <v>43132</v>
      </c>
      <c r="E6" s="27">
        <f t="shared" si="2"/>
        <v>15</v>
      </c>
      <c r="G6" s="24"/>
      <c r="J6" s="24"/>
    </row>
    <row r="7" spans="1:10" x14ac:dyDescent="0.2">
      <c r="A7" s="24">
        <v>43142</v>
      </c>
      <c r="B7" s="24">
        <v>43155</v>
      </c>
      <c r="C7" s="94" t="str">
        <f t="shared" si="0"/>
        <v>Q2</v>
      </c>
      <c r="D7" s="94">
        <f t="shared" si="1"/>
        <v>43132</v>
      </c>
      <c r="E7" s="27">
        <f t="shared" si="2"/>
        <v>13</v>
      </c>
      <c r="G7" s="24"/>
      <c r="J7" s="24"/>
    </row>
    <row r="8" spans="1:10" x14ac:dyDescent="0.2">
      <c r="A8" s="24">
        <v>43156</v>
      </c>
      <c r="B8" s="24">
        <v>43169</v>
      </c>
      <c r="C8" s="94" t="str">
        <f t="shared" si="0"/>
        <v>Q1</v>
      </c>
      <c r="D8" s="94">
        <f t="shared" si="1"/>
        <v>43160</v>
      </c>
      <c r="E8" s="27">
        <f t="shared" si="2"/>
        <v>13</v>
      </c>
      <c r="G8" s="24"/>
      <c r="J8" s="24"/>
    </row>
    <row r="9" spans="1:10" x14ac:dyDescent="0.2">
      <c r="A9" s="24">
        <v>43170</v>
      </c>
      <c r="B9" s="24">
        <v>43184</v>
      </c>
      <c r="C9" s="94" t="str">
        <f t="shared" si="0"/>
        <v>Q2</v>
      </c>
      <c r="D9" s="94">
        <f t="shared" si="1"/>
        <v>43160</v>
      </c>
      <c r="E9" s="27">
        <f t="shared" si="2"/>
        <v>14</v>
      </c>
      <c r="G9" s="24"/>
      <c r="J9" s="24"/>
    </row>
    <row r="10" spans="1:10" x14ac:dyDescent="0.2">
      <c r="A10" s="24">
        <v>43185</v>
      </c>
      <c r="B10" s="24">
        <v>43200</v>
      </c>
      <c r="C10" s="94" t="str">
        <f t="shared" si="0"/>
        <v>Q1</v>
      </c>
      <c r="D10" s="94">
        <f t="shared" si="1"/>
        <v>43191</v>
      </c>
      <c r="E10" s="27">
        <f t="shared" si="2"/>
        <v>15</v>
      </c>
      <c r="G10" s="24"/>
      <c r="J10" s="24"/>
    </row>
    <row r="11" spans="1:10" x14ac:dyDescent="0.2">
      <c r="A11" s="24">
        <v>43201</v>
      </c>
      <c r="B11" s="24">
        <v>43215</v>
      </c>
      <c r="C11" s="94" t="str">
        <f>IF(D11&gt;A11,"Q1","Q2")</f>
        <v>Q2</v>
      </c>
      <c r="D11" s="94">
        <f t="shared" si="1"/>
        <v>43191</v>
      </c>
      <c r="E11" s="27">
        <f t="shared" si="2"/>
        <v>14</v>
      </c>
      <c r="G11" s="24"/>
      <c r="J11" s="24"/>
    </row>
    <row r="12" spans="1:10" x14ac:dyDescent="0.2">
      <c r="A12" s="24">
        <v>43216</v>
      </c>
      <c r="B12" s="24">
        <v>43230</v>
      </c>
      <c r="C12" s="94" t="str">
        <f>IF(D12&gt;A12,"Q1","Q2")</f>
        <v>Q1</v>
      </c>
      <c r="D12" s="94">
        <f t="shared" si="1"/>
        <v>43221</v>
      </c>
      <c r="E12" s="27">
        <f t="shared" si="2"/>
        <v>14</v>
      </c>
      <c r="G12" s="24"/>
      <c r="J12" s="24"/>
    </row>
    <row r="13" spans="1:10" x14ac:dyDescent="0.2">
      <c r="A13" s="24">
        <v>43246</v>
      </c>
      <c r="B13" s="24">
        <v>43261</v>
      </c>
      <c r="C13" s="94" t="str">
        <f>IF(D13&gt;A13,"Q1","Q2")</f>
        <v>Q1</v>
      </c>
      <c r="D13" s="94">
        <f t="shared" si="1"/>
        <v>43252</v>
      </c>
      <c r="E13" s="27">
        <f t="shared" si="2"/>
        <v>15</v>
      </c>
      <c r="G13" s="24"/>
      <c r="J13" s="24"/>
    </row>
    <row r="14" spans="1:10" x14ac:dyDescent="0.2">
      <c r="A14" s="24">
        <v>43262</v>
      </c>
      <c r="B14" s="24">
        <v>43276</v>
      </c>
      <c r="C14" s="94" t="str">
        <f>IF(D14&gt;A14,"Q1","Q2")</f>
        <v>Q2</v>
      </c>
      <c r="D14" s="94">
        <f t="shared" si="1"/>
        <v>43252</v>
      </c>
      <c r="E14" s="27">
        <f t="shared" si="2"/>
        <v>14</v>
      </c>
      <c r="G14" s="24"/>
      <c r="J14" s="24"/>
    </row>
    <row r="15" spans="1:10" x14ac:dyDescent="0.2">
      <c r="A15" s="24">
        <v>43277</v>
      </c>
      <c r="B15" s="24">
        <v>43291</v>
      </c>
      <c r="C15" s="94" t="str">
        <f t="shared" si="0"/>
        <v>Q1</v>
      </c>
      <c r="D15" s="94">
        <f t="shared" si="1"/>
        <v>43282</v>
      </c>
      <c r="E15" s="27">
        <f t="shared" si="2"/>
        <v>14</v>
      </c>
      <c r="G15" s="24"/>
    </row>
    <row r="16" spans="1:10" x14ac:dyDescent="0.2">
      <c r="A16" s="24">
        <v>43292</v>
      </c>
      <c r="B16" s="24">
        <v>43306</v>
      </c>
      <c r="C16" s="94" t="str">
        <f t="shared" si="0"/>
        <v>Q2</v>
      </c>
      <c r="D16" s="94">
        <f t="shared" si="1"/>
        <v>43282</v>
      </c>
      <c r="E16" s="27">
        <f t="shared" si="2"/>
        <v>14</v>
      </c>
      <c r="G16" s="24"/>
    </row>
    <row r="17" spans="1:7" x14ac:dyDescent="0.2">
      <c r="A17" s="24">
        <v>43307</v>
      </c>
      <c r="B17" s="24">
        <v>43322</v>
      </c>
      <c r="C17" s="94" t="str">
        <f t="shared" ref="C17:C27" si="3">IF(D17&gt;A17,"Q1","Q2")</f>
        <v>Q1</v>
      </c>
      <c r="D17" s="94">
        <f t="shared" si="1"/>
        <v>43313</v>
      </c>
      <c r="E17" s="27">
        <f t="shared" si="2"/>
        <v>15</v>
      </c>
      <c r="G17" s="24"/>
    </row>
    <row r="18" spans="1:7" x14ac:dyDescent="0.2">
      <c r="A18" s="24">
        <v>43323</v>
      </c>
      <c r="B18" s="24">
        <v>43337</v>
      </c>
      <c r="C18" s="94" t="str">
        <f t="shared" si="3"/>
        <v>Q2</v>
      </c>
      <c r="D18" s="94">
        <f t="shared" si="1"/>
        <v>43313</v>
      </c>
      <c r="E18" s="27">
        <f t="shared" si="2"/>
        <v>14</v>
      </c>
    </row>
    <row r="19" spans="1:7" x14ac:dyDescent="0.2">
      <c r="A19" s="24">
        <v>43338</v>
      </c>
      <c r="B19" s="24">
        <v>43353</v>
      </c>
      <c r="C19" s="94" t="str">
        <f t="shared" si="3"/>
        <v>Q1</v>
      </c>
      <c r="D19" s="94">
        <f t="shared" si="1"/>
        <v>43344</v>
      </c>
      <c r="E19" s="27">
        <f t="shared" si="2"/>
        <v>15</v>
      </c>
    </row>
    <row r="20" spans="1:7" x14ac:dyDescent="0.2">
      <c r="A20" s="24">
        <v>43354</v>
      </c>
      <c r="B20" s="24">
        <v>43368</v>
      </c>
      <c r="C20" s="94" t="str">
        <f t="shared" si="3"/>
        <v>Q2</v>
      </c>
      <c r="D20" s="94">
        <f t="shared" si="1"/>
        <v>43344</v>
      </c>
      <c r="E20" s="27">
        <f t="shared" si="2"/>
        <v>14</v>
      </c>
    </row>
    <row r="21" spans="1:7" x14ac:dyDescent="0.2">
      <c r="A21" s="24">
        <v>43369</v>
      </c>
      <c r="B21" s="24">
        <v>43383</v>
      </c>
      <c r="C21" s="94" t="str">
        <f t="shared" si="3"/>
        <v>Q1</v>
      </c>
      <c r="D21" s="94">
        <f t="shared" si="1"/>
        <v>43374</v>
      </c>
      <c r="E21" s="27">
        <f t="shared" si="2"/>
        <v>14</v>
      </c>
    </row>
    <row r="22" spans="1:7" x14ac:dyDescent="0.2">
      <c r="A22" s="24">
        <v>43384</v>
      </c>
      <c r="B22" s="24">
        <v>43398</v>
      </c>
      <c r="C22" s="94" t="str">
        <f t="shared" si="3"/>
        <v>Q2</v>
      </c>
      <c r="D22" s="94">
        <f t="shared" si="1"/>
        <v>43374</v>
      </c>
      <c r="E22" s="27">
        <f t="shared" si="2"/>
        <v>14</v>
      </c>
    </row>
    <row r="23" spans="1:7" x14ac:dyDescent="0.2">
      <c r="A23" s="24">
        <v>43399</v>
      </c>
      <c r="B23" s="24">
        <v>43414</v>
      </c>
      <c r="C23" s="94" t="str">
        <f t="shared" si="3"/>
        <v>Q1</v>
      </c>
      <c r="D23" s="94">
        <f t="shared" si="1"/>
        <v>43405</v>
      </c>
      <c r="E23" s="27">
        <f t="shared" si="2"/>
        <v>15</v>
      </c>
    </row>
    <row r="24" spans="1:7" x14ac:dyDescent="0.2">
      <c r="A24" s="24">
        <v>43415</v>
      </c>
      <c r="B24" s="24">
        <v>43429</v>
      </c>
      <c r="C24" s="94" t="str">
        <f t="shared" si="3"/>
        <v>Q2</v>
      </c>
      <c r="D24" s="94">
        <f t="shared" si="1"/>
        <v>43405</v>
      </c>
      <c r="E24" s="27">
        <f t="shared" si="2"/>
        <v>14</v>
      </c>
    </row>
    <row r="25" spans="1:7" x14ac:dyDescent="0.2">
      <c r="A25" s="24">
        <v>43430</v>
      </c>
      <c r="B25" s="24">
        <v>43444</v>
      </c>
      <c r="C25" s="94" t="str">
        <f t="shared" si="3"/>
        <v>Q1</v>
      </c>
      <c r="D25" s="94">
        <f t="shared" si="1"/>
        <v>43435</v>
      </c>
      <c r="E25" s="27">
        <f t="shared" si="2"/>
        <v>14</v>
      </c>
    </row>
    <row r="26" spans="1:7" x14ac:dyDescent="0.2">
      <c r="A26" s="24">
        <v>43445</v>
      </c>
      <c r="B26" s="24">
        <v>43459</v>
      </c>
      <c r="C26" s="94" t="str">
        <f t="shared" si="3"/>
        <v>Q2</v>
      </c>
      <c r="D26" s="94">
        <f t="shared" si="1"/>
        <v>43435</v>
      </c>
      <c r="E26" s="27">
        <f t="shared" si="2"/>
        <v>14</v>
      </c>
    </row>
    <row r="27" spans="1:7" x14ac:dyDescent="0.2">
      <c r="A27" s="24">
        <v>43460</v>
      </c>
      <c r="B27" s="24">
        <v>43475</v>
      </c>
      <c r="C27" s="94" t="str">
        <f t="shared" si="3"/>
        <v>Q1</v>
      </c>
      <c r="D27" s="94">
        <f t="shared" si="1"/>
        <v>43466</v>
      </c>
      <c r="E27" s="27">
        <f t="shared" si="2"/>
        <v>15</v>
      </c>
    </row>
    <row r="28" spans="1:7" x14ac:dyDescent="0.2">
      <c r="A28" s="24">
        <v>43476</v>
      </c>
      <c r="B28" s="24">
        <v>43490</v>
      </c>
      <c r="C28" s="94" t="str">
        <f t="shared" ref="C28:C38" si="4">IF(D28&gt;A28,"Q1","Q2")</f>
        <v>Q2</v>
      </c>
      <c r="D28" s="94">
        <f t="shared" ref="D28:D38" si="5">B28-DAY(B28)+1</f>
        <v>43466</v>
      </c>
      <c r="E28" s="116">
        <f t="shared" ref="E28:E38" si="6">B28-A28</f>
        <v>14</v>
      </c>
    </row>
    <row r="29" spans="1:7" x14ac:dyDescent="0.2">
      <c r="A29" s="24">
        <v>43491</v>
      </c>
      <c r="B29" s="24">
        <v>43506</v>
      </c>
      <c r="C29" s="94" t="str">
        <f t="shared" si="4"/>
        <v>Q1</v>
      </c>
      <c r="D29" s="94">
        <f t="shared" si="5"/>
        <v>43497</v>
      </c>
      <c r="E29" s="116">
        <f t="shared" si="6"/>
        <v>15</v>
      </c>
    </row>
    <row r="30" spans="1:7" x14ac:dyDescent="0.2">
      <c r="A30" s="137">
        <v>43507</v>
      </c>
      <c r="B30" s="137">
        <v>43521</v>
      </c>
      <c r="C30" s="94" t="str">
        <f t="shared" si="4"/>
        <v>Q2</v>
      </c>
      <c r="D30" s="94">
        <f t="shared" si="5"/>
        <v>43497</v>
      </c>
      <c r="E30" s="136">
        <f t="shared" si="6"/>
        <v>14</v>
      </c>
    </row>
    <row r="31" spans="1:7" x14ac:dyDescent="0.2">
      <c r="A31" s="137">
        <v>43522</v>
      </c>
      <c r="B31" s="137">
        <v>43534</v>
      </c>
      <c r="C31" s="94" t="str">
        <f t="shared" si="4"/>
        <v>Q1</v>
      </c>
      <c r="D31" s="94">
        <f t="shared" si="5"/>
        <v>43525</v>
      </c>
      <c r="E31" s="136">
        <f t="shared" si="6"/>
        <v>12</v>
      </c>
    </row>
    <row r="32" spans="1:7" x14ac:dyDescent="0.2">
      <c r="A32" s="137">
        <v>43535</v>
      </c>
      <c r="B32" s="137">
        <v>43549</v>
      </c>
      <c r="C32" s="94" t="str">
        <f t="shared" si="4"/>
        <v>Q2</v>
      </c>
      <c r="D32" s="94">
        <f t="shared" si="5"/>
        <v>43525</v>
      </c>
      <c r="E32" s="136">
        <f t="shared" si="6"/>
        <v>14</v>
      </c>
    </row>
    <row r="33" spans="1:5" x14ac:dyDescent="0.2">
      <c r="A33" s="137">
        <v>43550</v>
      </c>
      <c r="B33" s="137">
        <v>43565</v>
      </c>
      <c r="C33" s="94" t="str">
        <f t="shared" si="4"/>
        <v>Q1</v>
      </c>
      <c r="D33" s="94">
        <f t="shared" si="5"/>
        <v>43556</v>
      </c>
      <c r="E33" s="136">
        <f t="shared" si="6"/>
        <v>15</v>
      </c>
    </row>
    <row r="34" spans="1:5" x14ac:dyDescent="0.2">
      <c r="A34" s="137">
        <v>43566</v>
      </c>
      <c r="B34" s="137">
        <v>43580</v>
      </c>
      <c r="C34" s="94" t="str">
        <f t="shared" si="4"/>
        <v>Q2</v>
      </c>
      <c r="D34" s="94">
        <f t="shared" si="5"/>
        <v>43556</v>
      </c>
      <c r="E34" s="136">
        <f t="shared" si="6"/>
        <v>14</v>
      </c>
    </row>
    <row r="35" spans="1:5" x14ac:dyDescent="0.2">
      <c r="A35" s="137">
        <v>43581</v>
      </c>
      <c r="B35" s="137">
        <v>43595</v>
      </c>
      <c r="C35" s="94" t="str">
        <f t="shared" si="4"/>
        <v>Q1</v>
      </c>
      <c r="D35" s="94">
        <f t="shared" si="5"/>
        <v>43586</v>
      </c>
      <c r="E35" s="136">
        <f t="shared" si="6"/>
        <v>14</v>
      </c>
    </row>
    <row r="36" spans="1:5" x14ac:dyDescent="0.2">
      <c r="A36" s="137">
        <v>43596</v>
      </c>
      <c r="B36" s="137">
        <v>43610</v>
      </c>
      <c r="C36" s="94" t="str">
        <f t="shared" si="4"/>
        <v>Q2</v>
      </c>
      <c r="D36" s="94">
        <f t="shared" si="5"/>
        <v>43586</v>
      </c>
      <c r="E36" s="136">
        <f t="shared" si="6"/>
        <v>14</v>
      </c>
    </row>
    <row r="37" spans="1:5" x14ac:dyDescent="0.2">
      <c r="A37" s="137">
        <v>43611</v>
      </c>
      <c r="B37" s="137">
        <v>43626</v>
      </c>
      <c r="C37" s="94" t="str">
        <f t="shared" si="4"/>
        <v>Q1</v>
      </c>
      <c r="D37" s="94">
        <f t="shared" si="5"/>
        <v>43617</v>
      </c>
      <c r="E37" s="136">
        <f t="shared" si="6"/>
        <v>15</v>
      </c>
    </row>
    <row r="38" spans="1:5" x14ac:dyDescent="0.2">
      <c r="A38" s="137">
        <v>43627</v>
      </c>
      <c r="B38" s="137">
        <v>43641</v>
      </c>
      <c r="C38" s="94" t="str">
        <f t="shared" si="4"/>
        <v>Q2</v>
      </c>
      <c r="D38" s="94">
        <f t="shared" si="5"/>
        <v>43617</v>
      </c>
      <c r="E38" s="136">
        <f t="shared" si="6"/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pane ySplit="5" topLeftCell="A6" activePane="bottomLeft" state="frozen"/>
      <selection activeCell="D27" sqref="D27"/>
      <selection pane="bottomLeft" activeCell="G5" sqref="G5"/>
    </sheetView>
  </sheetViews>
  <sheetFormatPr baseColWidth="10" defaultColWidth="11.42578125" defaultRowHeight="15" x14ac:dyDescent="0.25"/>
  <cols>
    <col min="1" max="16384" width="11.42578125" style="142"/>
  </cols>
  <sheetData>
    <row r="1" spans="1:5" x14ac:dyDescent="0.25">
      <c r="A1" s="140" t="s">
        <v>1101</v>
      </c>
      <c r="B1" s="141"/>
      <c r="C1" s="141"/>
    </row>
    <row r="2" spans="1:5" x14ac:dyDescent="0.25">
      <c r="A2" s="140"/>
      <c r="B2" s="141"/>
      <c r="C2" s="141"/>
    </row>
    <row r="3" spans="1:5" x14ac:dyDescent="0.25">
      <c r="A3" s="143" t="s">
        <v>1102</v>
      </c>
      <c r="D3" s="144">
        <v>85</v>
      </c>
      <c r="E3" s="142" t="s">
        <v>568</v>
      </c>
    </row>
    <row r="4" spans="1:5" x14ac:dyDescent="0.25">
      <c r="A4" s="143"/>
    </row>
    <row r="5" spans="1:5" x14ac:dyDescent="0.25">
      <c r="A5" s="145" t="s">
        <v>1103</v>
      </c>
      <c r="B5" s="145" t="s">
        <v>1104</v>
      </c>
      <c r="C5" s="145" t="s">
        <v>1105</v>
      </c>
    </row>
    <row r="6" spans="1:5" x14ac:dyDescent="0.25">
      <c r="A6" s="145">
        <v>0.25</v>
      </c>
      <c r="B6" s="146">
        <v>1</v>
      </c>
      <c r="C6" s="147">
        <f>Tabla103[[#This Row],[Efic %]]*D$3</f>
        <v>85</v>
      </c>
    </row>
    <row r="7" spans="1:5" x14ac:dyDescent="0.25">
      <c r="A7" s="145">
        <v>0.5</v>
      </c>
      <c r="B7" s="146">
        <v>1</v>
      </c>
      <c r="C7" s="147">
        <f>Tabla103[[#This Row],[Efic %]]*D$3</f>
        <v>85</v>
      </c>
    </row>
    <row r="8" spans="1:5" x14ac:dyDescent="0.25">
      <c r="A8" s="145">
        <v>0.75</v>
      </c>
      <c r="B8" s="146">
        <v>1</v>
      </c>
      <c r="C8" s="147">
        <f>Tabla103[[#This Row],[Efic %]]*D$3</f>
        <v>85</v>
      </c>
    </row>
    <row r="9" spans="1:5" x14ac:dyDescent="0.25">
      <c r="A9" s="145">
        <v>1</v>
      </c>
      <c r="B9" s="146">
        <v>1</v>
      </c>
      <c r="C9" s="147">
        <f>Tabla103[[#This Row],[Efic %]]*D$3</f>
        <v>85</v>
      </c>
    </row>
    <row r="10" spans="1:5" x14ac:dyDescent="0.25">
      <c r="A10" s="145">
        <v>1.25</v>
      </c>
      <c r="B10" s="146">
        <v>1</v>
      </c>
      <c r="C10" s="147">
        <f>Tabla103[[#This Row],[Efic %]]*D$3</f>
        <v>85</v>
      </c>
    </row>
    <row r="11" spans="1:5" x14ac:dyDescent="0.25">
      <c r="A11" s="145">
        <v>1.5</v>
      </c>
      <c r="B11" s="146">
        <v>1</v>
      </c>
      <c r="C11" s="147">
        <f>Tabla103[[#This Row],[Efic %]]*D$3</f>
        <v>85</v>
      </c>
    </row>
    <row r="12" spans="1:5" x14ac:dyDescent="0.25">
      <c r="A12" s="145">
        <v>1.75</v>
      </c>
      <c r="B12" s="146">
        <v>0.995</v>
      </c>
      <c r="C12" s="147">
        <f>Tabla103[[#This Row],[Efic %]]*D$3</f>
        <v>84.575000000000003</v>
      </c>
    </row>
    <row r="13" spans="1:5" x14ac:dyDescent="0.25">
      <c r="A13" s="145">
        <v>2</v>
      </c>
      <c r="B13" s="146">
        <v>0.995</v>
      </c>
      <c r="C13" s="147">
        <f>Tabla103[[#This Row],[Efic %]]*D$3</f>
        <v>84.575000000000003</v>
      </c>
    </row>
    <row r="14" spans="1:5" x14ac:dyDescent="0.25">
      <c r="A14" s="145">
        <v>2.25</v>
      </c>
      <c r="B14" s="146">
        <v>0.995</v>
      </c>
      <c r="C14" s="147">
        <f>Tabla103[[#This Row],[Efic %]]*D$3</f>
        <v>84.575000000000003</v>
      </c>
    </row>
    <row r="15" spans="1:5" x14ac:dyDescent="0.25">
      <c r="A15" s="145">
        <v>2.5</v>
      </c>
      <c r="B15" s="146">
        <v>0.99</v>
      </c>
      <c r="C15" s="147">
        <f>Tabla103[[#This Row],[Efic %]]*D$3</f>
        <v>84.15</v>
      </c>
    </row>
    <row r="16" spans="1:5" x14ac:dyDescent="0.25">
      <c r="A16" s="145">
        <v>2.75</v>
      </c>
      <c r="B16" s="146">
        <v>0.99</v>
      </c>
      <c r="C16" s="147">
        <f>Tabla103[[#This Row],[Efic %]]*D$3</f>
        <v>84.15</v>
      </c>
    </row>
    <row r="17" spans="1:3" x14ac:dyDescent="0.25">
      <c r="A17" s="145">
        <v>3</v>
      </c>
      <c r="B17" s="146">
        <v>0.99</v>
      </c>
      <c r="C17" s="147">
        <f>Tabla103[[#This Row],[Efic %]]*D$3</f>
        <v>84.15</v>
      </c>
    </row>
    <row r="18" spans="1:3" x14ac:dyDescent="0.25">
      <c r="A18" s="145">
        <v>3.25</v>
      </c>
      <c r="B18" s="146">
        <v>0.98499999999999999</v>
      </c>
      <c r="C18" s="147">
        <f>Tabla103[[#This Row],[Efic %]]*D$3</f>
        <v>83.724999999999994</v>
      </c>
    </row>
    <row r="19" spans="1:3" x14ac:dyDescent="0.25">
      <c r="A19" s="145">
        <v>3.5</v>
      </c>
      <c r="B19" s="146">
        <v>0.98499999999999999</v>
      </c>
      <c r="C19" s="147">
        <f>Tabla103[[#This Row],[Efic %]]*D$3</f>
        <v>83.724999999999994</v>
      </c>
    </row>
    <row r="20" spans="1:3" x14ac:dyDescent="0.25">
      <c r="A20" s="145">
        <v>3.75</v>
      </c>
      <c r="B20" s="146">
        <v>0.98499999999999999</v>
      </c>
      <c r="C20" s="147">
        <f>Tabla103[[#This Row],[Efic %]]*D$3</f>
        <v>83.724999999999994</v>
      </c>
    </row>
    <row r="21" spans="1:3" x14ac:dyDescent="0.25">
      <c r="A21" s="145">
        <v>4</v>
      </c>
      <c r="B21" s="146">
        <v>0.98</v>
      </c>
      <c r="C21" s="147">
        <f>Tabla103[[#This Row],[Efic %]]*D$3</f>
        <v>83.3</v>
      </c>
    </row>
    <row r="22" spans="1:3" x14ac:dyDescent="0.25">
      <c r="A22" s="145">
        <v>4.25</v>
      </c>
      <c r="B22" s="146">
        <v>0.98</v>
      </c>
      <c r="C22" s="147">
        <f>Tabla103[[#This Row],[Efic %]]*D$3</f>
        <v>83.3</v>
      </c>
    </row>
    <row r="23" spans="1:3" x14ac:dyDescent="0.25">
      <c r="A23" s="145">
        <v>4.5</v>
      </c>
      <c r="B23" s="146">
        <v>0.97</v>
      </c>
      <c r="C23" s="147">
        <f>Tabla103[[#This Row],[Efic %]]*D$3</f>
        <v>82.45</v>
      </c>
    </row>
    <row r="24" spans="1:3" x14ac:dyDescent="0.25">
      <c r="A24" s="145">
        <v>4.75</v>
      </c>
      <c r="B24" s="146">
        <v>0.97</v>
      </c>
      <c r="C24" s="147">
        <f>Tabla103[[#This Row],[Efic %]]*D$3</f>
        <v>82.45</v>
      </c>
    </row>
    <row r="25" spans="1:3" x14ac:dyDescent="0.25">
      <c r="A25" s="145">
        <v>5</v>
      </c>
      <c r="B25" s="146">
        <v>0.96499999999999997</v>
      </c>
      <c r="C25" s="147">
        <f>Tabla103[[#This Row],[Efic %]]*D$3</f>
        <v>82.024999999999991</v>
      </c>
    </row>
    <row r="26" spans="1:3" x14ac:dyDescent="0.25">
      <c r="A26" s="145">
        <v>5.25</v>
      </c>
      <c r="B26" s="146">
        <v>0.96</v>
      </c>
      <c r="C26" s="147">
        <f>Tabla103[[#This Row],[Efic %]]*D$3</f>
        <v>81.599999999999994</v>
      </c>
    </row>
    <row r="27" spans="1:3" x14ac:dyDescent="0.25">
      <c r="A27" s="145">
        <v>5.5</v>
      </c>
      <c r="B27" s="146">
        <v>0.95499999999999996</v>
      </c>
      <c r="C27" s="147">
        <f>Tabla103[[#This Row],[Efic %]]*D$3</f>
        <v>81.174999999999997</v>
      </c>
    </row>
    <row r="28" spans="1:3" x14ac:dyDescent="0.25">
      <c r="A28" s="145">
        <v>5.75</v>
      </c>
      <c r="B28" s="146">
        <v>0.95</v>
      </c>
      <c r="C28" s="147">
        <f>Tabla103[[#This Row],[Efic %]]*D$3</f>
        <v>80.75</v>
      </c>
    </row>
    <row r="29" spans="1:3" x14ac:dyDescent="0.25">
      <c r="A29" s="145">
        <v>6</v>
      </c>
      <c r="B29" s="146">
        <v>0.94499999999999995</v>
      </c>
      <c r="C29" s="147">
        <f>Tabla103[[#This Row],[Efic %]]*D$3</f>
        <v>80.325000000000003</v>
      </c>
    </row>
    <row r="30" spans="1:3" x14ac:dyDescent="0.25">
      <c r="A30" s="145">
        <v>6.25</v>
      </c>
      <c r="B30" s="146">
        <v>0.94</v>
      </c>
      <c r="C30" s="147">
        <f>Tabla103[[#This Row],[Efic %]]*D$3</f>
        <v>79.899999999999991</v>
      </c>
    </row>
    <row r="31" spans="1:3" x14ac:dyDescent="0.25">
      <c r="A31" s="145">
        <v>6.5</v>
      </c>
      <c r="B31" s="146">
        <v>0.93500000000000005</v>
      </c>
      <c r="C31" s="147">
        <f>Tabla103[[#This Row],[Efic %]]*D$3</f>
        <v>79.475000000000009</v>
      </c>
    </row>
    <row r="32" spans="1:3" x14ac:dyDescent="0.25">
      <c r="A32" s="145">
        <v>6.75</v>
      </c>
      <c r="B32" s="146">
        <v>0.93500000000000005</v>
      </c>
      <c r="C32" s="147">
        <f>Tabla103[[#This Row],[Efic %]]*D$3</f>
        <v>79.475000000000009</v>
      </c>
    </row>
    <row r="33" spans="1:3" x14ac:dyDescent="0.25">
      <c r="A33" s="145">
        <v>7</v>
      </c>
      <c r="B33" s="146">
        <v>0.93</v>
      </c>
      <c r="C33" s="147">
        <f>Tabla103[[#This Row],[Efic %]]*D$3</f>
        <v>79.05</v>
      </c>
    </row>
    <row r="34" spans="1:3" x14ac:dyDescent="0.25">
      <c r="A34" s="145">
        <v>7.25</v>
      </c>
      <c r="B34" s="146">
        <v>0.93</v>
      </c>
      <c r="C34" s="147">
        <f>Tabla103[[#This Row],[Efic %]]*D$3</f>
        <v>79.05</v>
      </c>
    </row>
    <row r="35" spans="1:3" x14ac:dyDescent="0.25">
      <c r="A35" s="145">
        <v>7.5</v>
      </c>
      <c r="B35" s="146">
        <v>0.92500000000000004</v>
      </c>
      <c r="C35" s="147">
        <f>Tabla103[[#This Row],[Efic %]]*D$3</f>
        <v>78.625</v>
      </c>
    </row>
    <row r="36" spans="1:3" x14ac:dyDescent="0.25">
      <c r="A36" s="145">
        <v>7.75</v>
      </c>
      <c r="B36" s="146">
        <v>0.92500000000000004</v>
      </c>
      <c r="C36" s="147">
        <f>Tabla103[[#This Row],[Efic %]]*D$3</f>
        <v>78.625</v>
      </c>
    </row>
    <row r="37" spans="1:3" x14ac:dyDescent="0.25">
      <c r="A37" s="145">
        <v>8</v>
      </c>
      <c r="B37" s="146">
        <v>0.92</v>
      </c>
      <c r="C37" s="147">
        <f>Tabla103[[#This Row],[Efic %]]*D$3</f>
        <v>78.2</v>
      </c>
    </row>
    <row r="38" spans="1:3" x14ac:dyDescent="0.25">
      <c r="A38" s="145">
        <v>8.25</v>
      </c>
      <c r="B38" s="146">
        <v>0.92</v>
      </c>
      <c r="C38" s="147">
        <f>Tabla103[[#This Row],[Efic %]]*D$3</f>
        <v>78.2</v>
      </c>
    </row>
    <row r="39" spans="1:3" x14ac:dyDescent="0.25">
      <c r="A39" s="145">
        <v>8.5</v>
      </c>
      <c r="B39" s="146">
        <v>0.92</v>
      </c>
      <c r="C39" s="147">
        <f>Tabla103[[#This Row],[Efic %]]*D$3</f>
        <v>78.2</v>
      </c>
    </row>
    <row r="40" spans="1:3" x14ac:dyDescent="0.25">
      <c r="A40" s="145">
        <v>8.75</v>
      </c>
      <c r="B40" s="146">
        <v>0.91500000000000004</v>
      </c>
      <c r="C40" s="147">
        <f>Tabla103[[#This Row],[Efic %]]*D$3</f>
        <v>77.775000000000006</v>
      </c>
    </row>
    <row r="41" spans="1:3" x14ac:dyDescent="0.25">
      <c r="A41" s="145">
        <v>9</v>
      </c>
      <c r="B41" s="146">
        <v>0.91500000000000004</v>
      </c>
      <c r="C41" s="147">
        <f>Tabla103[[#This Row],[Efic %]]*D$3</f>
        <v>77.775000000000006</v>
      </c>
    </row>
    <row r="42" spans="1:3" x14ac:dyDescent="0.25">
      <c r="A42" s="145">
        <v>9.25</v>
      </c>
      <c r="B42" s="146">
        <v>0.91500000000000004</v>
      </c>
      <c r="C42" s="147">
        <f>Tabla103[[#This Row],[Efic %]]*D$3</f>
        <v>77.775000000000006</v>
      </c>
    </row>
    <row r="43" spans="1:3" x14ac:dyDescent="0.25">
      <c r="A43" s="145">
        <v>9.5</v>
      </c>
      <c r="B43" s="146">
        <v>0.91</v>
      </c>
      <c r="C43" s="147">
        <f>Tabla103[[#This Row],[Efic %]]*D$3</f>
        <v>77.350000000000009</v>
      </c>
    </row>
    <row r="44" spans="1:3" x14ac:dyDescent="0.25">
      <c r="A44" s="145">
        <v>9.75</v>
      </c>
      <c r="B44" s="146">
        <v>0.91</v>
      </c>
      <c r="C44" s="147">
        <f>Tabla103[[#This Row],[Efic %]]*D$3</f>
        <v>77.350000000000009</v>
      </c>
    </row>
    <row r="45" spans="1:3" x14ac:dyDescent="0.25">
      <c r="A45" s="145">
        <v>10</v>
      </c>
      <c r="B45" s="146">
        <v>0.91</v>
      </c>
      <c r="C45" s="147">
        <f>Tabla103[[#This Row],[Efic %]]*D$3</f>
        <v>77.350000000000009</v>
      </c>
    </row>
    <row r="46" spans="1:3" x14ac:dyDescent="0.25">
      <c r="A46" s="145">
        <v>10.25</v>
      </c>
      <c r="B46" s="146">
        <v>0.91</v>
      </c>
      <c r="C46" s="147">
        <f>Tabla103[[#This Row],[Efic %]]*D$3</f>
        <v>77.350000000000009</v>
      </c>
    </row>
    <row r="47" spans="1:3" x14ac:dyDescent="0.25">
      <c r="A47" s="145">
        <v>10.5</v>
      </c>
      <c r="B47" s="146">
        <v>0.91</v>
      </c>
      <c r="C47" s="147">
        <f>Tabla103[[#This Row],[Efic %]]*D$3</f>
        <v>77.350000000000009</v>
      </c>
    </row>
    <row r="48" spans="1:3" x14ac:dyDescent="0.25">
      <c r="A48" s="145">
        <v>10.75</v>
      </c>
      <c r="B48" s="146">
        <v>0.91</v>
      </c>
      <c r="C48" s="147">
        <f>Tabla103[[#This Row],[Efic %]]*D$3</f>
        <v>77.350000000000009</v>
      </c>
    </row>
    <row r="49" spans="1:3" x14ac:dyDescent="0.25">
      <c r="A49" s="145">
        <v>11</v>
      </c>
      <c r="B49" s="146">
        <v>0.90749999999999997</v>
      </c>
      <c r="C49" s="147">
        <f>Tabla103[[#This Row],[Efic %]]*D$3</f>
        <v>77.137500000000003</v>
      </c>
    </row>
    <row r="50" spans="1:3" x14ac:dyDescent="0.25">
      <c r="A50" s="145">
        <v>11.25</v>
      </c>
      <c r="B50" s="146">
        <v>0.90749999999999997</v>
      </c>
      <c r="C50" s="147">
        <f>Tabla103[[#This Row],[Efic %]]*D$3</f>
        <v>77.137500000000003</v>
      </c>
    </row>
    <row r="51" spans="1:3" x14ac:dyDescent="0.25">
      <c r="A51" s="145">
        <v>11.5</v>
      </c>
      <c r="B51" s="146">
        <v>0.90749999999999997</v>
      </c>
      <c r="C51" s="147">
        <f>Tabla103[[#This Row],[Efic %]]*D$3</f>
        <v>77.137500000000003</v>
      </c>
    </row>
    <row r="52" spans="1:3" x14ac:dyDescent="0.25">
      <c r="A52" s="145">
        <v>11.75</v>
      </c>
      <c r="B52" s="146">
        <v>0.90749999999999997</v>
      </c>
      <c r="C52" s="147">
        <f>Tabla103[[#This Row],[Efic %]]*D$3</f>
        <v>77.137500000000003</v>
      </c>
    </row>
    <row r="53" spans="1:3" x14ac:dyDescent="0.25">
      <c r="A53" s="145">
        <v>12</v>
      </c>
      <c r="B53" s="146">
        <v>0.90500000000000003</v>
      </c>
      <c r="C53" s="147">
        <f>Tabla103[[#This Row],[Efic %]]*D$3</f>
        <v>76.924999999999997</v>
      </c>
    </row>
    <row r="54" spans="1:3" x14ac:dyDescent="0.25">
      <c r="A54" s="145">
        <v>12.25</v>
      </c>
      <c r="B54" s="146">
        <v>0.90500000000000003</v>
      </c>
      <c r="C54" s="147">
        <f>Tabla103[[#This Row],[Efic %]]*D$3</f>
        <v>76.924999999999997</v>
      </c>
    </row>
    <row r="55" spans="1:3" x14ac:dyDescent="0.25">
      <c r="A55" s="145">
        <v>12.5</v>
      </c>
      <c r="B55" s="146">
        <v>0.90500000000000003</v>
      </c>
      <c r="C55" s="147">
        <f>Tabla103[[#This Row],[Efic %]]*D$3</f>
        <v>76.924999999999997</v>
      </c>
    </row>
    <row r="56" spans="1:3" x14ac:dyDescent="0.25">
      <c r="A56" s="145">
        <v>12.75</v>
      </c>
      <c r="B56" s="146">
        <v>0.90500000000000003</v>
      </c>
      <c r="C56" s="147">
        <f>Tabla103[[#This Row],[Efic %]]*D$3</f>
        <v>76.924999999999997</v>
      </c>
    </row>
    <row r="57" spans="1:3" x14ac:dyDescent="0.25">
      <c r="A57" s="145">
        <v>13</v>
      </c>
      <c r="B57" s="146">
        <v>0.90500000000000003</v>
      </c>
      <c r="C57" s="147">
        <f>Tabla103[[#This Row],[Efic %]]*D$3</f>
        <v>76.924999999999997</v>
      </c>
    </row>
    <row r="58" spans="1:3" x14ac:dyDescent="0.25">
      <c r="A58" s="145">
        <v>13.25</v>
      </c>
      <c r="B58" s="146">
        <v>0.90500000000000003</v>
      </c>
      <c r="C58" s="147">
        <f>Tabla103[[#This Row],[Efic %]]*D$3</f>
        <v>76.924999999999997</v>
      </c>
    </row>
    <row r="59" spans="1:3" x14ac:dyDescent="0.25">
      <c r="A59" s="145">
        <v>13.5</v>
      </c>
      <c r="B59" s="146">
        <v>0.90500000000000003</v>
      </c>
      <c r="C59" s="147">
        <f>Tabla103[[#This Row],[Efic %]]*D$3</f>
        <v>76.924999999999997</v>
      </c>
    </row>
    <row r="60" spans="1:3" x14ac:dyDescent="0.25">
      <c r="A60" s="145">
        <v>13.75</v>
      </c>
      <c r="B60" s="146">
        <v>0.90500000000000003</v>
      </c>
      <c r="C60" s="147">
        <f>Tabla103[[#This Row],[Efic %]]*D$3</f>
        <v>76.924999999999997</v>
      </c>
    </row>
    <row r="61" spans="1:3" x14ac:dyDescent="0.25">
      <c r="A61" s="145">
        <v>14</v>
      </c>
      <c r="B61" s="146">
        <v>0.90249999999999997</v>
      </c>
      <c r="C61" s="147">
        <f>Tabla103[[#This Row],[Efic %]]*D$3</f>
        <v>76.712499999999991</v>
      </c>
    </row>
    <row r="62" spans="1:3" x14ac:dyDescent="0.25">
      <c r="A62" s="145">
        <v>14.25</v>
      </c>
      <c r="B62" s="146">
        <v>0.90249999999999997</v>
      </c>
      <c r="C62" s="147">
        <f>Tabla103[[#This Row],[Efic %]]*D$3</f>
        <v>76.712499999999991</v>
      </c>
    </row>
    <row r="63" spans="1:3" x14ac:dyDescent="0.25">
      <c r="A63" s="145">
        <v>14.5</v>
      </c>
      <c r="B63" s="146">
        <v>0.90249999999999997</v>
      </c>
      <c r="C63" s="147">
        <f>Tabla103[[#This Row],[Efic %]]*D$3</f>
        <v>76.712499999999991</v>
      </c>
    </row>
    <row r="64" spans="1:3" x14ac:dyDescent="0.25">
      <c r="A64" s="145">
        <v>14.75</v>
      </c>
      <c r="B64" s="146">
        <v>0.90249999999999997</v>
      </c>
      <c r="C64" s="147">
        <f>Tabla103[[#This Row],[Efic %]]*D$3</f>
        <v>76.712499999999991</v>
      </c>
    </row>
    <row r="65" spans="1:3" x14ac:dyDescent="0.25">
      <c r="A65" s="145">
        <v>15</v>
      </c>
      <c r="B65" s="146">
        <v>0.90249999999999997</v>
      </c>
      <c r="C65" s="147">
        <f>Tabla103[[#This Row],[Efic %]]*D$3</f>
        <v>76.712499999999991</v>
      </c>
    </row>
    <row r="66" spans="1:3" x14ac:dyDescent="0.25">
      <c r="A66" s="145">
        <v>15.25</v>
      </c>
      <c r="B66" s="146">
        <v>0.90249999999999997</v>
      </c>
      <c r="C66" s="147">
        <f>Tabla103[[#This Row],[Efic %]]*D$3</f>
        <v>76.712499999999991</v>
      </c>
    </row>
    <row r="67" spans="1:3" x14ac:dyDescent="0.25">
      <c r="A67" s="145">
        <v>15.5</v>
      </c>
      <c r="B67" s="146">
        <v>0.90249999999999997</v>
      </c>
      <c r="C67" s="147">
        <f>Tabla103[[#This Row],[Efic %]]*D$3</f>
        <v>76.712499999999991</v>
      </c>
    </row>
    <row r="68" spans="1:3" x14ac:dyDescent="0.25">
      <c r="A68" s="145">
        <v>15.75</v>
      </c>
      <c r="B68" s="146">
        <v>0.90249999999999997</v>
      </c>
      <c r="C68" s="147">
        <f>Tabla103[[#This Row],[Efic %]]*D$3</f>
        <v>76.712499999999991</v>
      </c>
    </row>
    <row r="69" spans="1:3" x14ac:dyDescent="0.25">
      <c r="A69" s="145">
        <v>16</v>
      </c>
      <c r="B69" s="146">
        <v>0.9</v>
      </c>
      <c r="C69" s="147">
        <f>Tabla103[[#This Row],[Efic %]]*D$3</f>
        <v>76.5</v>
      </c>
    </row>
    <row r="70" spans="1:3" x14ac:dyDescent="0.25">
      <c r="A70" s="145">
        <v>16.25</v>
      </c>
      <c r="B70" s="146">
        <v>0.9</v>
      </c>
      <c r="C70" s="147">
        <f>Tabla103[[#This Row],[Efic %]]*D$3</f>
        <v>76.5</v>
      </c>
    </row>
    <row r="71" spans="1:3" x14ac:dyDescent="0.25">
      <c r="A71" s="145">
        <v>16.5</v>
      </c>
      <c r="B71" s="146">
        <v>0.9</v>
      </c>
      <c r="C71" s="147">
        <f>Tabla103[[#This Row],[Efic %]]*D$3</f>
        <v>76.5</v>
      </c>
    </row>
    <row r="72" spans="1:3" x14ac:dyDescent="0.25">
      <c r="A72" s="145">
        <v>16.75</v>
      </c>
      <c r="B72" s="146">
        <v>0.9</v>
      </c>
      <c r="C72" s="147">
        <f>Tabla103[[#This Row],[Efic %]]*D$3</f>
        <v>76.5</v>
      </c>
    </row>
    <row r="73" spans="1:3" x14ac:dyDescent="0.25">
      <c r="A73" s="145">
        <v>17</v>
      </c>
      <c r="B73" s="146">
        <v>0.9</v>
      </c>
      <c r="C73" s="147">
        <f>Tabla103[[#This Row],[Efic %]]*D$3</f>
        <v>76.5</v>
      </c>
    </row>
    <row r="74" spans="1:3" x14ac:dyDescent="0.25">
      <c r="A74" s="145">
        <v>17.25</v>
      </c>
      <c r="B74" s="146">
        <v>0.9</v>
      </c>
      <c r="C74" s="147">
        <f>Tabla103[[#This Row],[Efic %]]*D$3</f>
        <v>76.5</v>
      </c>
    </row>
    <row r="75" spans="1:3" x14ac:dyDescent="0.25">
      <c r="A75" s="145">
        <v>17.5</v>
      </c>
      <c r="B75" s="146">
        <v>0.9</v>
      </c>
      <c r="C75" s="147">
        <f>Tabla103[[#This Row],[Efic %]]*D$3</f>
        <v>76.5</v>
      </c>
    </row>
    <row r="76" spans="1:3" x14ac:dyDescent="0.25">
      <c r="A76" s="145">
        <v>17.75</v>
      </c>
      <c r="B76" s="146">
        <v>0.9</v>
      </c>
      <c r="C76" s="147">
        <f>Tabla103[[#This Row],[Efic %]]*D$3</f>
        <v>76.5</v>
      </c>
    </row>
    <row r="77" spans="1:3" x14ac:dyDescent="0.25">
      <c r="A77" s="145">
        <v>18</v>
      </c>
      <c r="B77" s="146">
        <v>0.89749999999999996</v>
      </c>
      <c r="C77" s="147">
        <f>Tabla103[[#This Row],[Efic %]]*D$3</f>
        <v>76.287499999999994</v>
      </c>
    </row>
    <row r="78" spans="1:3" x14ac:dyDescent="0.25">
      <c r="A78" s="145">
        <v>18.25</v>
      </c>
      <c r="B78" s="146">
        <v>0.89749999999999996</v>
      </c>
      <c r="C78" s="147">
        <f>Tabla103[[#This Row],[Efic %]]*D$3</f>
        <v>76.287499999999994</v>
      </c>
    </row>
    <row r="79" spans="1:3" x14ac:dyDescent="0.25">
      <c r="A79" s="145">
        <v>18.5</v>
      </c>
      <c r="B79" s="146">
        <v>0.89749999999999996</v>
      </c>
      <c r="C79" s="147">
        <f>Tabla103[[#This Row],[Efic %]]*D$3</f>
        <v>76.287499999999994</v>
      </c>
    </row>
    <row r="80" spans="1:3" x14ac:dyDescent="0.25">
      <c r="A80" s="145">
        <v>18.75</v>
      </c>
      <c r="B80" s="146">
        <v>0.89749999999999996</v>
      </c>
      <c r="C80" s="147">
        <f>Tabla103[[#This Row],[Efic %]]*D$3</f>
        <v>76.287499999999994</v>
      </c>
    </row>
    <row r="81" spans="1:3" x14ac:dyDescent="0.25">
      <c r="A81" s="145">
        <v>19</v>
      </c>
      <c r="B81" s="146">
        <v>0.89749999999999996</v>
      </c>
      <c r="C81" s="147">
        <f>Tabla103[[#This Row],[Efic %]]*D$3</f>
        <v>76.287499999999994</v>
      </c>
    </row>
    <row r="82" spans="1:3" x14ac:dyDescent="0.25">
      <c r="A82" s="145">
        <v>19.25</v>
      </c>
      <c r="B82" s="146">
        <v>0.89749999999999996</v>
      </c>
      <c r="C82" s="147">
        <f>Tabla103[[#This Row],[Efic %]]*D$3</f>
        <v>76.287499999999994</v>
      </c>
    </row>
    <row r="83" spans="1:3" x14ac:dyDescent="0.25">
      <c r="A83" s="145">
        <v>19.5</v>
      </c>
      <c r="B83" s="146">
        <v>0.89749999999999996</v>
      </c>
      <c r="C83" s="147">
        <f>Tabla103[[#This Row],[Efic %]]*D$3</f>
        <v>76.287499999999994</v>
      </c>
    </row>
    <row r="84" spans="1:3" x14ac:dyDescent="0.25">
      <c r="A84" s="145">
        <v>19.75</v>
      </c>
      <c r="B84" s="146">
        <v>0.89749999999999996</v>
      </c>
      <c r="C84" s="147">
        <f>Tabla103[[#This Row],[Efic %]]*D$3</f>
        <v>76.287499999999994</v>
      </c>
    </row>
    <row r="85" spans="1:3" x14ac:dyDescent="0.25">
      <c r="A85" s="145">
        <v>20</v>
      </c>
      <c r="B85" s="146">
        <v>0.89500000000000002</v>
      </c>
      <c r="C85" s="147">
        <f>Tabla103[[#This Row],[Efic %]]*D$3</f>
        <v>76.075000000000003</v>
      </c>
    </row>
    <row r="86" spans="1:3" x14ac:dyDescent="0.25">
      <c r="A86" s="145">
        <v>20.25</v>
      </c>
      <c r="B86" s="146">
        <v>0.89500000000000002</v>
      </c>
      <c r="C86" s="147">
        <f>Tabla103[[#This Row],[Efic %]]*D$3</f>
        <v>76.075000000000003</v>
      </c>
    </row>
    <row r="87" spans="1:3" x14ac:dyDescent="0.25">
      <c r="A87" s="145">
        <v>20.5</v>
      </c>
      <c r="B87" s="146">
        <v>0.89500000000000002</v>
      </c>
      <c r="C87" s="147">
        <f>Tabla103[[#This Row],[Efic %]]*D$3</f>
        <v>76.075000000000003</v>
      </c>
    </row>
    <row r="88" spans="1:3" x14ac:dyDescent="0.25">
      <c r="A88" s="145">
        <v>20.75</v>
      </c>
      <c r="B88" s="146">
        <v>0.89500000000000002</v>
      </c>
      <c r="C88" s="147">
        <f>Tabla103[[#This Row],[Efic %]]*D$3</f>
        <v>76.075000000000003</v>
      </c>
    </row>
    <row r="89" spans="1:3" x14ac:dyDescent="0.25">
      <c r="A89" s="145">
        <v>21</v>
      </c>
      <c r="B89" s="146">
        <v>0.89500000000000002</v>
      </c>
      <c r="C89" s="147">
        <f>Tabla103[[#This Row],[Efic %]]*D$3</f>
        <v>76.075000000000003</v>
      </c>
    </row>
    <row r="90" spans="1:3" x14ac:dyDescent="0.25">
      <c r="A90" s="145">
        <v>21.25</v>
      </c>
      <c r="B90" s="146">
        <v>0.89500000000000002</v>
      </c>
      <c r="C90" s="147">
        <f>Tabla103[[#This Row],[Efic %]]*D$3</f>
        <v>76.075000000000003</v>
      </c>
    </row>
    <row r="91" spans="1:3" x14ac:dyDescent="0.25">
      <c r="A91" s="145">
        <v>21.5</v>
      </c>
      <c r="B91" s="146">
        <v>0.89500000000000002</v>
      </c>
      <c r="C91" s="147">
        <f>Tabla103[[#This Row],[Efic %]]*D$3</f>
        <v>76.075000000000003</v>
      </c>
    </row>
    <row r="92" spans="1:3" x14ac:dyDescent="0.25">
      <c r="A92" s="145">
        <v>21.75</v>
      </c>
      <c r="B92" s="146">
        <v>0.89500000000000002</v>
      </c>
      <c r="C92" s="147">
        <f>Tabla103[[#This Row],[Efic %]]*D$3</f>
        <v>76.075000000000003</v>
      </c>
    </row>
    <row r="93" spans="1:3" x14ac:dyDescent="0.25">
      <c r="A93" s="145">
        <v>22</v>
      </c>
      <c r="B93" s="146">
        <v>0.89</v>
      </c>
      <c r="C93" s="147">
        <f>Tabla103[[#This Row],[Efic %]]*D$3</f>
        <v>75.650000000000006</v>
      </c>
    </row>
    <row r="94" spans="1:3" x14ac:dyDescent="0.25">
      <c r="A94" s="145">
        <v>22.25</v>
      </c>
      <c r="B94" s="146">
        <v>0.89</v>
      </c>
      <c r="C94" s="147">
        <f>Tabla103[[#This Row],[Efic %]]*D$3</f>
        <v>75.650000000000006</v>
      </c>
    </row>
    <row r="95" spans="1:3" x14ac:dyDescent="0.25">
      <c r="A95" s="145">
        <v>22.5</v>
      </c>
      <c r="B95" s="146">
        <v>0.89</v>
      </c>
      <c r="C95" s="147">
        <f>Tabla103[[#This Row],[Efic %]]*D$3</f>
        <v>75.650000000000006</v>
      </c>
    </row>
    <row r="96" spans="1:3" x14ac:dyDescent="0.25">
      <c r="A96" s="145">
        <v>22.75</v>
      </c>
      <c r="B96" s="146">
        <v>0.89</v>
      </c>
      <c r="C96" s="147">
        <f>Tabla103[[#This Row],[Efic %]]*D$3</f>
        <v>75.650000000000006</v>
      </c>
    </row>
    <row r="97" spans="1:3" x14ac:dyDescent="0.25">
      <c r="A97" s="145">
        <v>23</v>
      </c>
      <c r="B97" s="146">
        <v>0.89</v>
      </c>
      <c r="C97" s="147">
        <f>Tabla103[[#This Row],[Efic %]]*D$3</f>
        <v>75.650000000000006</v>
      </c>
    </row>
    <row r="98" spans="1:3" x14ac:dyDescent="0.25">
      <c r="A98" s="145">
        <v>23.25</v>
      </c>
      <c r="B98" s="146">
        <v>0.89</v>
      </c>
      <c r="C98" s="147">
        <f>Tabla103[[#This Row],[Efic %]]*D$3</f>
        <v>75.650000000000006</v>
      </c>
    </row>
    <row r="99" spans="1:3" x14ac:dyDescent="0.25">
      <c r="A99" s="145">
        <v>23.5</v>
      </c>
      <c r="B99" s="146">
        <v>0.89</v>
      </c>
      <c r="C99" s="147">
        <f>Tabla103[[#This Row],[Efic %]]*D$3</f>
        <v>75.650000000000006</v>
      </c>
    </row>
    <row r="100" spans="1:3" x14ac:dyDescent="0.25">
      <c r="A100" s="145">
        <v>23.75</v>
      </c>
      <c r="B100" s="146">
        <v>0.89</v>
      </c>
      <c r="C100" s="147">
        <f>Tabla103[[#This Row],[Efic %]]*D$3</f>
        <v>75.650000000000006</v>
      </c>
    </row>
    <row r="101" spans="1:3" x14ac:dyDescent="0.25">
      <c r="A101" s="145">
        <v>24</v>
      </c>
      <c r="B101" s="146">
        <v>0.88500000000000001</v>
      </c>
      <c r="C101" s="147">
        <f>Tabla103[[#This Row],[Efic %]]*D$3</f>
        <v>75.224999999999994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7" sqref="D27"/>
    </sheetView>
  </sheetViews>
  <sheetFormatPr baseColWidth="10" defaultColWidth="11.42578125" defaultRowHeight="15" x14ac:dyDescent="0.25"/>
  <cols>
    <col min="1" max="16384" width="11.42578125" style="142"/>
  </cols>
  <sheetData>
    <row r="1" spans="1:5" x14ac:dyDescent="0.25">
      <c r="A1" s="148" t="s">
        <v>1106</v>
      </c>
      <c r="B1" s="149"/>
      <c r="C1" s="149"/>
      <c r="D1" s="149"/>
      <c r="E1" s="149"/>
    </row>
    <row r="2" spans="1:5" x14ac:dyDescent="0.25">
      <c r="A2" s="143"/>
      <c r="C2" s="150">
        <v>85</v>
      </c>
    </row>
    <row r="3" spans="1:5" x14ac:dyDescent="0.25">
      <c r="A3" s="145" t="s">
        <v>1103</v>
      </c>
      <c r="B3" s="145" t="s">
        <v>1104</v>
      </c>
      <c r="C3" s="145" t="s">
        <v>1105</v>
      </c>
      <c r="D3" s="145" t="s">
        <v>1107</v>
      </c>
    </row>
    <row r="4" spans="1:5" x14ac:dyDescent="0.25">
      <c r="A4" s="145">
        <v>0.25</v>
      </c>
      <c r="B4" s="151">
        <v>1</v>
      </c>
      <c r="C4" s="145">
        <f>Tabla10[[#This Row],[Efic %]]*C$2</f>
        <v>85</v>
      </c>
      <c r="D4" s="152">
        <f>$B$15*Tabla10[[#This Row],['#Paños]]+$B$16</f>
        <v>1.0134999999999998</v>
      </c>
      <c r="E4" s="152"/>
    </row>
    <row r="5" spans="1:5" x14ac:dyDescent="0.25">
      <c r="A5" s="145">
        <v>2</v>
      </c>
      <c r="B5" s="151">
        <v>0.98</v>
      </c>
      <c r="C5" s="145">
        <f>Tabla10[[#This Row],[Efic %]]*C$2</f>
        <v>83.3</v>
      </c>
      <c r="D5" s="153">
        <f>$B$15*Tabla10[[#This Row],['#Paños]]+$B$16</f>
        <v>0.9778</v>
      </c>
      <c r="E5" s="152"/>
    </row>
    <row r="6" spans="1:5" x14ac:dyDescent="0.25">
      <c r="A6" s="145">
        <v>3</v>
      </c>
      <c r="B6" s="151">
        <v>0.96</v>
      </c>
      <c r="C6" s="145">
        <f>Tabla10[[#This Row],[Efic %]]*C$2</f>
        <v>81.599999999999994</v>
      </c>
      <c r="D6" s="153">
        <f>$B$15*Tabla10[[#This Row],['#Paños]]+$B$16</f>
        <v>0.95739999999999992</v>
      </c>
      <c r="E6" s="152"/>
    </row>
    <row r="7" spans="1:5" x14ac:dyDescent="0.25">
      <c r="A7" s="145">
        <v>6</v>
      </c>
      <c r="B7" s="151">
        <v>0.93</v>
      </c>
      <c r="C7" s="145">
        <f>Tabla10[[#This Row],[Efic %]]*C$2</f>
        <v>79.05</v>
      </c>
      <c r="D7" s="153">
        <f>$B$15*Tabla10[[#This Row],['#Paños]]+$B$16</f>
        <v>0.89619999999999989</v>
      </c>
      <c r="E7" s="152"/>
    </row>
    <row r="8" spans="1:5" x14ac:dyDescent="0.25">
      <c r="A8" s="145">
        <v>10</v>
      </c>
      <c r="B8" s="151">
        <v>0.91</v>
      </c>
      <c r="C8" s="145">
        <f>Tabla10[[#This Row],[Efic %]]*C$2</f>
        <v>77.350000000000009</v>
      </c>
      <c r="D8" s="153">
        <f>$B$15*Tabla10[[#This Row],['#Paños]]+$B$16</f>
        <v>0.81459999999999999</v>
      </c>
      <c r="E8" s="152"/>
    </row>
    <row r="9" spans="1:5" x14ac:dyDescent="0.25">
      <c r="A9" s="145">
        <v>15</v>
      </c>
      <c r="B9" s="151">
        <v>0.9</v>
      </c>
      <c r="C9" s="154">
        <f>Tabla10[[#This Row],[Efic %]]*C$2</f>
        <v>76.5</v>
      </c>
      <c r="D9" s="153">
        <f>$B$15*Tabla10[[#This Row],['#Paños]]+$B$16</f>
        <v>0.7125999999999999</v>
      </c>
      <c r="E9" s="152"/>
    </row>
    <row r="10" spans="1:5" x14ac:dyDescent="0.25">
      <c r="A10" s="145">
        <v>20</v>
      </c>
      <c r="B10" s="151">
        <v>0.88</v>
      </c>
      <c r="C10" s="154">
        <f>Tabla10[[#This Row],[Efic %]]*C$2</f>
        <v>74.8</v>
      </c>
      <c r="D10" s="153">
        <f>$B$15*Tabla10[[#This Row],['#Paños]]+$B$16</f>
        <v>0.61059999999999992</v>
      </c>
      <c r="E10" s="152"/>
    </row>
    <row r="12" spans="1:5" x14ac:dyDescent="0.25">
      <c r="A12" s="142" t="s">
        <v>1108</v>
      </c>
    </row>
    <row r="13" spans="1:5" x14ac:dyDescent="0.25">
      <c r="A13" s="142" t="s">
        <v>1109</v>
      </c>
      <c r="B13" s="142">
        <v>2.9999999999999997E-4</v>
      </c>
    </row>
    <row r="14" spans="1:5" x14ac:dyDescent="0.25">
      <c r="A14" s="142" t="s">
        <v>1110</v>
      </c>
      <c r="B14" s="142">
        <v>-2.5000000000000001E-3</v>
      </c>
    </row>
    <row r="15" spans="1:5" x14ac:dyDescent="0.25">
      <c r="A15" s="142" t="s">
        <v>1111</v>
      </c>
      <c r="B15" s="142">
        <v>-2.0400000000000001E-2</v>
      </c>
    </row>
    <row r="16" spans="1:5" x14ac:dyDescent="0.25">
      <c r="A16" s="142" t="s">
        <v>1112</v>
      </c>
      <c r="B16" s="142">
        <v>1.0185999999999999</v>
      </c>
    </row>
    <row r="18" spans="3:3" x14ac:dyDescent="0.25">
      <c r="C18" s="142">
        <f>15^3*0.001-0.0098*15^2+0.0049*15+1.0033</f>
        <v>2.2467999999999999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40"/>
  <sheetViews>
    <sheetView showGridLines="0" workbookViewId="0">
      <selection activeCell="B11" sqref="B11"/>
    </sheetView>
  </sheetViews>
  <sheetFormatPr baseColWidth="10" defaultColWidth="11.42578125" defaultRowHeight="12.75" x14ac:dyDescent="0.2"/>
  <cols>
    <col min="1" max="1" width="10.5703125" style="12" customWidth="1"/>
    <col min="2" max="2" width="16.85546875" style="12" bestFit="1" customWidth="1"/>
    <col min="3" max="3" width="42.42578125" style="12" customWidth="1"/>
    <col min="4" max="6" width="11" style="12" customWidth="1"/>
    <col min="7" max="7" width="28.42578125" style="178" customWidth="1"/>
    <col min="8" max="8" width="14.85546875" style="12" bestFit="1" customWidth="1"/>
    <col min="9" max="9" width="12.28515625" style="12" bestFit="1" customWidth="1"/>
    <col min="10" max="16384" width="11.42578125" style="12"/>
  </cols>
  <sheetData>
    <row r="6" spans="1:15" x14ac:dyDescent="0.2">
      <c r="A6" s="155" t="s">
        <v>1113</v>
      </c>
      <c r="B6" s="156"/>
      <c r="C6" s="157"/>
      <c r="D6" s="158"/>
      <c r="E6" s="158"/>
      <c r="F6" s="158"/>
      <c r="G6" s="175"/>
    </row>
    <row r="7" spans="1:15" x14ac:dyDescent="0.2">
      <c r="A7" s="155" t="s">
        <v>1114</v>
      </c>
      <c r="B7" s="156"/>
      <c r="C7" s="157"/>
      <c r="D7" s="157"/>
      <c r="E7" s="157"/>
      <c r="F7" s="157"/>
      <c r="G7" s="176"/>
    </row>
    <row r="8" spans="1:15" ht="24" x14ac:dyDescent="0.2">
      <c r="A8" s="159" t="s">
        <v>1115</v>
      </c>
      <c r="B8" s="159" t="s">
        <v>1116</v>
      </c>
      <c r="C8" s="159" t="s">
        <v>1117</v>
      </c>
      <c r="D8" s="159" t="s">
        <v>1118</v>
      </c>
      <c r="E8" s="160" t="s">
        <v>1119</v>
      </c>
      <c r="F8" s="160" t="s">
        <v>1120</v>
      </c>
      <c r="G8" s="160" t="s">
        <v>1157</v>
      </c>
      <c r="H8" s="160" t="s">
        <v>1121</v>
      </c>
    </row>
    <row r="9" spans="1:15" x14ac:dyDescent="0.2">
      <c r="A9" s="161">
        <v>50330952</v>
      </c>
      <c r="B9" s="162" t="s">
        <v>1122</v>
      </c>
      <c r="C9" s="163" t="s">
        <v>1123</v>
      </c>
      <c r="D9" s="164">
        <v>1</v>
      </c>
      <c r="E9" s="164" t="s">
        <v>1124</v>
      </c>
      <c r="F9" s="165">
        <v>1.004</v>
      </c>
      <c r="G9" s="177" t="s">
        <v>602</v>
      </c>
      <c r="H9" s="166">
        <v>113.5257731958763</v>
      </c>
      <c r="I9" s="12" t="e">
        <f>VLOOKUP(A9,Tabla2[[SAP
Cód BASF]:[Descripción]],2,0)</f>
        <v>#N/A</v>
      </c>
    </row>
    <row r="10" spans="1:15" x14ac:dyDescent="0.2">
      <c r="A10" s="161">
        <v>54646434</v>
      </c>
      <c r="B10" s="162" t="s">
        <v>1122</v>
      </c>
      <c r="C10" s="163" t="s">
        <v>1125</v>
      </c>
      <c r="D10" s="164">
        <v>0.5</v>
      </c>
      <c r="E10" s="164" t="s">
        <v>1124</v>
      </c>
      <c r="F10" s="165">
        <v>1.119</v>
      </c>
      <c r="G10" s="177" t="s">
        <v>602</v>
      </c>
      <c r="H10" s="166">
        <v>75.9381443298969</v>
      </c>
      <c r="I10" s="12" t="e">
        <f>VLOOKUP(A10,Tabla2[[SAP
Cód BASF]:[Descripción]],2,0)</f>
        <v>#N/A</v>
      </c>
    </row>
    <row r="11" spans="1:15" x14ac:dyDescent="0.2">
      <c r="A11" s="161">
        <v>50395539</v>
      </c>
      <c r="B11" s="162" t="s">
        <v>420</v>
      </c>
      <c r="C11" s="163" t="s">
        <v>421</v>
      </c>
      <c r="D11" s="164">
        <v>5</v>
      </c>
      <c r="E11" s="164" t="s">
        <v>1124</v>
      </c>
      <c r="F11" s="165">
        <v>1.0049999999999999</v>
      </c>
      <c r="G11" s="177" t="s">
        <v>602</v>
      </c>
      <c r="H11" s="166">
        <v>293.05660692023292</v>
      </c>
      <c r="I11" s="12" t="str">
        <f>VLOOKUP(A11,Tabla2[[SAP
Cód BASF]:[Descripción]],2,0)</f>
        <v>HS Fast Drying VOC</v>
      </c>
    </row>
    <row r="12" spans="1:15" x14ac:dyDescent="0.2">
      <c r="A12" s="161">
        <v>50395640</v>
      </c>
      <c r="B12" s="162" t="s">
        <v>420</v>
      </c>
      <c r="C12" s="163" t="s">
        <v>421</v>
      </c>
      <c r="D12" s="164">
        <v>1</v>
      </c>
      <c r="E12" s="164" t="s">
        <v>1124</v>
      </c>
      <c r="F12" s="165">
        <v>1.0049999999999999</v>
      </c>
      <c r="G12" s="177" t="s">
        <v>602</v>
      </c>
      <c r="H12" s="166">
        <v>58.606685410809121</v>
      </c>
      <c r="I12" s="12" t="e">
        <f>VLOOKUP(A12,Tabla2[[SAP
Cód BASF]:[Descripción]],2,0)</f>
        <v>#N/A</v>
      </c>
    </row>
    <row r="13" spans="1:15" x14ac:dyDescent="0.2">
      <c r="A13" s="161">
        <v>50395775</v>
      </c>
      <c r="B13" s="162" t="s">
        <v>422</v>
      </c>
      <c r="C13" s="163" t="s">
        <v>423</v>
      </c>
      <c r="D13" s="164">
        <v>5</v>
      </c>
      <c r="E13" s="164" t="s">
        <v>1124</v>
      </c>
      <c r="F13" s="165">
        <v>0.99299999999999999</v>
      </c>
      <c r="G13" s="177" t="s">
        <v>602</v>
      </c>
      <c r="H13" s="166">
        <v>295.86097636444578</v>
      </c>
      <c r="I13" s="12" t="str">
        <f>VLOOKUP(A13,Tabla2[[SAP
Cód BASF]:[Descripción]],2,0)</f>
        <v>HS Clear Superior Gloss VOC</v>
      </c>
      <c r="N13" s="167"/>
    </row>
    <row r="14" spans="1:15" x14ac:dyDescent="0.2">
      <c r="A14" s="161">
        <v>50418529</v>
      </c>
      <c r="B14" s="162" t="s">
        <v>424</v>
      </c>
      <c r="C14" s="163" t="s">
        <v>425</v>
      </c>
      <c r="D14" s="164">
        <v>5</v>
      </c>
      <c r="E14" s="164" t="s">
        <v>1124</v>
      </c>
      <c r="F14" s="165">
        <v>0.999</v>
      </c>
      <c r="G14" s="177" t="s">
        <v>602</v>
      </c>
      <c r="H14" s="166">
        <v>301.52813961629238</v>
      </c>
      <c r="I14" s="12" t="str">
        <f>VLOOKUP(A14,Tabla2[[SAP
Cód BASF]:[Descripción]],2,0)</f>
        <v>HS  Clear Scratch resist VOC</v>
      </c>
      <c r="L14" s="168"/>
      <c r="M14" s="168"/>
      <c r="N14" s="168"/>
      <c r="O14" s="168"/>
    </row>
    <row r="15" spans="1:15" x14ac:dyDescent="0.2">
      <c r="A15" s="161">
        <v>50418369</v>
      </c>
      <c r="B15" s="162" t="s">
        <v>426</v>
      </c>
      <c r="C15" s="163" t="s">
        <v>427</v>
      </c>
      <c r="D15" s="164">
        <v>5</v>
      </c>
      <c r="E15" s="164" t="s">
        <v>1124</v>
      </c>
      <c r="F15" s="165">
        <v>0.998</v>
      </c>
      <c r="G15" s="177" t="s">
        <v>602</v>
      </c>
      <c r="H15" s="166">
        <v>286.74677567075429</v>
      </c>
      <c r="I15" s="12" t="str">
        <f>VLOOKUP(A15,Tabla2[[SAP
Cód BASF]:[Descripción]],2,0)</f>
        <v>HS Clear Universal VOC</v>
      </c>
    </row>
    <row r="16" spans="1:15" x14ac:dyDescent="0.2">
      <c r="A16" s="161">
        <v>50395749</v>
      </c>
      <c r="B16" s="162" t="s">
        <v>428</v>
      </c>
      <c r="C16" s="163" t="s">
        <v>429</v>
      </c>
      <c r="D16" s="164">
        <v>2.5</v>
      </c>
      <c r="E16" s="164" t="s">
        <v>1124</v>
      </c>
      <c r="F16" s="165">
        <v>1.0900000000000001</v>
      </c>
      <c r="G16" s="177" t="s">
        <v>602</v>
      </c>
      <c r="H16" s="166">
        <v>169.92726101026665</v>
      </c>
      <c r="I16" s="12" t="str">
        <f>VLOOKUP(A16,Tabla2[[SAP
Cód BASF]:[Descripción]],2,0)</f>
        <v xml:space="preserve">Endurecedor  Rápido   VOC </v>
      </c>
    </row>
    <row r="17" spans="1:15" x14ac:dyDescent="0.2">
      <c r="A17" s="161">
        <v>50395709</v>
      </c>
      <c r="B17" s="162" t="s">
        <v>428</v>
      </c>
      <c r="C17" s="163" t="s">
        <v>429</v>
      </c>
      <c r="D17" s="164">
        <v>1</v>
      </c>
      <c r="E17" s="164" t="s">
        <v>1124</v>
      </c>
      <c r="F17" s="165">
        <v>1.0900000000000001</v>
      </c>
      <c r="G17" s="177" t="s">
        <v>602</v>
      </c>
      <c r="H17" s="166">
        <v>67.970904404106648</v>
      </c>
      <c r="I17" s="12" t="e">
        <f>VLOOKUP(A17,Tabla2[[SAP
Cód BASF]:[Descripción]],2,0)</f>
        <v>#N/A</v>
      </c>
    </row>
    <row r="18" spans="1:15" x14ac:dyDescent="0.2">
      <c r="A18" s="161">
        <v>50395740</v>
      </c>
      <c r="B18" s="162" t="s">
        <v>430</v>
      </c>
      <c r="C18" s="163" t="s">
        <v>431</v>
      </c>
      <c r="D18" s="164">
        <v>2.5</v>
      </c>
      <c r="E18" s="164" t="s">
        <v>1124</v>
      </c>
      <c r="F18" s="165">
        <v>1.0900000000000001</v>
      </c>
      <c r="G18" s="177" t="s">
        <v>602</v>
      </c>
      <c r="H18" s="166">
        <v>169.92726101026665</v>
      </c>
      <c r="I18" s="12" t="str">
        <f>VLOOKUP(A18,Tabla2[[SAP
Cód BASF]:[Descripción]],2,0)</f>
        <v>Endurecedor Normal   VOC</v>
      </c>
    </row>
    <row r="19" spans="1:15" x14ac:dyDescent="0.2">
      <c r="A19" s="161">
        <v>50399943</v>
      </c>
      <c r="B19" s="162" t="s">
        <v>432</v>
      </c>
      <c r="C19" s="163" t="s">
        <v>433</v>
      </c>
      <c r="D19" s="164">
        <v>2.5</v>
      </c>
      <c r="E19" s="164" t="s">
        <v>1124</v>
      </c>
      <c r="F19" s="165">
        <v>1.0980000000000001</v>
      </c>
      <c r="G19" s="177" t="s">
        <v>602</v>
      </c>
      <c r="H19" s="166">
        <v>169.92726101026665</v>
      </c>
      <c r="I19" s="12" t="str">
        <f>VLOOKUP(A19,Tabla2[[SAP
Cód BASF]:[Descripción]],2,0)</f>
        <v>Endurecedor Lento   VOC</v>
      </c>
    </row>
    <row r="20" spans="1:15" x14ac:dyDescent="0.2">
      <c r="A20" s="161">
        <v>53147222</v>
      </c>
      <c r="B20" s="162" t="s">
        <v>1</v>
      </c>
      <c r="C20" s="163" t="s">
        <v>2</v>
      </c>
      <c r="D20" s="164">
        <v>1</v>
      </c>
      <c r="E20" s="164" t="s">
        <v>1124</v>
      </c>
      <c r="F20" s="165">
        <v>0.98299999999999998</v>
      </c>
      <c r="G20" s="177" t="s">
        <v>602</v>
      </c>
      <c r="H20" s="166">
        <v>42.561224489795919</v>
      </c>
      <c r="I20" s="12" t="str">
        <f>VLOOKUP(A20,Tabla2[[SAP
Cód BASF]:[Descripción]],2,0)</f>
        <v>BARNIZ ALTOS SOLIDOS 923-255 HS 1L</v>
      </c>
    </row>
    <row r="21" spans="1:15" x14ac:dyDescent="0.2">
      <c r="A21" s="161">
        <v>53146533</v>
      </c>
      <c r="B21" s="162" t="s">
        <v>475</v>
      </c>
      <c r="C21" s="163" t="s">
        <v>1126</v>
      </c>
      <c r="D21" s="164">
        <v>1</v>
      </c>
      <c r="E21" s="164" t="s">
        <v>1124</v>
      </c>
      <c r="F21" s="165">
        <v>0.97799999999999998</v>
      </c>
      <c r="G21" s="177" t="s">
        <v>602</v>
      </c>
      <c r="H21" s="166">
        <v>29.206185567010309</v>
      </c>
      <c r="I21" s="12" t="str">
        <f>VLOOKUP(A21,Tabla2[[SAP
Cód BASF]:[Descripción]],2,0)</f>
        <v>BARNIZ PU 923-155 MS 1L</v>
      </c>
    </row>
    <row r="22" spans="1:15" x14ac:dyDescent="0.2">
      <c r="A22" s="161">
        <v>53146215</v>
      </c>
      <c r="B22" s="162" t="s">
        <v>3</v>
      </c>
      <c r="C22" s="163" t="s">
        <v>4</v>
      </c>
      <c r="D22" s="164">
        <v>1</v>
      </c>
      <c r="E22" s="164" t="s">
        <v>1124</v>
      </c>
      <c r="F22" s="165">
        <v>0.97099999999999997</v>
      </c>
      <c r="G22" s="177" t="s">
        <v>602</v>
      </c>
      <c r="H22" s="166">
        <v>37.231578947368419</v>
      </c>
      <c r="I22" s="12" t="str">
        <f>VLOOKUP(A22,Tabla2[[SAP
Cód BASF]:[Descripción]],2,0)</f>
        <v>BARNIZ SPOT REPAIR 923-144 MS  1L</v>
      </c>
    </row>
    <row r="23" spans="1:15" x14ac:dyDescent="0.2">
      <c r="A23" s="161">
        <v>53145208</v>
      </c>
      <c r="B23" s="162" t="s">
        <v>7</v>
      </c>
      <c r="C23" s="163" t="s">
        <v>8</v>
      </c>
      <c r="D23" s="164">
        <v>0.75</v>
      </c>
      <c r="E23" s="164" t="s">
        <v>1124</v>
      </c>
      <c r="F23" s="165">
        <v>0.99399999999999999</v>
      </c>
      <c r="G23" s="177" t="s">
        <v>602</v>
      </c>
      <c r="H23" s="166">
        <v>43.916169289202394</v>
      </c>
      <c r="I23" s="12" t="str">
        <f>VLOOKUP(A23,Tabla2[[SAP
Cód BASF]:[Descripción]],2,0)</f>
        <v>BARNIZ SEMI MATE 923-57 0.75L</v>
      </c>
    </row>
    <row r="24" spans="1:15" x14ac:dyDescent="0.2">
      <c r="A24" s="161">
        <v>53145049</v>
      </c>
      <c r="B24" s="162" t="s">
        <v>9</v>
      </c>
      <c r="C24" s="163" t="s">
        <v>10</v>
      </c>
      <c r="D24" s="164">
        <v>0.75</v>
      </c>
      <c r="E24" s="164" t="s">
        <v>1124</v>
      </c>
      <c r="F24" s="165">
        <v>0.97799999999999998</v>
      </c>
      <c r="G24" s="177" t="s">
        <v>602</v>
      </c>
      <c r="H24" s="166">
        <v>43.916169289202394</v>
      </c>
      <c r="I24" s="12" t="str">
        <f>VLOOKUP(A24,Tabla2[[SAP
Cód BASF]:[Descripción]],2,0)</f>
        <v>BARNIZ MATE 923-55  0.75L</v>
      </c>
    </row>
    <row r="25" spans="1:15" x14ac:dyDescent="0.2">
      <c r="A25" s="161">
        <v>54646327</v>
      </c>
      <c r="B25" s="162" t="s">
        <v>12</v>
      </c>
      <c r="C25" s="163" t="s">
        <v>13</v>
      </c>
      <c r="D25" s="164">
        <v>0.5</v>
      </c>
      <c r="E25" s="164" t="s">
        <v>1124</v>
      </c>
      <c r="F25" s="165">
        <v>0.97199999999999998</v>
      </c>
      <c r="G25" s="177" t="s">
        <v>602</v>
      </c>
      <c r="H25" s="166">
        <v>22.101522842639593</v>
      </c>
      <c r="I25" s="12" t="str">
        <f>VLOOKUP(A25,Tabla2[[SAP
Cód BASF]:[Descripción]],2,0)</f>
        <v>ENDURECEDOR RÁPIDO HS 929-91 0.5L</v>
      </c>
    </row>
    <row r="26" spans="1:15" x14ac:dyDescent="0.2">
      <c r="A26" s="161">
        <v>54646751</v>
      </c>
      <c r="B26" s="162" t="s">
        <v>286</v>
      </c>
      <c r="C26" s="163" t="s">
        <v>287</v>
      </c>
      <c r="D26" s="164">
        <v>0.5</v>
      </c>
      <c r="E26" s="164" t="s">
        <v>1124</v>
      </c>
      <c r="F26" s="165">
        <v>1.992</v>
      </c>
      <c r="G26" s="177" t="s">
        <v>602</v>
      </c>
      <c r="H26" s="166">
        <v>22.101522842639593</v>
      </c>
      <c r="I26" s="12" t="str">
        <f>VLOOKUP(A26,Tabla2[[SAP
Cód BASF]:[Descripción]],2,0)</f>
        <v>CATALIZADOR NORMAL 929-93 0,5l IP3B</v>
      </c>
    </row>
    <row r="27" spans="1:15" x14ac:dyDescent="0.2">
      <c r="A27" s="161">
        <v>50180380</v>
      </c>
      <c r="B27" s="162" t="s">
        <v>19</v>
      </c>
      <c r="C27" s="163" t="s">
        <v>20</v>
      </c>
      <c r="D27" s="164">
        <v>3</v>
      </c>
      <c r="E27" s="164" t="s">
        <v>1124</v>
      </c>
      <c r="F27" s="165">
        <v>1.7050000000000001</v>
      </c>
      <c r="G27" s="177" t="s">
        <v>603</v>
      </c>
      <c r="H27" s="166">
        <v>111</v>
      </c>
      <c r="I27" s="12" t="str">
        <f>VLOOKUP(A27,Tabla2[[SAP
Cód BASF]:[Descripción]],2,0)</f>
        <v>BASE PRIMER BLANCO HS 285-655 3L</v>
      </c>
    </row>
    <row r="28" spans="1:15" x14ac:dyDescent="0.2">
      <c r="A28" s="161">
        <v>50180379</v>
      </c>
      <c r="B28" s="162" t="s">
        <v>21</v>
      </c>
      <c r="C28" s="163" t="s">
        <v>22</v>
      </c>
      <c r="D28" s="164">
        <v>3</v>
      </c>
      <c r="E28" s="164" t="s">
        <v>1124</v>
      </c>
      <c r="F28" s="165">
        <v>1.504</v>
      </c>
      <c r="G28" s="177" t="s">
        <v>603</v>
      </c>
      <c r="H28" s="166">
        <v>111</v>
      </c>
      <c r="I28" s="12" t="str">
        <f>VLOOKUP(A28,Tabla2[[SAP
Cód BASF]:[Descripción]],2,0)</f>
        <v>BASE PRIMER NEGRO HS 285-555 3L</v>
      </c>
    </row>
    <row r="29" spans="1:15" x14ac:dyDescent="0.2">
      <c r="A29" s="161">
        <v>54645002</v>
      </c>
      <c r="B29" s="162" t="s">
        <v>17</v>
      </c>
      <c r="C29" s="163" t="s">
        <v>18</v>
      </c>
      <c r="D29" s="164">
        <v>0.5</v>
      </c>
      <c r="E29" s="164" t="s">
        <v>1124</v>
      </c>
      <c r="F29" s="165">
        <v>0.99099999999999999</v>
      </c>
      <c r="G29" s="177" t="s">
        <v>603</v>
      </c>
      <c r="H29" s="166">
        <v>22.101522842639593</v>
      </c>
      <c r="I29" s="12" t="str">
        <f>VLOOKUP(A29,Tabla2[[SAP
Cód BASF]:[Descripción]],2,0)</f>
        <v>Catalizador 929-55 para Primer HS 0.5L</v>
      </c>
    </row>
    <row r="30" spans="1:15" x14ac:dyDescent="0.2">
      <c r="A30" s="161">
        <v>50219892</v>
      </c>
      <c r="B30" s="162" t="s">
        <v>23</v>
      </c>
      <c r="C30" s="163" t="s">
        <v>24</v>
      </c>
      <c r="D30" s="164">
        <v>3</v>
      </c>
      <c r="E30" s="164" t="s">
        <v>1124</v>
      </c>
      <c r="F30" s="165">
        <v>1.145</v>
      </c>
      <c r="G30" s="177" t="s">
        <v>603</v>
      </c>
      <c r="H30" s="166">
        <v>107.08375177044994</v>
      </c>
      <c r="I30" s="12" t="str">
        <f>VLOOKUP(A30,Tabla2[[SAP
Cód BASF]:[Descripción]],2,0)</f>
        <v>SELLADOR TRANSPARENTE HS VOC 3L</v>
      </c>
    </row>
    <row r="31" spans="1:15" x14ac:dyDescent="0.2">
      <c r="A31" s="161">
        <v>53078481</v>
      </c>
      <c r="B31" s="162" t="s">
        <v>39</v>
      </c>
      <c r="C31" s="163" t="s">
        <v>40</v>
      </c>
      <c r="D31" s="164">
        <v>1</v>
      </c>
      <c r="E31" s="164" t="s">
        <v>1124</v>
      </c>
      <c r="F31" s="165">
        <v>1.125</v>
      </c>
      <c r="G31" s="177" t="s">
        <v>603</v>
      </c>
      <c r="H31" s="166">
        <v>39.784603393913628</v>
      </c>
      <c r="I31" s="12" t="str">
        <f>VLOOKUP(A31,Tabla2[[SAP
Cód BASF]:[Descripción]],2,0)</f>
        <v>FONDO FOSFATIZANTE 283-150 1L</v>
      </c>
    </row>
    <row r="32" spans="1:15" x14ac:dyDescent="0.2">
      <c r="A32" s="161">
        <v>54626028</v>
      </c>
      <c r="B32" s="162" t="s">
        <v>41</v>
      </c>
      <c r="C32" s="163" t="s">
        <v>42</v>
      </c>
      <c r="D32" s="164">
        <v>1.25</v>
      </c>
      <c r="E32" s="164" t="s">
        <v>1124</v>
      </c>
      <c r="F32" s="165">
        <v>0.80800000000000005</v>
      </c>
      <c r="G32" s="177" t="s">
        <v>603</v>
      </c>
      <c r="H32" s="166">
        <v>25.61377404612605</v>
      </c>
      <c r="I32" s="12" t="str">
        <f>VLOOKUP(A32,Tabla2[[SAP
Cód BASF]:[Descripción]],2,0)</f>
        <v>ACTIVATOR P/ FONDO FOSF. 352-228 1.25L</v>
      </c>
      <c r="L32" s="168"/>
      <c r="M32" s="168"/>
      <c r="N32" s="168"/>
      <c r="O32" s="168"/>
    </row>
    <row r="33" spans="1:9" x14ac:dyDescent="0.2">
      <c r="A33" s="161">
        <v>53227994</v>
      </c>
      <c r="B33" s="162" t="s">
        <v>47</v>
      </c>
      <c r="C33" s="163" t="s">
        <v>1127</v>
      </c>
      <c r="D33" s="164">
        <v>1</v>
      </c>
      <c r="E33" s="164" t="s">
        <v>1124</v>
      </c>
      <c r="F33" s="165">
        <v>0.89400000000000002</v>
      </c>
      <c r="G33" s="177" t="s">
        <v>603</v>
      </c>
      <c r="H33" s="166">
        <v>40.829702058312954</v>
      </c>
      <c r="I33" s="12" t="str">
        <f>VLOOKUP(A33,Tabla2[[SAP
Cód BASF]:[Descripción]],2,0)</f>
        <v>Imprimación de adhesión para plásticos 934-0  1L</v>
      </c>
    </row>
    <row r="34" spans="1:9" x14ac:dyDescent="0.2">
      <c r="A34" s="161">
        <v>54774587</v>
      </c>
      <c r="B34" s="162" t="s">
        <v>25</v>
      </c>
      <c r="C34" s="163" t="s">
        <v>26</v>
      </c>
      <c r="D34" s="164">
        <v>1</v>
      </c>
      <c r="E34" s="164" t="s">
        <v>1124</v>
      </c>
      <c r="F34" s="165">
        <v>0.88200000000000001</v>
      </c>
      <c r="G34" s="177" t="s">
        <v>612</v>
      </c>
      <c r="H34" s="166">
        <v>16.755555555555556</v>
      </c>
      <c r="I34" s="12" t="str">
        <f>VLOOKUP(A34,Tabla2[[SAP
Cód BASF]:[Descripción]],2,0)</f>
        <v>THINNER NORMAL 352-91  1L</v>
      </c>
    </row>
    <row r="35" spans="1:9" x14ac:dyDescent="0.2">
      <c r="A35" s="161">
        <v>54774481</v>
      </c>
      <c r="B35" s="162" t="s">
        <v>25</v>
      </c>
      <c r="C35" s="163" t="s">
        <v>27</v>
      </c>
      <c r="D35" s="164">
        <v>5</v>
      </c>
      <c r="E35" s="164" t="s">
        <v>1124</v>
      </c>
      <c r="F35" s="165">
        <v>0.88200000000000001</v>
      </c>
      <c r="G35" s="177" t="s">
        <v>612</v>
      </c>
      <c r="H35" s="166">
        <v>83.777777777777786</v>
      </c>
      <c r="I35" s="12" t="str">
        <f>VLOOKUP(A35,Tabla2[[SAP
Cód BASF]:[Descripción]],2,0)</f>
        <v>THINNER NORMAL 352-91  5L</v>
      </c>
    </row>
    <row r="36" spans="1:9" x14ac:dyDescent="0.2">
      <c r="A36" s="161">
        <v>50401862</v>
      </c>
      <c r="B36" s="162" t="s">
        <v>436</v>
      </c>
      <c r="C36" s="163" t="s">
        <v>1128</v>
      </c>
      <c r="D36" s="164">
        <v>5</v>
      </c>
      <c r="E36" s="164" t="s">
        <v>1124</v>
      </c>
      <c r="F36" s="165">
        <v>0.85699999999999998</v>
      </c>
      <c r="G36" s="177" t="s">
        <v>612</v>
      </c>
      <c r="H36" s="166">
        <v>99.33155265442106</v>
      </c>
      <c r="I36" s="12" t="str">
        <f>VLOOKUP(A36,Tabla2[[SAP
Cód BASF]:[Descripción]],2,0)</f>
        <v xml:space="preserve">Thinner rápido </v>
      </c>
    </row>
    <row r="37" spans="1:9" x14ac:dyDescent="0.2">
      <c r="A37" s="161">
        <v>50400939</v>
      </c>
      <c r="B37" s="162" t="s">
        <v>437</v>
      </c>
      <c r="C37" s="163" t="s">
        <v>1129</v>
      </c>
      <c r="D37" s="164">
        <v>5</v>
      </c>
      <c r="E37" s="164" t="s">
        <v>1124</v>
      </c>
      <c r="F37" s="165">
        <v>0.83</v>
      </c>
      <c r="G37" s="177" t="s">
        <v>612</v>
      </c>
      <c r="H37" s="166">
        <v>99.33155265442106</v>
      </c>
      <c r="I37" s="12" t="str">
        <f>VLOOKUP(A37,Tabla2[[SAP
Cód BASF]:[Descripción]],2,0)</f>
        <v>Thinner normal</v>
      </c>
    </row>
    <row r="38" spans="1:9" x14ac:dyDescent="0.2">
      <c r="A38" s="161">
        <v>54785240</v>
      </c>
      <c r="B38" s="162" t="s">
        <v>28</v>
      </c>
      <c r="C38" s="163" t="s">
        <v>1130</v>
      </c>
      <c r="D38" s="164">
        <v>0.5</v>
      </c>
      <c r="E38" s="164" t="s">
        <v>1124</v>
      </c>
      <c r="F38" s="165">
        <v>0.91100000000000003</v>
      </c>
      <c r="G38" s="177" t="s">
        <v>612</v>
      </c>
      <c r="H38" s="166">
        <v>24.896807788348728</v>
      </c>
      <c r="I38" s="12" t="str">
        <f>VLOOKUP(A38,Tabla2[[SAP
Cód BASF]:[Descripción]],2,0)</f>
        <v>SPOT BLENDER 0.5 L  (p/ disimular áreas de difuminado de laca)</v>
      </c>
    </row>
    <row r="39" spans="1:9" x14ac:dyDescent="0.2">
      <c r="A39" s="161">
        <v>54761655</v>
      </c>
      <c r="B39" s="162" t="s">
        <v>29</v>
      </c>
      <c r="C39" s="163" t="s">
        <v>1131</v>
      </c>
      <c r="D39" s="164">
        <v>5</v>
      </c>
      <c r="E39" s="164" t="s">
        <v>1124</v>
      </c>
      <c r="F39" s="165">
        <v>1.5580000000000001</v>
      </c>
      <c r="G39" s="177" t="s">
        <v>612</v>
      </c>
      <c r="H39" s="166">
        <v>48.230541990715629</v>
      </c>
      <c r="I39" s="12" t="str">
        <f>VLOOKUP(A39,Tabla2[[SAP
Cód BASF]:[Descripción]],2,0)</f>
        <v>Disolvente limpieza  5 LT.</v>
      </c>
    </row>
    <row r="40" spans="1:9" x14ac:dyDescent="0.2">
      <c r="A40" s="161">
        <v>54784339</v>
      </c>
      <c r="B40" s="162" t="s">
        <v>31</v>
      </c>
      <c r="C40" s="163" t="s">
        <v>1132</v>
      </c>
      <c r="D40" s="164">
        <v>5</v>
      </c>
      <c r="E40" s="164" t="s">
        <v>1124</v>
      </c>
      <c r="F40" s="165">
        <v>0.98</v>
      </c>
      <c r="G40" s="177" t="s">
        <v>612</v>
      </c>
      <c r="H40" s="166">
        <v>48.230541990715629</v>
      </c>
      <c r="I40" s="12" t="str">
        <f>VLOOKUP(A40,Tabla2[[SAP
Cód BASF]:[Descripción]],2,0)</f>
        <v>Agente desengrasante y limpiador de superficies</v>
      </c>
    </row>
    <row r="41" spans="1:9" x14ac:dyDescent="0.2">
      <c r="A41" s="161">
        <v>53163070</v>
      </c>
      <c r="B41" s="162" t="s">
        <v>32</v>
      </c>
      <c r="C41" s="163" t="s">
        <v>1133</v>
      </c>
      <c r="D41" s="164">
        <v>0.5</v>
      </c>
      <c r="E41" s="164" t="s">
        <v>1124</v>
      </c>
      <c r="F41" s="165">
        <v>0.88100000000000001</v>
      </c>
      <c r="G41" s="177" t="s">
        <v>1158</v>
      </c>
      <c r="H41" s="166">
        <v>57.119280159160802</v>
      </c>
      <c r="I41" s="12" t="str">
        <f>VLOOKUP(A41,Tabla2[[SAP
Cód BASF]:[Descripción]],2,0)</f>
        <v>PLATA  ATERCIOPELADA II  55-9190  0.5L</v>
      </c>
    </row>
    <row r="42" spans="1:9" x14ac:dyDescent="0.2">
      <c r="A42" s="161">
        <v>53233188</v>
      </c>
      <c r="B42" s="162" t="s">
        <v>299</v>
      </c>
      <c r="C42" s="163" t="s">
        <v>300</v>
      </c>
      <c r="D42" s="164">
        <v>1</v>
      </c>
      <c r="E42" s="164" t="s">
        <v>1124</v>
      </c>
      <c r="F42" s="165">
        <v>0.91500000000000004</v>
      </c>
      <c r="G42" s="177" t="s">
        <v>1158</v>
      </c>
      <c r="H42" s="166">
        <v>39.200988974721852</v>
      </c>
      <c r="I42" s="12" t="str">
        <f>VLOOKUP(A42,Tabla2[[SAP
Cód BASF]:[Descripción]],2,0)</f>
        <v>BLENDING CLEAR 1 L</v>
      </c>
    </row>
    <row r="43" spans="1:9" x14ac:dyDescent="0.2">
      <c r="A43" s="161">
        <v>54788844</v>
      </c>
      <c r="B43" s="162" t="s">
        <v>33</v>
      </c>
      <c r="C43" s="163" t="s">
        <v>34</v>
      </c>
      <c r="D43" s="164">
        <v>1</v>
      </c>
      <c r="E43" s="164" t="s">
        <v>1124</v>
      </c>
      <c r="F43" s="165">
        <v>0.876</v>
      </c>
      <c r="G43" s="177" t="s">
        <v>1158</v>
      </c>
      <c r="H43" s="166">
        <v>31.648185543392266</v>
      </c>
      <c r="I43" s="12" t="str">
        <f>VLOOKUP(A43,Tabla2[[SAP
Cód BASF]:[Descripción]],2,0)</f>
        <v>ADITIVIVO ANTI-SILICONA 580-100 (Adit. Anti-Cratera) 1L</v>
      </c>
    </row>
    <row r="44" spans="1:9" x14ac:dyDescent="0.2">
      <c r="A44" s="161">
        <v>53231916</v>
      </c>
      <c r="B44" s="162" t="s">
        <v>35</v>
      </c>
      <c r="C44" s="163" t="s">
        <v>36</v>
      </c>
      <c r="D44" s="164">
        <v>1</v>
      </c>
      <c r="E44" s="164" t="s">
        <v>1124</v>
      </c>
      <c r="F44" s="165">
        <v>0.98299999999999998</v>
      </c>
      <c r="G44" s="177" t="s">
        <v>1158</v>
      </c>
      <c r="H44" s="166">
        <v>54.481202716934462</v>
      </c>
      <c r="I44" s="12" t="str">
        <f>VLOOKUP(A44,Tabla2[[SAP
Cód BASF]:[Descripción]],2,0)</f>
        <v xml:space="preserve">ADITIVO ENMATECEDOR PARA ACRÍLICOS HS 522-322 1L </v>
      </c>
    </row>
    <row r="45" spans="1:9" x14ac:dyDescent="0.2">
      <c r="A45" s="161">
        <v>53757623</v>
      </c>
      <c r="B45" s="162" t="s">
        <v>37</v>
      </c>
      <c r="C45" s="163" t="s">
        <v>38</v>
      </c>
      <c r="D45" s="164">
        <v>0.8</v>
      </c>
      <c r="E45" s="164" t="s">
        <v>1124</v>
      </c>
      <c r="F45" s="165">
        <v>1.256</v>
      </c>
      <c r="G45" s="177" t="s">
        <v>1158</v>
      </c>
      <c r="H45" s="166">
        <v>22.03708563880436</v>
      </c>
      <c r="I45" s="12" t="str">
        <f>VLOOKUP(A45,Tabla2[[SAP
Cód BASF]:[Descripción]],2,0)</f>
        <v>PROTECCIÓN P/ BAJOS Y CONTRA LAS PIEDRAS (SOLUBLE) 0.8L</v>
      </c>
    </row>
    <row r="46" spans="1:9" x14ac:dyDescent="0.2">
      <c r="A46" s="161">
        <v>50223190</v>
      </c>
      <c r="B46" s="162" t="s">
        <v>43</v>
      </c>
      <c r="C46" s="163" t="s">
        <v>44</v>
      </c>
      <c r="D46" s="164">
        <v>0.05</v>
      </c>
      <c r="E46" s="164" t="s">
        <v>1134</v>
      </c>
      <c r="F46" s="165">
        <v>1.1599999999999999</v>
      </c>
      <c r="G46" s="177" t="s">
        <v>1158</v>
      </c>
      <c r="H46" s="166">
        <v>7.4633034565014578</v>
      </c>
      <c r="I46" s="12" t="str">
        <f>VLOOKUP(A46,Tabla2[[SAP
Cód BASF]:[Descripción]],2,0)</f>
        <v>ENDURECEDOR PARA MASILLA POLIESTER 948-36  0.05 Kg</v>
      </c>
    </row>
    <row r="47" spans="1:9" x14ac:dyDescent="0.2">
      <c r="A47" s="161">
        <v>54683639</v>
      </c>
      <c r="B47" s="162" t="s">
        <v>45</v>
      </c>
      <c r="C47" s="163" t="s">
        <v>46</v>
      </c>
      <c r="D47" s="164">
        <v>1.5</v>
      </c>
      <c r="E47" s="164" t="s">
        <v>1134</v>
      </c>
      <c r="F47" s="165">
        <v>1.7629999999999999</v>
      </c>
      <c r="G47" s="177" t="s">
        <v>1158</v>
      </c>
      <c r="H47" s="166">
        <v>39.784603393913628</v>
      </c>
      <c r="I47" s="12" t="str">
        <f>VLOOKUP(A47,Tabla2[[SAP
Cód BASF]:[Descripción]],2,0)</f>
        <v>MASILLA POLIESTER 839-20  1.5 kg</v>
      </c>
    </row>
    <row r="48" spans="1:9" x14ac:dyDescent="0.2">
      <c r="A48" s="161">
        <v>54686554</v>
      </c>
      <c r="B48" s="162" t="s">
        <v>442</v>
      </c>
      <c r="C48" s="163" t="s">
        <v>1135</v>
      </c>
      <c r="D48" s="164">
        <v>1.5</v>
      </c>
      <c r="E48" s="164" t="s">
        <v>1134</v>
      </c>
      <c r="F48" s="165">
        <v>1.78</v>
      </c>
      <c r="G48" s="177" t="s">
        <v>1158</v>
      </c>
      <c r="H48" s="166">
        <v>17.095238095238095</v>
      </c>
      <c r="I48" s="12" t="str">
        <f>VLOOKUP(A48,Tabla2[[SAP
Cód BASF]:[Descripción]],2,0)</f>
        <v>1,5KG Bodyfiller grey</v>
      </c>
    </row>
    <row r="49" spans="1:9" x14ac:dyDescent="0.2">
      <c r="A49" s="161">
        <v>50226908</v>
      </c>
      <c r="B49" s="162" t="s">
        <v>443</v>
      </c>
      <c r="C49" s="163" t="s">
        <v>1136</v>
      </c>
      <c r="D49" s="164">
        <v>0.05</v>
      </c>
      <c r="E49" s="164" t="s">
        <v>1134</v>
      </c>
      <c r="F49" s="165">
        <v>1.0009999999999999</v>
      </c>
      <c r="G49" s="177" t="s">
        <v>1158</v>
      </c>
      <c r="H49" s="166">
        <v>6.3230769230769237</v>
      </c>
      <c r="I49" s="12" t="str">
        <f>VLOOKUP(A49,Tabla2[[SAP
Cód BASF]:[Descripción]],2,0)</f>
        <v>0,05KG Härterpaste rot</v>
      </c>
    </row>
    <row r="50" spans="1:9" x14ac:dyDescent="0.2">
      <c r="A50" s="161">
        <v>54685865</v>
      </c>
      <c r="B50" s="162" t="s">
        <v>1137</v>
      </c>
      <c r="C50" s="163" t="s">
        <v>1138</v>
      </c>
      <c r="D50" s="164">
        <v>7</v>
      </c>
      <c r="E50" s="164" t="s">
        <v>1134</v>
      </c>
      <c r="F50" s="165">
        <v>1.83</v>
      </c>
      <c r="G50" s="177" t="s">
        <v>1158</v>
      </c>
      <c r="H50" s="166">
        <v>93.233082706766936</v>
      </c>
      <c r="I50" s="12" t="e">
        <f>VLOOKUP(A50,Tabla2[[SAP
Cód BASF]:[Descripción]],2,0)</f>
        <v>#N/A</v>
      </c>
    </row>
    <row r="51" spans="1:9" x14ac:dyDescent="0.2">
      <c r="A51" s="170">
        <v>45176585</v>
      </c>
      <c r="B51" s="162" t="s">
        <v>1139</v>
      </c>
      <c r="C51" s="163" t="s">
        <v>48</v>
      </c>
      <c r="D51" s="164">
        <v>1</v>
      </c>
      <c r="E51" s="164" t="s">
        <v>1140</v>
      </c>
      <c r="F51" s="171">
        <v>125</v>
      </c>
      <c r="G51" s="177" t="s">
        <v>1158</v>
      </c>
      <c r="H51" s="166">
        <v>81.389039609332698</v>
      </c>
      <c r="I51" s="12" t="e">
        <f>VLOOKUP(A51,Tabla2[[SAP
Cód BASF]:[Descripción]],2,0)</f>
        <v>#N/A</v>
      </c>
    </row>
    <row r="52" spans="1:9" x14ac:dyDescent="0.2">
      <c r="A52" s="161">
        <v>53115740</v>
      </c>
      <c r="B52" s="162" t="s">
        <v>303</v>
      </c>
      <c r="C52" s="172" t="s">
        <v>304</v>
      </c>
      <c r="D52" s="170">
        <v>3.5</v>
      </c>
      <c r="E52" s="170" t="s">
        <v>1124</v>
      </c>
      <c r="F52" s="165">
        <v>0.92300000000000004</v>
      </c>
      <c r="G52" s="177" t="s">
        <v>604</v>
      </c>
      <c r="H52" s="166">
        <v>313.08495339893847</v>
      </c>
      <c r="I52" s="12" t="str">
        <f>VLOOKUP(A52,Tabla2[[SAP
Cód BASF]:[Descripción]],2,0)</f>
        <v xml:space="preserve">BLANCO TRANSPARENTE </v>
      </c>
    </row>
    <row r="53" spans="1:9" x14ac:dyDescent="0.2">
      <c r="A53" s="161">
        <v>53116482</v>
      </c>
      <c r="B53" s="162" t="s">
        <v>305</v>
      </c>
      <c r="C53" s="172" t="s">
        <v>306</v>
      </c>
      <c r="D53" s="170">
        <v>1</v>
      </c>
      <c r="E53" s="170" t="s">
        <v>1124</v>
      </c>
      <c r="F53" s="165">
        <v>0.95799999999999996</v>
      </c>
      <c r="G53" s="177" t="s">
        <v>604</v>
      </c>
      <c r="H53" s="166">
        <v>89.547350452562796</v>
      </c>
      <c r="I53" s="12" t="str">
        <f>VLOOKUP(A53,Tabla2[[SAP
Cód BASF]:[Descripción]],2,0)</f>
        <v xml:space="preserve">AMARILLO OXIDO </v>
      </c>
    </row>
    <row r="54" spans="1:9" x14ac:dyDescent="0.2">
      <c r="A54" s="161">
        <v>53162275</v>
      </c>
      <c r="B54" s="162" t="s">
        <v>307</v>
      </c>
      <c r="C54" s="172" t="s">
        <v>308</v>
      </c>
      <c r="D54" s="170">
        <v>0.5</v>
      </c>
      <c r="E54" s="170" t="s">
        <v>1124</v>
      </c>
      <c r="F54" s="165">
        <v>0.91700000000000004</v>
      </c>
      <c r="G54" s="177" t="s">
        <v>604</v>
      </c>
      <c r="H54" s="166">
        <v>44.995998186712242</v>
      </c>
      <c r="I54" s="12" t="str">
        <f>VLOOKUP(A54,Tabla2[[SAP
Cód BASF]:[Descripción]],2,0)</f>
        <v xml:space="preserve">AMARILLO OXIDO TRANSPARENTE </v>
      </c>
    </row>
    <row r="55" spans="1:9" x14ac:dyDescent="0.2">
      <c r="A55" s="161">
        <v>54355676</v>
      </c>
      <c r="B55" s="162" t="s">
        <v>309</v>
      </c>
      <c r="C55" s="172" t="s">
        <v>310</v>
      </c>
      <c r="D55" s="170">
        <v>0.5</v>
      </c>
      <c r="E55" s="170" t="s">
        <v>1124</v>
      </c>
      <c r="F55" s="165">
        <v>1.01</v>
      </c>
      <c r="G55" s="177" t="s">
        <v>604</v>
      </c>
      <c r="H55" s="166">
        <v>44.995998186712242</v>
      </c>
      <c r="I55" s="12" t="str">
        <f>VLOOKUP(A55,Tabla2[[SAP
Cód BASF]:[Descripción]],2,0)</f>
        <v xml:space="preserve">MANGO AMARILLADO  </v>
      </c>
    </row>
    <row r="56" spans="1:9" x14ac:dyDescent="0.2">
      <c r="A56" s="161">
        <v>53117330</v>
      </c>
      <c r="B56" s="162" t="s">
        <v>311</v>
      </c>
      <c r="C56" s="172" t="s">
        <v>312</v>
      </c>
      <c r="D56" s="170">
        <v>0.5</v>
      </c>
      <c r="E56" s="170" t="s">
        <v>1124</v>
      </c>
      <c r="F56" s="165">
        <v>0.92300000000000004</v>
      </c>
      <c r="G56" s="177" t="s">
        <v>604</v>
      </c>
      <c r="H56" s="166">
        <v>44.995998186712242</v>
      </c>
      <c r="I56" s="12" t="str">
        <f>VLOOKUP(A56,Tabla2[[SAP
Cód BASF]:[Descripción]],2,0)</f>
        <v xml:space="preserve">NARANJA AMARILLADO </v>
      </c>
    </row>
    <row r="57" spans="1:9" x14ac:dyDescent="0.2">
      <c r="A57" s="161">
        <v>54355517</v>
      </c>
      <c r="B57" s="162" t="s">
        <v>313</v>
      </c>
      <c r="C57" s="172" t="s">
        <v>314</v>
      </c>
      <c r="D57" s="170">
        <v>0.5</v>
      </c>
      <c r="E57" s="170" t="s">
        <v>1124</v>
      </c>
      <c r="F57" s="165">
        <v>0.92200000000000004</v>
      </c>
      <c r="G57" s="177" t="s">
        <v>604</v>
      </c>
      <c r="H57" s="166">
        <v>44.995998186712242</v>
      </c>
      <c r="I57" s="12" t="str">
        <f>VLOOKUP(A57,Tabla2[[SAP
Cód BASF]:[Descripción]],2,0)</f>
        <v>AMARILLO PAPAYA</v>
      </c>
    </row>
    <row r="58" spans="1:9" x14ac:dyDescent="0.2">
      <c r="A58" s="161">
        <v>53162540</v>
      </c>
      <c r="B58" s="162" t="s">
        <v>315</v>
      </c>
      <c r="C58" s="172" t="s">
        <v>316</v>
      </c>
      <c r="D58" s="170">
        <v>0.5</v>
      </c>
      <c r="E58" s="170" t="s">
        <v>1124</v>
      </c>
      <c r="F58" s="165">
        <v>0.91600000000000004</v>
      </c>
      <c r="G58" s="177" t="s">
        <v>604</v>
      </c>
      <c r="H58" s="166">
        <v>44.995998186712242</v>
      </c>
      <c r="I58" s="12" t="str">
        <f>VLOOKUP(A58,Tabla2[[SAP
Cód BASF]:[Descripción]],2,0)</f>
        <v xml:space="preserve">ROJO OXIDO TRANSPARENTE </v>
      </c>
    </row>
    <row r="59" spans="1:9" x14ac:dyDescent="0.2">
      <c r="A59" s="161">
        <v>53118019</v>
      </c>
      <c r="B59" s="162" t="s">
        <v>317</v>
      </c>
      <c r="C59" s="172" t="s">
        <v>318</v>
      </c>
      <c r="D59" s="170">
        <v>1</v>
      </c>
      <c r="E59" s="170" t="s">
        <v>1124</v>
      </c>
      <c r="F59" s="165">
        <v>0.95099999999999996</v>
      </c>
      <c r="G59" s="177" t="s">
        <v>604</v>
      </c>
      <c r="H59" s="166">
        <v>189.12265937302757</v>
      </c>
      <c r="I59" s="12" t="str">
        <f>VLOOKUP(A59,Tabla2[[SAP
Cód BASF]:[Descripción]],2,0)</f>
        <v xml:space="preserve">ROJO CLARO </v>
      </c>
    </row>
    <row r="60" spans="1:9" x14ac:dyDescent="0.2">
      <c r="A60" s="161">
        <v>53120934</v>
      </c>
      <c r="B60" s="162" t="s">
        <v>319</v>
      </c>
      <c r="C60" s="172" t="s">
        <v>320</v>
      </c>
      <c r="D60" s="170">
        <v>1</v>
      </c>
      <c r="E60" s="170" t="s">
        <v>1124</v>
      </c>
      <c r="F60" s="165">
        <v>0.95599999999999996</v>
      </c>
      <c r="G60" s="177" t="s">
        <v>604</v>
      </c>
      <c r="H60" s="166">
        <v>89.373830093202145</v>
      </c>
      <c r="I60" s="12" t="str">
        <f>VLOOKUP(A60,Tabla2[[SAP
Cód BASF]:[Descripción]],2,0)</f>
        <v xml:space="preserve">ROJO TRANSPARENTE </v>
      </c>
    </row>
    <row r="61" spans="1:9" x14ac:dyDescent="0.2">
      <c r="A61" s="161">
        <v>53118231</v>
      </c>
      <c r="B61" s="162" t="s">
        <v>321</v>
      </c>
      <c r="C61" s="172" t="s">
        <v>322</v>
      </c>
      <c r="D61" s="170">
        <v>1</v>
      </c>
      <c r="E61" s="170" t="s">
        <v>1124</v>
      </c>
      <c r="F61" s="165">
        <v>0.92</v>
      </c>
      <c r="G61" s="177" t="s">
        <v>604</v>
      </c>
      <c r="H61" s="166">
        <v>89.373830093202145</v>
      </c>
      <c r="I61" s="12" t="str">
        <f>VLOOKUP(A61,Tabla2[[SAP
Cód BASF]:[Descripción]],2,0)</f>
        <v xml:space="preserve">MARRON </v>
      </c>
    </row>
    <row r="62" spans="1:9" x14ac:dyDescent="0.2">
      <c r="A62" s="161">
        <v>53162593</v>
      </c>
      <c r="B62" s="162" t="s">
        <v>323</v>
      </c>
      <c r="C62" s="172" t="s">
        <v>324</v>
      </c>
      <c r="D62" s="170">
        <v>0.5</v>
      </c>
      <c r="E62" s="170" t="s">
        <v>1124</v>
      </c>
      <c r="F62" s="165">
        <v>0.93300000000000005</v>
      </c>
      <c r="G62" s="177" t="s">
        <v>604</v>
      </c>
      <c r="H62" s="166">
        <v>44.995998186712242</v>
      </c>
      <c r="I62" s="12" t="str">
        <f>VLOOKUP(A62,Tabla2[[SAP
Cód BASF]:[Descripción]],2,0)</f>
        <v xml:space="preserve">ROJO </v>
      </c>
    </row>
    <row r="63" spans="1:9" x14ac:dyDescent="0.2">
      <c r="A63" s="161">
        <v>53117860</v>
      </c>
      <c r="B63" s="162" t="s">
        <v>325</v>
      </c>
      <c r="C63" s="172" t="s">
        <v>49</v>
      </c>
      <c r="D63" s="170">
        <v>1</v>
      </c>
      <c r="E63" s="170" t="s">
        <v>1124</v>
      </c>
      <c r="F63" s="165">
        <v>0.90100000000000002</v>
      </c>
      <c r="G63" s="177" t="s">
        <v>604</v>
      </c>
      <c r="H63" s="166">
        <v>89.373830093202145</v>
      </c>
      <c r="I63" s="12" t="str">
        <f>VLOOKUP(A63,Tabla2[[SAP
Cód BASF]:[Descripción]],2,0)</f>
        <v xml:space="preserve">ROJO OSCURO </v>
      </c>
    </row>
    <row r="64" spans="1:9" x14ac:dyDescent="0.2">
      <c r="A64" s="161">
        <v>53119344</v>
      </c>
      <c r="B64" s="162" t="s">
        <v>326</v>
      </c>
      <c r="C64" s="172" t="s">
        <v>327</v>
      </c>
      <c r="D64" s="170">
        <v>1</v>
      </c>
      <c r="E64" s="170" t="s">
        <v>1124</v>
      </c>
      <c r="F64" s="165">
        <v>0.89700000000000002</v>
      </c>
      <c r="G64" s="177" t="s">
        <v>604</v>
      </c>
      <c r="H64" s="166">
        <v>89.373830093202145</v>
      </c>
      <c r="I64" s="12" t="str">
        <f>VLOOKUP(A64,Tabla2[[SAP
Cód BASF]:[Descripción]],2,0)</f>
        <v xml:space="preserve">ROJO MAGENTA </v>
      </c>
    </row>
    <row r="65" spans="1:9" x14ac:dyDescent="0.2">
      <c r="A65" s="161">
        <v>53162434</v>
      </c>
      <c r="B65" s="162" t="s">
        <v>328</v>
      </c>
      <c r="C65" s="172" t="s">
        <v>329</v>
      </c>
      <c r="D65" s="170">
        <v>0.5</v>
      </c>
      <c r="E65" s="170" t="s">
        <v>1124</v>
      </c>
      <c r="F65" s="165">
        <v>0.93700000000000006</v>
      </c>
      <c r="G65" s="177" t="s">
        <v>604</v>
      </c>
      <c r="H65" s="166">
        <v>44.995998186712242</v>
      </c>
      <c r="I65" s="12" t="str">
        <f>VLOOKUP(A65,Tabla2[[SAP
Cód BASF]:[Descripción]],2,0)</f>
        <v xml:space="preserve">ROJO ANARANJADO </v>
      </c>
    </row>
    <row r="66" spans="1:9" x14ac:dyDescent="0.2">
      <c r="A66" s="161">
        <v>50319076</v>
      </c>
      <c r="B66" s="162" t="s">
        <v>330</v>
      </c>
      <c r="C66" s="172" t="s">
        <v>331</v>
      </c>
      <c r="D66" s="170">
        <v>1</v>
      </c>
      <c r="E66" s="170" t="s">
        <v>1124</v>
      </c>
      <c r="F66" s="165">
        <v>1.1103000000000001</v>
      </c>
      <c r="G66" s="177" t="s">
        <v>604</v>
      </c>
      <c r="H66" s="166">
        <v>89.362985070742099</v>
      </c>
      <c r="I66" s="12" t="str">
        <f>VLOOKUP(A66,Tabla2[[SAP
Cód BASF]:[Descripción]],2,0)</f>
        <v>VIOLETA 2</v>
      </c>
    </row>
    <row r="67" spans="1:9" x14ac:dyDescent="0.2">
      <c r="A67" s="161">
        <v>53119556</v>
      </c>
      <c r="B67" s="162" t="s">
        <v>332</v>
      </c>
      <c r="C67" s="172" t="s">
        <v>333</v>
      </c>
      <c r="D67" s="170">
        <v>1</v>
      </c>
      <c r="E67" s="170" t="s">
        <v>1124</v>
      </c>
      <c r="F67" s="165">
        <v>0.93400000000000005</v>
      </c>
      <c r="G67" s="177" t="s">
        <v>604</v>
      </c>
      <c r="H67" s="166">
        <v>89.373830093202145</v>
      </c>
      <c r="I67" s="12" t="str">
        <f>VLOOKUP(A67,Tabla2[[SAP
Cód BASF]:[Descripción]],2,0)</f>
        <v xml:space="preserve">VIOLETA ROJIZO </v>
      </c>
    </row>
    <row r="68" spans="1:9" x14ac:dyDescent="0.2">
      <c r="A68" s="161">
        <v>50435238</v>
      </c>
      <c r="B68" s="162" t="s">
        <v>444</v>
      </c>
      <c r="C68" s="172" t="s">
        <v>445</v>
      </c>
      <c r="D68" s="170">
        <v>3.5</v>
      </c>
      <c r="E68" s="170" t="s">
        <v>1124</v>
      </c>
      <c r="F68" s="165">
        <v>0.92400000000000004</v>
      </c>
      <c r="G68" s="177" t="s">
        <v>604</v>
      </c>
      <c r="H68" s="166">
        <v>312.46678711871618</v>
      </c>
      <c r="I68" s="12" t="str">
        <f>VLOOKUP(A68,Tabla2[[SAP
Cód BASF]:[Descripción]],2,0)</f>
        <v>AZUL INDIO 2</v>
      </c>
    </row>
    <row r="69" spans="1:9" x14ac:dyDescent="0.2">
      <c r="A69" s="161">
        <v>53120086</v>
      </c>
      <c r="B69" s="162" t="s">
        <v>336</v>
      </c>
      <c r="C69" s="172" t="s">
        <v>337</v>
      </c>
      <c r="D69" s="170">
        <v>1</v>
      </c>
      <c r="E69" s="170" t="s">
        <v>1124</v>
      </c>
      <c r="F69" s="165">
        <v>0.92100000000000004</v>
      </c>
      <c r="G69" s="177" t="s">
        <v>604</v>
      </c>
      <c r="H69" s="166">
        <v>89.373830093202145</v>
      </c>
      <c r="I69" s="12" t="str">
        <f>VLOOKUP(A69,Tabla2[[SAP
Cód BASF]:[Descripción]],2,0)</f>
        <v xml:space="preserve">AZUL TRANSPARENTE </v>
      </c>
    </row>
    <row r="70" spans="1:9" x14ac:dyDescent="0.2">
      <c r="A70" s="161">
        <v>53979800</v>
      </c>
      <c r="B70" s="162" t="s">
        <v>338</v>
      </c>
      <c r="C70" s="172" t="s">
        <v>51</v>
      </c>
      <c r="D70" s="170">
        <v>1</v>
      </c>
      <c r="E70" s="170" t="s">
        <v>1124</v>
      </c>
      <c r="F70" s="165">
        <v>0.92300000000000004</v>
      </c>
      <c r="G70" s="177" t="s">
        <v>604</v>
      </c>
      <c r="H70" s="166">
        <v>89.373830093202145</v>
      </c>
      <c r="I70" s="12" t="str">
        <f>VLOOKUP(A70,Tabla2[[SAP
Cód BASF]:[Descripción]],2,0)</f>
        <v xml:space="preserve">AZUL HELIO </v>
      </c>
    </row>
    <row r="71" spans="1:9" x14ac:dyDescent="0.2">
      <c r="A71" s="161">
        <v>54037040</v>
      </c>
      <c r="B71" s="162" t="s">
        <v>339</v>
      </c>
      <c r="C71" s="172" t="s">
        <v>340</v>
      </c>
      <c r="D71" s="170">
        <v>0.5</v>
      </c>
      <c r="E71" s="170" t="s">
        <v>1124</v>
      </c>
      <c r="F71" s="165">
        <v>0.91700000000000004</v>
      </c>
      <c r="G71" s="177" t="s">
        <v>604</v>
      </c>
      <c r="H71" s="166">
        <v>44.995998186712242</v>
      </c>
      <c r="I71" s="12" t="str">
        <f>VLOOKUP(A71,Tabla2[[SAP
Cód BASF]:[Descripción]],2,0)</f>
        <v>AZUL</v>
      </c>
    </row>
    <row r="72" spans="1:9" x14ac:dyDescent="0.2">
      <c r="A72" s="161">
        <v>50339288</v>
      </c>
      <c r="B72" s="162" t="s">
        <v>403</v>
      </c>
      <c r="C72" s="172" t="s">
        <v>404</v>
      </c>
      <c r="D72" s="170">
        <v>1</v>
      </c>
      <c r="E72" s="170" t="s">
        <v>1124</v>
      </c>
      <c r="F72" s="165">
        <v>1.8240000000000001</v>
      </c>
      <c r="G72" s="177" t="s">
        <v>604</v>
      </c>
      <c r="H72" s="166">
        <v>89.373830093202145</v>
      </c>
      <c r="I72" s="12" t="str">
        <f>VLOOKUP(A72,Tabla2[[SAP
Cód BASF]:[Descripción]],2,0)</f>
        <v>AZUL OCEANO 2</v>
      </c>
    </row>
    <row r="73" spans="1:9" x14ac:dyDescent="0.2">
      <c r="A73" s="161">
        <v>53120669</v>
      </c>
      <c r="B73" s="162" t="s">
        <v>341</v>
      </c>
      <c r="C73" s="172" t="s">
        <v>342</v>
      </c>
      <c r="D73" s="170">
        <v>1</v>
      </c>
      <c r="E73" s="170" t="s">
        <v>1124</v>
      </c>
      <c r="F73" s="165">
        <v>0.93600000000000005</v>
      </c>
      <c r="G73" s="177" t="s">
        <v>604</v>
      </c>
      <c r="H73" s="166">
        <v>89.373830093202145</v>
      </c>
      <c r="I73" s="12" t="str">
        <f>VLOOKUP(A73,Tabla2[[SAP
Cód BASF]:[Descripción]],2,0)</f>
        <v xml:space="preserve">VERDE AZULADO </v>
      </c>
    </row>
    <row r="74" spans="1:9" x14ac:dyDescent="0.2">
      <c r="A74" s="161">
        <v>53120828</v>
      </c>
      <c r="B74" s="162" t="s">
        <v>343</v>
      </c>
      <c r="C74" s="172" t="s">
        <v>344</v>
      </c>
      <c r="D74" s="170">
        <v>1</v>
      </c>
      <c r="E74" s="170" t="s">
        <v>1124</v>
      </c>
      <c r="F74" s="165">
        <v>0.95</v>
      </c>
      <c r="G74" s="177" t="s">
        <v>604</v>
      </c>
      <c r="H74" s="166">
        <v>89.373830093202145</v>
      </c>
      <c r="I74" s="12" t="str">
        <f>VLOOKUP(A74,Tabla2[[SAP
Cód BASF]:[Descripción]],2,0)</f>
        <v xml:space="preserve">VERDE AMARILLADO </v>
      </c>
    </row>
    <row r="75" spans="1:9" x14ac:dyDescent="0.2">
      <c r="A75" s="161">
        <v>50352767</v>
      </c>
      <c r="B75" s="162" t="s">
        <v>446</v>
      </c>
      <c r="C75" s="172" t="s">
        <v>447</v>
      </c>
      <c r="D75" s="170">
        <v>1</v>
      </c>
      <c r="E75" s="170" t="s">
        <v>1124</v>
      </c>
      <c r="F75" s="165">
        <v>0.94899999999999995</v>
      </c>
      <c r="G75" s="177" t="s">
        <v>604</v>
      </c>
      <c r="H75" s="166">
        <v>89.373830093202145</v>
      </c>
      <c r="I75" s="12" t="str">
        <f>VLOOKUP(A75,Tabla2[[SAP
Cód BASF]:[Descripción]],2,0)</f>
        <v>VERDE AMARILLADO 2</v>
      </c>
    </row>
    <row r="76" spans="1:9" x14ac:dyDescent="0.2">
      <c r="A76" s="161">
        <v>53162964</v>
      </c>
      <c r="B76" s="162" t="s">
        <v>345</v>
      </c>
      <c r="C76" s="172" t="s">
        <v>346</v>
      </c>
      <c r="D76" s="170">
        <v>0.5</v>
      </c>
      <c r="E76" s="170" t="s">
        <v>1124</v>
      </c>
      <c r="F76" s="165">
        <v>0.91400000000000003</v>
      </c>
      <c r="G76" s="177" t="s">
        <v>604</v>
      </c>
      <c r="H76" s="166">
        <v>44.995998186712242</v>
      </c>
      <c r="I76" s="12" t="str">
        <f>VLOOKUP(A76,Tabla2[[SAP
Cód BASF]:[Descripción]],2,0)</f>
        <v xml:space="preserve">NEGRO TRANSPARENTE </v>
      </c>
    </row>
    <row r="77" spans="1:9" x14ac:dyDescent="0.2">
      <c r="A77" s="161">
        <v>53121358</v>
      </c>
      <c r="B77" s="162" t="s">
        <v>347</v>
      </c>
      <c r="C77" s="172" t="s">
        <v>348</v>
      </c>
      <c r="D77" s="170">
        <v>3.5</v>
      </c>
      <c r="E77" s="170" t="s">
        <v>1124</v>
      </c>
      <c r="F77" s="165">
        <v>0.92900000000000005</v>
      </c>
      <c r="G77" s="177" t="s">
        <v>604</v>
      </c>
      <c r="H77" s="166">
        <v>312.46678711871618</v>
      </c>
      <c r="I77" s="12" t="str">
        <f>VLOOKUP(A77,Tabla2[[SAP
Cód BASF]:[Descripción]],2,0)</f>
        <v xml:space="preserve">NEGRO </v>
      </c>
    </row>
    <row r="78" spans="1:9" x14ac:dyDescent="0.2">
      <c r="A78" s="161">
        <v>53121782</v>
      </c>
      <c r="B78" s="162" t="s">
        <v>349</v>
      </c>
      <c r="C78" s="172" t="s">
        <v>350</v>
      </c>
      <c r="D78" s="170">
        <v>1</v>
      </c>
      <c r="E78" s="170" t="s">
        <v>1124</v>
      </c>
      <c r="F78" s="165">
        <v>0.93100000000000005</v>
      </c>
      <c r="G78" s="177" t="s">
        <v>604</v>
      </c>
      <c r="H78" s="166">
        <v>89.373830093202145</v>
      </c>
      <c r="I78" s="12" t="str">
        <f>VLOOKUP(A78,Tabla2[[SAP
Cód BASF]:[Descripción]],2,0)</f>
        <v xml:space="preserve">NEGRO PARA TINGIMENTO </v>
      </c>
    </row>
    <row r="79" spans="1:9" x14ac:dyDescent="0.2">
      <c r="A79" s="161">
        <v>53162116</v>
      </c>
      <c r="B79" s="162" t="s">
        <v>351</v>
      </c>
      <c r="C79" s="172" t="s">
        <v>352</v>
      </c>
      <c r="D79" s="170">
        <v>0.5</v>
      </c>
      <c r="E79" s="170" t="s">
        <v>1124</v>
      </c>
      <c r="F79" s="165">
        <v>0.99299999999999999</v>
      </c>
      <c r="G79" s="177" t="s">
        <v>604</v>
      </c>
      <c r="H79" s="166">
        <v>44.995998186712242</v>
      </c>
      <c r="I79" s="12" t="str">
        <f>VLOOKUP(A79,Tabla2[[SAP
Cód BASF]:[Descripción]],2,0)</f>
        <v xml:space="preserve">BLANCO TITANIO </v>
      </c>
    </row>
    <row r="80" spans="1:9" x14ac:dyDescent="0.2">
      <c r="A80" s="161">
        <v>53115157</v>
      </c>
      <c r="B80" s="162" t="s">
        <v>353</v>
      </c>
      <c r="C80" s="172" t="s">
        <v>354</v>
      </c>
      <c r="D80" s="170">
        <v>1</v>
      </c>
      <c r="E80" s="170" t="s">
        <v>1124</v>
      </c>
      <c r="F80" s="165">
        <v>0.90500000000000003</v>
      </c>
      <c r="G80" s="177" t="s">
        <v>604</v>
      </c>
      <c r="H80" s="166">
        <v>42.501643020902698</v>
      </c>
      <c r="I80" s="12" t="str">
        <f>VLOOKUP(A80,Tabla2[[SAP
Cód BASF]:[Descripción]],2,0)</f>
        <v xml:space="preserve">RESINA PARA POLIESTAR 55-M 0 </v>
      </c>
    </row>
    <row r="81" spans="1:9" x14ac:dyDescent="0.2">
      <c r="A81" s="161">
        <v>53115369</v>
      </c>
      <c r="B81" s="162" t="s">
        <v>355</v>
      </c>
      <c r="C81" s="172" t="s">
        <v>356</v>
      </c>
      <c r="D81" s="170">
        <v>1</v>
      </c>
      <c r="E81" s="170" t="s">
        <v>1124</v>
      </c>
      <c r="F81" s="165">
        <v>0.95</v>
      </c>
      <c r="G81" s="177" t="s">
        <v>604</v>
      </c>
      <c r="H81" s="166">
        <v>89.373830093202145</v>
      </c>
      <c r="I81" s="12" t="str">
        <f>VLOOKUP(A81,Tabla2[[SAP
Cód BASF]:[Descripción]],2,0)</f>
        <v xml:space="preserve">ADITIVO DE EFECTO 55M1 </v>
      </c>
    </row>
    <row r="82" spans="1:9" x14ac:dyDescent="0.2">
      <c r="A82" s="161">
        <v>53135456</v>
      </c>
      <c r="B82" s="162" t="s">
        <v>357</v>
      </c>
      <c r="C82" s="172" t="s">
        <v>358</v>
      </c>
      <c r="D82" s="170">
        <v>1</v>
      </c>
      <c r="E82" s="170" t="s">
        <v>1124</v>
      </c>
      <c r="F82" s="165">
        <v>1.1599999999999999</v>
      </c>
      <c r="G82" s="177" t="s">
        <v>604</v>
      </c>
      <c r="H82" s="166">
        <v>89.373830093202145</v>
      </c>
      <c r="I82" s="12" t="str">
        <f>VLOOKUP(A82,Tabla2[[SAP
Cód BASF]:[Descripción]],2,0)</f>
        <v xml:space="preserve">PERLADO BLANCO </v>
      </c>
    </row>
    <row r="83" spans="1:9" x14ac:dyDescent="0.2">
      <c r="A83" s="161">
        <v>53116376</v>
      </c>
      <c r="B83" s="162" t="s">
        <v>359</v>
      </c>
      <c r="C83" s="172" t="s">
        <v>52</v>
      </c>
      <c r="D83" s="170">
        <v>1</v>
      </c>
      <c r="E83" s="170" t="s">
        <v>1124</v>
      </c>
      <c r="F83" s="165">
        <v>0.97799999999999998</v>
      </c>
      <c r="G83" s="177" t="s">
        <v>604</v>
      </c>
      <c r="H83" s="166">
        <v>89.373830093202145</v>
      </c>
      <c r="I83" s="12" t="str">
        <f>VLOOKUP(A83,Tabla2[[SAP
Cód BASF]:[Descripción]],2,0)</f>
        <v xml:space="preserve">OCRE </v>
      </c>
    </row>
    <row r="84" spans="1:9" x14ac:dyDescent="0.2">
      <c r="A84" s="161">
        <v>53121623</v>
      </c>
      <c r="B84" s="162" t="s">
        <v>360</v>
      </c>
      <c r="C84" s="172" t="s">
        <v>361</v>
      </c>
      <c r="D84" s="170">
        <v>1</v>
      </c>
      <c r="E84" s="170" t="s">
        <v>1124</v>
      </c>
      <c r="F84" s="165">
        <v>0.91900000000000004</v>
      </c>
      <c r="G84" s="177" t="s">
        <v>604</v>
      </c>
      <c r="H84" s="166">
        <v>89.373830093202145</v>
      </c>
      <c r="I84" s="12" t="str">
        <f>VLOOKUP(A84,Tabla2[[SAP
Cód BASF]:[Descripción]],2,0)</f>
        <v xml:space="preserve">NEGRO PROFUNDO </v>
      </c>
    </row>
    <row r="85" spans="1:9" x14ac:dyDescent="0.2">
      <c r="A85" s="161">
        <v>53162169</v>
      </c>
      <c r="B85" s="162" t="s">
        <v>362</v>
      </c>
      <c r="C85" s="172" t="s">
        <v>363</v>
      </c>
      <c r="D85" s="170">
        <v>0.5</v>
      </c>
      <c r="E85" s="170" t="s">
        <v>1124</v>
      </c>
      <c r="F85" s="165">
        <v>0.97499999999999998</v>
      </c>
      <c r="G85" s="177" t="s">
        <v>604</v>
      </c>
      <c r="H85" s="166">
        <v>44.995998186712242</v>
      </c>
      <c r="I85" s="12" t="str">
        <f>VLOOKUP(A85,Tabla2[[SAP
Cód BASF]:[Descripción]],2,0)</f>
        <v xml:space="preserve">AMARILLO </v>
      </c>
    </row>
    <row r="86" spans="1:9" x14ac:dyDescent="0.2">
      <c r="A86" s="161">
        <v>53116164</v>
      </c>
      <c r="B86" s="162" t="s">
        <v>364</v>
      </c>
      <c r="C86" s="172" t="s">
        <v>365</v>
      </c>
      <c r="D86" s="170">
        <v>1</v>
      </c>
      <c r="E86" s="170" t="s">
        <v>1124</v>
      </c>
      <c r="F86" s="165">
        <v>1.256</v>
      </c>
      <c r="G86" s="177" t="s">
        <v>604</v>
      </c>
      <c r="H86" s="166">
        <v>189.12265937302757</v>
      </c>
      <c r="I86" s="12" t="e">
        <f>VLOOKUP(A86,Tabla2[[SAP
Cód BASF]:[Descripción]],2,0)</f>
        <v>#N/A</v>
      </c>
    </row>
    <row r="87" spans="1:9" x14ac:dyDescent="0.2">
      <c r="A87" s="161">
        <v>53171391</v>
      </c>
      <c r="B87" s="162" t="s">
        <v>366</v>
      </c>
      <c r="C87" s="172" t="s">
        <v>367</v>
      </c>
      <c r="D87" s="170">
        <v>0.5</v>
      </c>
      <c r="E87" s="170" t="s">
        <v>1124</v>
      </c>
      <c r="F87" s="165">
        <v>0.90100000000000002</v>
      </c>
      <c r="G87" s="177" t="s">
        <v>604</v>
      </c>
      <c r="H87" s="166">
        <v>94.571849358300028</v>
      </c>
      <c r="I87" s="12" t="str">
        <f>VLOOKUP(A87,Tabla2[[SAP
Cód BASF]:[Descripción]],2,0)</f>
        <v xml:space="preserve">AMARILLO ORGANICO </v>
      </c>
    </row>
    <row r="88" spans="1:9" x14ac:dyDescent="0.2">
      <c r="A88" s="161">
        <v>50504362</v>
      </c>
      <c r="B88" s="162" t="s">
        <v>368</v>
      </c>
      <c r="C88" s="172" t="s">
        <v>369</v>
      </c>
      <c r="D88" s="170">
        <v>1</v>
      </c>
      <c r="E88" s="170" t="s">
        <v>1124</v>
      </c>
      <c r="F88" s="165">
        <v>0.96899999999999997</v>
      </c>
      <c r="G88" s="177" t="s">
        <v>604</v>
      </c>
      <c r="H88" s="166">
        <v>89.373830093202145</v>
      </c>
      <c r="I88" s="12" t="e">
        <f>VLOOKUP(A88,Tabla2[[SAP
Cód BASF]:[Descripción]],2,0)</f>
        <v>#N/A</v>
      </c>
    </row>
    <row r="89" spans="1:9" x14ac:dyDescent="0.2">
      <c r="A89" s="161">
        <v>53117648</v>
      </c>
      <c r="B89" s="162" t="s">
        <v>370</v>
      </c>
      <c r="C89" s="172" t="s">
        <v>53</v>
      </c>
      <c r="D89" s="170">
        <v>0.5</v>
      </c>
      <c r="E89" s="170" t="s">
        <v>1124</v>
      </c>
      <c r="F89" s="165">
        <v>0.97699999999999998</v>
      </c>
      <c r="G89" s="177" t="s">
        <v>604</v>
      </c>
      <c r="H89" s="166">
        <v>44.995998186712242</v>
      </c>
      <c r="I89" s="12" t="str">
        <f>VLOOKUP(A89,Tabla2[[SAP
Cód BASF]:[Descripción]],2,0)</f>
        <v xml:space="preserve">NARANJA CLARO </v>
      </c>
    </row>
    <row r="90" spans="1:9" x14ac:dyDescent="0.2">
      <c r="A90" s="161">
        <v>53116005</v>
      </c>
      <c r="B90" s="162" t="s">
        <v>371</v>
      </c>
      <c r="C90" s="172" t="s">
        <v>54</v>
      </c>
      <c r="D90" s="170">
        <v>3.5</v>
      </c>
      <c r="E90" s="170" t="s">
        <v>1124</v>
      </c>
      <c r="F90" s="165">
        <v>1.161</v>
      </c>
      <c r="G90" s="177" t="s">
        <v>604</v>
      </c>
      <c r="H90" s="166">
        <v>312.46678711871618</v>
      </c>
      <c r="I90" s="12" t="str">
        <f>VLOOKUP(A90,Tabla2[[SAP
Cód BASF]:[Descripción]],2,0)</f>
        <v xml:space="preserve">BLANCO </v>
      </c>
    </row>
    <row r="91" spans="1:9" x14ac:dyDescent="0.2">
      <c r="A91" s="161">
        <v>53118125</v>
      </c>
      <c r="B91" s="162" t="s">
        <v>372</v>
      </c>
      <c r="C91" s="172" t="s">
        <v>373</v>
      </c>
      <c r="D91" s="170">
        <v>1</v>
      </c>
      <c r="E91" s="170" t="s">
        <v>1124</v>
      </c>
      <c r="F91" s="165">
        <v>0.94699999999999995</v>
      </c>
      <c r="G91" s="177" t="s">
        <v>604</v>
      </c>
      <c r="H91" s="166">
        <v>89.373830093202145</v>
      </c>
      <c r="I91" s="12" t="str">
        <f>VLOOKUP(A91,Tabla2[[SAP
Cód BASF]:[Descripción]],2,0)</f>
        <v xml:space="preserve">ROJO OXIDO </v>
      </c>
    </row>
    <row r="92" spans="1:9" x14ac:dyDescent="0.2">
      <c r="A92" s="161">
        <v>53144732</v>
      </c>
      <c r="B92" s="162" t="s">
        <v>374</v>
      </c>
      <c r="C92" s="172" t="s">
        <v>375</v>
      </c>
      <c r="D92" s="170">
        <v>0.5</v>
      </c>
      <c r="E92" s="170" t="s">
        <v>1124</v>
      </c>
      <c r="F92" s="165">
        <v>0.999</v>
      </c>
      <c r="G92" s="177" t="s">
        <v>604</v>
      </c>
      <c r="H92" s="166">
        <v>99.989480328213759</v>
      </c>
      <c r="I92" s="12" t="str">
        <f>VLOOKUP(A92,Tabla2[[SAP
Cód BASF]:[Descripción]],2,0)</f>
        <v xml:space="preserve">ROJO RUBI </v>
      </c>
    </row>
    <row r="93" spans="1:9" x14ac:dyDescent="0.2">
      <c r="A93" s="161">
        <v>53137152</v>
      </c>
      <c r="B93" s="162" t="s">
        <v>376</v>
      </c>
      <c r="C93" s="172" t="s">
        <v>377</v>
      </c>
      <c r="D93" s="170">
        <v>1</v>
      </c>
      <c r="E93" s="170" t="s">
        <v>1124</v>
      </c>
      <c r="F93" s="165">
        <v>0.97599999999999998</v>
      </c>
      <c r="G93" s="177" t="s">
        <v>604</v>
      </c>
      <c r="H93" s="166">
        <v>89.373830093202145</v>
      </c>
      <c r="I93" s="12" t="str">
        <f>VLOOKUP(A93,Tabla2[[SAP
Cód BASF]:[Descripción]],2,0)</f>
        <v xml:space="preserve">PERLADO AZUL </v>
      </c>
    </row>
    <row r="94" spans="1:9" x14ac:dyDescent="0.2">
      <c r="A94" s="161">
        <v>53137046</v>
      </c>
      <c r="B94" s="162" t="s">
        <v>378</v>
      </c>
      <c r="C94" s="172" t="s">
        <v>379</v>
      </c>
      <c r="D94" s="170">
        <v>1</v>
      </c>
      <c r="E94" s="170" t="s">
        <v>1124</v>
      </c>
      <c r="F94" s="165">
        <v>1.1599999999999999</v>
      </c>
      <c r="G94" s="177" t="s">
        <v>604</v>
      </c>
      <c r="H94" s="166">
        <v>89.373830093202145</v>
      </c>
      <c r="I94" s="12" t="str">
        <f>VLOOKUP(A94,Tabla2[[SAP
Cód BASF]:[Descripción]],2,0)</f>
        <v xml:space="preserve">PERLADO AZUL FINO </v>
      </c>
    </row>
    <row r="95" spans="1:9" x14ac:dyDescent="0.2">
      <c r="A95" s="161">
        <v>53138901</v>
      </c>
      <c r="B95" s="162" t="s">
        <v>380</v>
      </c>
      <c r="C95" s="172" t="s">
        <v>381</v>
      </c>
      <c r="D95" s="170">
        <v>1</v>
      </c>
      <c r="E95" s="170" t="s">
        <v>1124</v>
      </c>
      <c r="F95" s="165">
        <v>1.1599999999999999</v>
      </c>
      <c r="G95" s="177" t="s">
        <v>604</v>
      </c>
      <c r="H95" s="166">
        <v>89.373830093202145</v>
      </c>
      <c r="I95" s="12" t="str">
        <f>VLOOKUP(A95,Tabla2[[SAP
Cód BASF]:[Descripción]],2,0)</f>
        <v xml:space="preserve">PERLADO ROJO OSCURO </v>
      </c>
    </row>
    <row r="96" spans="1:9" x14ac:dyDescent="0.2">
      <c r="A96" s="161">
        <v>53136304</v>
      </c>
      <c r="B96" s="162" t="s">
        <v>382</v>
      </c>
      <c r="C96" s="172" t="s">
        <v>383</v>
      </c>
      <c r="D96" s="170">
        <v>1</v>
      </c>
      <c r="E96" s="170" t="s">
        <v>1124</v>
      </c>
      <c r="F96" s="165">
        <v>1.01</v>
      </c>
      <c r="G96" s="177" t="s">
        <v>604</v>
      </c>
      <c r="H96" s="166">
        <v>89.373830093202145</v>
      </c>
      <c r="I96" s="12" t="str">
        <f>VLOOKUP(A96,Tabla2[[SAP
Cód BASF]:[Descripción]],2,0)</f>
        <v xml:space="preserve">PERLADO ROJO FINO </v>
      </c>
    </row>
    <row r="97" spans="1:9" x14ac:dyDescent="0.2">
      <c r="A97" s="161">
        <v>53163123</v>
      </c>
      <c r="B97" s="162" t="s">
        <v>384</v>
      </c>
      <c r="C97" s="172" t="s">
        <v>385</v>
      </c>
      <c r="D97" s="170">
        <v>0.5</v>
      </c>
      <c r="E97" s="170" t="s">
        <v>1124</v>
      </c>
      <c r="F97" s="165">
        <v>1.004</v>
      </c>
      <c r="G97" s="177" t="s">
        <v>604</v>
      </c>
      <c r="H97" s="166">
        <v>99.989480328213759</v>
      </c>
      <c r="I97" s="12" t="str">
        <f>VLOOKUP(A97,Tabla2[[SAP
Cód BASF]:[Descripción]],2,0)</f>
        <v>PLATA DIAMANTE</v>
      </c>
    </row>
    <row r="98" spans="1:9" x14ac:dyDescent="0.2">
      <c r="A98" s="161">
        <v>53163176</v>
      </c>
      <c r="B98" s="162" t="s">
        <v>386</v>
      </c>
      <c r="C98" s="172" t="s">
        <v>387</v>
      </c>
      <c r="D98" s="170">
        <v>0.5</v>
      </c>
      <c r="E98" s="170" t="s">
        <v>1124</v>
      </c>
      <c r="F98" s="165">
        <v>0.94199999999999995</v>
      </c>
      <c r="G98" s="177" t="s">
        <v>604</v>
      </c>
      <c r="H98" s="166">
        <v>44.995998186712242</v>
      </c>
      <c r="I98" s="12" t="str">
        <f>VLOOKUP(A98,Tabla2[[SAP
Cód BASF]:[Descripción]],2,0)</f>
        <v xml:space="preserve">NEGRO GRAFITO </v>
      </c>
    </row>
    <row r="99" spans="1:9" x14ac:dyDescent="0.2">
      <c r="A99" s="161">
        <v>53145156</v>
      </c>
      <c r="B99" s="162" t="s">
        <v>388</v>
      </c>
      <c r="C99" s="172" t="s">
        <v>389</v>
      </c>
      <c r="D99" s="170">
        <v>0.5</v>
      </c>
      <c r="E99" s="170" t="s">
        <v>1124</v>
      </c>
      <c r="F99" s="165">
        <v>0.91700000000000004</v>
      </c>
      <c r="G99" s="177" t="s">
        <v>604</v>
      </c>
      <c r="H99" s="166">
        <v>44.995998186712242</v>
      </c>
      <c r="I99" s="12" t="str">
        <f>VLOOKUP(A99,Tabla2[[SAP
Cód BASF]:[Descripción]],2,0)</f>
        <v xml:space="preserve">ALUMINIO SUPER FINO </v>
      </c>
    </row>
    <row r="100" spans="1:9" x14ac:dyDescent="0.2">
      <c r="A100" s="161">
        <v>53139961</v>
      </c>
      <c r="B100" s="162" t="s">
        <v>390</v>
      </c>
      <c r="C100" s="172" t="s">
        <v>391</v>
      </c>
      <c r="D100" s="170">
        <v>3.5</v>
      </c>
      <c r="E100" s="170" t="s">
        <v>1124</v>
      </c>
      <c r="F100" s="165">
        <v>0.92500000000000004</v>
      </c>
      <c r="G100" s="177" t="s">
        <v>604</v>
      </c>
      <c r="H100" s="166">
        <v>312.46678711871618</v>
      </c>
      <c r="I100" s="12" t="str">
        <f>VLOOKUP(A100,Tabla2[[SAP
Cód BASF]:[Descripción]],2,0)</f>
        <v xml:space="preserve">ALUMINIO EXTRA FINO </v>
      </c>
    </row>
    <row r="101" spans="1:9" x14ac:dyDescent="0.2">
      <c r="A101" s="161">
        <v>53140226</v>
      </c>
      <c r="B101" s="162" t="s">
        <v>392</v>
      </c>
      <c r="C101" s="172" t="s">
        <v>393</v>
      </c>
      <c r="D101" s="170">
        <v>3.5</v>
      </c>
      <c r="E101" s="170" t="s">
        <v>1124</v>
      </c>
      <c r="F101" s="165">
        <v>0.92700000000000005</v>
      </c>
      <c r="G101" s="177" t="s">
        <v>604</v>
      </c>
      <c r="H101" s="166">
        <v>312.46678711871618</v>
      </c>
      <c r="I101" s="12" t="str">
        <f>VLOOKUP(A101,Tabla2[[SAP
Cód BASF]:[Descripción]],2,0)</f>
        <v xml:space="preserve">ALUMINIO MEDIO </v>
      </c>
    </row>
    <row r="102" spans="1:9" x14ac:dyDescent="0.2">
      <c r="A102" s="161">
        <v>54068893</v>
      </c>
      <c r="B102" s="162" t="s">
        <v>394</v>
      </c>
      <c r="C102" s="172" t="s">
        <v>395</v>
      </c>
      <c r="D102" s="170">
        <v>1</v>
      </c>
      <c r="E102" s="170" t="s">
        <v>1124</v>
      </c>
      <c r="F102" s="165">
        <v>0.92400000000000004</v>
      </c>
      <c r="G102" s="177" t="s">
        <v>604</v>
      </c>
      <c r="H102" s="166">
        <v>89.362985070742099</v>
      </c>
      <c r="I102" s="12" t="str">
        <f>VLOOKUP(A102,Tabla2[[SAP
Cód BASF]:[Descripción]],2,0)</f>
        <v xml:space="preserve">ALUMINIO MEDIO BRILLANTE </v>
      </c>
    </row>
    <row r="103" spans="1:9" x14ac:dyDescent="0.2">
      <c r="A103" s="161">
        <v>53139325</v>
      </c>
      <c r="B103" s="162" t="s">
        <v>396</v>
      </c>
      <c r="C103" s="172" t="s">
        <v>397</v>
      </c>
      <c r="D103" s="170">
        <v>3.5</v>
      </c>
      <c r="E103" s="170" t="s">
        <v>1124</v>
      </c>
      <c r="F103" s="165">
        <v>0.93799999999999994</v>
      </c>
      <c r="G103" s="177" t="s">
        <v>604</v>
      </c>
      <c r="H103" s="166">
        <v>312.46678711871618</v>
      </c>
      <c r="I103" s="12" t="str">
        <f>VLOOKUP(A103,Tabla2[[SAP
Cód BASF]:[Descripción]],2,0)</f>
        <v xml:space="preserve">ALUMINIO BRILLANTE </v>
      </c>
    </row>
    <row r="104" spans="1:9" x14ac:dyDescent="0.2">
      <c r="A104" s="161">
        <v>53140438</v>
      </c>
      <c r="B104" s="162" t="s">
        <v>398</v>
      </c>
      <c r="C104" s="172" t="s">
        <v>55</v>
      </c>
      <c r="D104" s="170">
        <v>1</v>
      </c>
      <c r="E104" s="170" t="s">
        <v>1124</v>
      </c>
      <c r="F104" s="165">
        <v>0.93600000000000005</v>
      </c>
      <c r="G104" s="177" t="s">
        <v>604</v>
      </c>
      <c r="H104" s="166">
        <v>89.373830093202145</v>
      </c>
      <c r="I104" s="12" t="str">
        <f>VLOOKUP(A104,Tabla2[[SAP
Cód BASF]:[Descripción]],2,0)</f>
        <v xml:space="preserve">ALUMINIO GRUESO </v>
      </c>
    </row>
    <row r="105" spans="1:9" x14ac:dyDescent="0.2">
      <c r="A105" s="161">
        <v>53163017</v>
      </c>
      <c r="B105" s="162" t="s">
        <v>399</v>
      </c>
      <c r="C105" s="172" t="s">
        <v>400</v>
      </c>
      <c r="D105" s="170">
        <v>0.5</v>
      </c>
      <c r="E105" s="170" t="s">
        <v>1124</v>
      </c>
      <c r="F105" s="165">
        <v>0.94899999999999995</v>
      </c>
      <c r="G105" s="177" t="s">
        <v>604</v>
      </c>
      <c r="H105" s="166">
        <v>44.995998186712242</v>
      </c>
      <c r="I105" s="12" t="str">
        <f>VLOOKUP(A105,Tabla2[[SAP
Cód BASF]:[Descripción]],2,0)</f>
        <v>PLATA CRISTAL GRUESO</v>
      </c>
    </row>
    <row r="106" spans="1:9" x14ac:dyDescent="0.2">
      <c r="A106" s="161">
        <v>53139643</v>
      </c>
      <c r="B106" s="162" t="s">
        <v>401</v>
      </c>
      <c r="C106" s="172" t="s">
        <v>402</v>
      </c>
      <c r="D106" s="170">
        <v>1</v>
      </c>
      <c r="E106" s="170" t="s">
        <v>1124</v>
      </c>
      <c r="F106" s="165">
        <v>0.94899999999999995</v>
      </c>
      <c r="G106" s="177" t="s">
        <v>604</v>
      </c>
      <c r="H106" s="166">
        <v>89.373830093202145</v>
      </c>
      <c r="I106" s="12" t="str">
        <f>VLOOKUP(A106,Tabla2[[SAP
Cód BASF]:[Descripción]],2,0)</f>
        <v xml:space="preserve">ALUMINIO FINO </v>
      </c>
    </row>
    <row r="107" spans="1:9" x14ac:dyDescent="0.2">
      <c r="A107" s="161">
        <v>50184112</v>
      </c>
      <c r="B107" s="162" t="s">
        <v>56</v>
      </c>
      <c r="C107" s="172" t="s">
        <v>57</v>
      </c>
      <c r="D107" s="170">
        <v>0.125</v>
      </c>
      <c r="E107" s="170" t="s">
        <v>1124</v>
      </c>
      <c r="F107" s="165">
        <v>1.24</v>
      </c>
      <c r="G107" s="177" t="s">
        <v>605</v>
      </c>
      <c r="H107" s="166">
        <v>86.218589167835219</v>
      </c>
      <c r="I107" s="12" t="str">
        <f>VLOOKUP(A107,Tabla2[[SAP
Cód BASF]:[Descripción]],2,0)</f>
        <v xml:space="preserve">PERLA BLANCO 2   </v>
      </c>
    </row>
    <row r="108" spans="1:9" x14ac:dyDescent="0.2">
      <c r="A108" s="161">
        <v>50214863</v>
      </c>
      <c r="B108" s="162" t="s">
        <v>58</v>
      </c>
      <c r="C108" s="172" t="s">
        <v>59</v>
      </c>
      <c r="D108" s="170">
        <v>0.125</v>
      </c>
      <c r="E108" s="170" t="s">
        <v>1124</v>
      </c>
      <c r="F108" s="165">
        <v>1.1000000000000001</v>
      </c>
      <c r="G108" s="177" t="s">
        <v>605</v>
      </c>
      <c r="H108" s="166">
        <v>86.218589167835219</v>
      </c>
      <c r="I108" s="12" t="str">
        <f>VLOOKUP(A108,Tabla2[[SAP
Cód BASF]:[Descripción]],2,0)</f>
        <v xml:space="preserve">AMARILLO ORO </v>
      </c>
    </row>
    <row r="109" spans="1:9" x14ac:dyDescent="0.2">
      <c r="A109" s="161">
        <v>50214864</v>
      </c>
      <c r="B109" s="162" t="s">
        <v>60</v>
      </c>
      <c r="C109" s="172" t="s">
        <v>61</v>
      </c>
      <c r="D109" s="170">
        <v>0.125</v>
      </c>
      <c r="E109" s="170" t="s">
        <v>1124</v>
      </c>
      <c r="F109" s="165">
        <v>1.25</v>
      </c>
      <c r="G109" s="177" t="s">
        <v>605</v>
      </c>
      <c r="H109" s="166">
        <v>86.218589167835219</v>
      </c>
      <c r="I109" s="12" t="str">
        <f>VLOOKUP(A109,Tabla2[[SAP
Cód BASF]:[Descripción]],2,0)</f>
        <v xml:space="preserve">PERLADO NARANJA </v>
      </c>
    </row>
    <row r="110" spans="1:9" x14ac:dyDescent="0.2">
      <c r="A110" s="161">
        <v>50214865</v>
      </c>
      <c r="B110" s="162" t="s">
        <v>62</v>
      </c>
      <c r="C110" s="172" t="s">
        <v>63</v>
      </c>
      <c r="D110" s="170">
        <v>0.125</v>
      </c>
      <c r="E110" s="170" t="s">
        <v>1124</v>
      </c>
      <c r="F110" s="165">
        <v>1</v>
      </c>
      <c r="G110" s="177" t="s">
        <v>605</v>
      </c>
      <c r="H110" s="166">
        <v>86.218589167835219</v>
      </c>
      <c r="I110" s="12" t="str">
        <f>VLOOKUP(A110,Tabla2[[SAP
Cód BASF]:[Descripción]],2,0)</f>
        <v xml:space="preserve">BRONCE </v>
      </c>
    </row>
    <row r="111" spans="1:9" x14ac:dyDescent="0.2">
      <c r="A111" s="161">
        <v>50214866</v>
      </c>
      <c r="B111" s="162" t="s">
        <v>64</v>
      </c>
      <c r="C111" s="172" t="s">
        <v>65</v>
      </c>
      <c r="D111" s="170">
        <v>0.125</v>
      </c>
      <c r="E111" s="170" t="s">
        <v>1124</v>
      </c>
      <c r="F111" s="165">
        <v>1.25</v>
      </c>
      <c r="G111" s="177" t="s">
        <v>605</v>
      </c>
      <c r="H111" s="166">
        <v>86.218589167835219</v>
      </c>
      <c r="I111" s="12" t="str">
        <f>VLOOKUP(A111,Tabla2[[SAP
Cód BASF]:[Descripción]],2,0)</f>
        <v xml:space="preserve">PERLADO ROJO </v>
      </c>
    </row>
    <row r="112" spans="1:9" x14ac:dyDescent="0.2">
      <c r="A112" s="161">
        <v>50214867</v>
      </c>
      <c r="B112" s="162" t="s">
        <v>66</v>
      </c>
      <c r="C112" s="172" t="s">
        <v>67</v>
      </c>
      <c r="D112" s="170">
        <v>0.125</v>
      </c>
      <c r="E112" s="170" t="s">
        <v>1124</v>
      </c>
      <c r="F112" s="165">
        <v>1.2</v>
      </c>
      <c r="G112" s="177" t="s">
        <v>605</v>
      </c>
      <c r="H112" s="166">
        <v>86.218589167835219</v>
      </c>
      <c r="I112" s="12" t="str">
        <f>VLOOKUP(A112,Tabla2[[SAP
Cód BASF]:[Descripción]],2,0)</f>
        <v xml:space="preserve">PERLADO VERDE ROJIZO </v>
      </c>
    </row>
    <row r="113" spans="1:9" x14ac:dyDescent="0.2">
      <c r="A113" s="161">
        <v>53162115</v>
      </c>
      <c r="B113" s="162" t="s">
        <v>68</v>
      </c>
      <c r="C113" s="172" t="s">
        <v>69</v>
      </c>
      <c r="D113" s="170">
        <v>0.125</v>
      </c>
      <c r="E113" s="170" t="s">
        <v>1124</v>
      </c>
      <c r="F113" s="165">
        <v>1.2589999999999999</v>
      </c>
      <c r="G113" s="177" t="s">
        <v>605</v>
      </c>
      <c r="H113" s="166">
        <v>86.218589167835219</v>
      </c>
      <c r="I113" s="12" t="str">
        <f>VLOOKUP(A113,Tabla2[[SAP
Cód BASF]:[Descripción]],2,0)</f>
        <v xml:space="preserve">PERLADO VIOLETA </v>
      </c>
    </row>
    <row r="114" spans="1:9" x14ac:dyDescent="0.2">
      <c r="A114" s="161">
        <v>50218063</v>
      </c>
      <c r="B114" s="162" t="s">
        <v>70</v>
      </c>
      <c r="C114" s="172" t="s">
        <v>71</v>
      </c>
      <c r="D114" s="170">
        <v>0.125</v>
      </c>
      <c r="E114" s="170" t="s">
        <v>1124</v>
      </c>
      <c r="F114" s="165">
        <v>1.1839999999999999</v>
      </c>
      <c r="G114" s="177" t="s">
        <v>605</v>
      </c>
      <c r="H114" s="166">
        <v>86.218589167835219</v>
      </c>
      <c r="I114" s="12" t="str">
        <f>VLOOKUP(A114,Tabla2[[SAP
Cód BASF]:[Descripción]],2,0)</f>
        <v>VIOLETA BRILLANTE</v>
      </c>
    </row>
    <row r="115" spans="1:9" x14ac:dyDescent="0.2">
      <c r="A115" s="161">
        <v>50214868</v>
      </c>
      <c r="B115" s="162" t="s">
        <v>72</v>
      </c>
      <c r="C115" s="172" t="s">
        <v>73</v>
      </c>
      <c r="D115" s="170">
        <v>0.125</v>
      </c>
      <c r="E115" s="170" t="s">
        <v>1124</v>
      </c>
      <c r="F115" s="165">
        <v>1.25</v>
      </c>
      <c r="G115" s="177" t="s">
        <v>605</v>
      </c>
      <c r="H115" s="166">
        <v>86.218589167835219</v>
      </c>
      <c r="I115" s="12" t="str">
        <f>VLOOKUP(A115,Tabla2[[SAP
Cód BASF]:[Descripción]],2,0)</f>
        <v xml:space="preserve">PERLADO VIOLETA ROJIZO </v>
      </c>
    </row>
    <row r="116" spans="1:9" x14ac:dyDescent="0.2">
      <c r="A116" s="161">
        <v>50445105</v>
      </c>
      <c r="B116" s="162" t="s">
        <v>477</v>
      </c>
      <c r="C116" s="172" t="s">
        <v>1141</v>
      </c>
      <c r="D116" s="170">
        <v>0.125</v>
      </c>
      <c r="E116" s="170" t="s">
        <v>1124</v>
      </c>
      <c r="F116" s="165">
        <v>1.27</v>
      </c>
      <c r="G116" s="177" t="s">
        <v>605</v>
      </c>
      <c r="H116" s="166">
        <v>86.218589167835219</v>
      </c>
      <c r="I116" s="12" t="e">
        <f>VLOOKUP(A116,Tabla2[[SAP
Cód BASF]:[Descripción]],2,0)</f>
        <v>#N/A</v>
      </c>
    </row>
    <row r="117" spans="1:9" x14ac:dyDescent="0.2">
      <c r="A117" s="161">
        <v>50214869</v>
      </c>
      <c r="B117" s="162" t="s">
        <v>74</v>
      </c>
      <c r="C117" s="172" t="s">
        <v>75</v>
      </c>
      <c r="D117" s="170">
        <v>0.125</v>
      </c>
      <c r="E117" s="170" t="s">
        <v>1124</v>
      </c>
      <c r="F117" s="165">
        <v>1.288</v>
      </c>
      <c r="G117" s="177" t="s">
        <v>605</v>
      </c>
      <c r="H117" s="166">
        <v>86.218589167835219</v>
      </c>
      <c r="I117" s="12" t="str">
        <f>VLOOKUP(A117,Tabla2[[SAP
Cód BASF]:[Descripción]],2,0)</f>
        <v xml:space="preserve">PERLADO AZUL ZAFIRO </v>
      </c>
    </row>
    <row r="118" spans="1:9" x14ac:dyDescent="0.2">
      <c r="A118" s="161">
        <v>50214894</v>
      </c>
      <c r="B118" s="162" t="s">
        <v>76</v>
      </c>
      <c r="C118" s="172" t="s">
        <v>77</v>
      </c>
      <c r="D118" s="170">
        <v>0.125</v>
      </c>
      <c r="E118" s="170" t="s">
        <v>1124</v>
      </c>
      <c r="F118" s="165">
        <v>1.288</v>
      </c>
      <c r="G118" s="177" t="s">
        <v>605</v>
      </c>
      <c r="H118" s="166">
        <v>86.218589167835219</v>
      </c>
      <c r="I118" s="12" t="str">
        <f>VLOOKUP(A118,Tabla2[[SAP
Cód BASF]:[Descripción]],2,0)</f>
        <v xml:space="preserve">PERLADO VERDE ESMERALDA </v>
      </c>
    </row>
    <row r="119" spans="1:9" x14ac:dyDescent="0.2">
      <c r="A119" s="161">
        <v>50230032</v>
      </c>
      <c r="B119" s="162" t="s">
        <v>78</v>
      </c>
      <c r="C119" s="172" t="s">
        <v>79</v>
      </c>
      <c r="D119" s="170">
        <v>0.125</v>
      </c>
      <c r="E119" s="170" t="s">
        <v>1124</v>
      </c>
      <c r="F119" s="165">
        <v>1.302</v>
      </c>
      <c r="G119" s="177" t="s">
        <v>605</v>
      </c>
      <c r="H119" s="166">
        <v>86.218589167835219</v>
      </c>
      <c r="I119" s="12" t="str">
        <f>VLOOKUP(A119,Tabla2[[SAP
Cód BASF]:[Descripción]],2,0)</f>
        <v xml:space="preserve">PERLADO VERDE INTENSO </v>
      </c>
    </row>
    <row r="120" spans="1:9" x14ac:dyDescent="0.2">
      <c r="A120" s="161">
        <v>50214895</v>
      </c>
      <c r="B120" s="162" t="s">
        <v>80</v>
      </c>
      <c r="C120" s="172" t="s">
        <v>81</v>
      </c>
      <c r="D120" s="170">
        <v>0.125</v>
      </c>
      <c r="E120" s="170" t="s">
        <v>1124</v>
      </c>
      <c r="F120" s="165">
        <v>1.2629999999999999</v>
      </c>
      <c r="G120" s="177" t="s">
        <v>605</v>
      </c>
      <c r="H120" s="166">
        <v>86.218589167835219</v>
      </c>
      <c r="I120" s="12" t="str">
        <f>VLOOKUP(A120,Tabla2[[SAP
Cód BASF]:[Descripción]],2,0)</f>
        <v xml:space="preserve">PERLADO VERDE AMARILLENTO </v>
      </c>
    </row>
    <row r="121" spans="1:9" x14ac:dyDescent="0.2">
      <c r="A121" s="161">
        <v>50214893</v>
      </c>
      <c r="B121" s="162" t="s">
        <v>82</v>
      </c>
      <c r="C121" s="172" t="s">
        <v>83</v>
      </c>
      <c r="D121" s="170">
        <v>0.125</v>
      </c>
      <c r="E121" s="170" t="s">
        <v>1124</v>
      </c>
      <c r="F121" s="165">
        <v>1.3</v>
      </c>
      <c r="G121" s="177" t="s">
        <v>605</v>
      </c>
      <c r="H121" s="166">
        <v>86.218589167835219</v>
      </c>
      <c r="I121" s="12" t="str">
        <f>VLOOKUP(A121,Tabla2[[SAP
Cód BASF]:[Descripción]],2,0)</f>
        <v xml:space="preserve">PERLADO VERDE AZULADO </v>
      </c>
    </row>
    <row r="122" spans="1:9" x14ac:dyDescent="0.2">
      <c r="A122" s="161">
        <v>50231442</v>
      </c>
      <c r="B122" s="162" t="s">
        <v>84</v>
      </c>
      <c r="C122" s="172" t="s">
        <v>85</v>
      </c>
      <c r="D122" s="170">
        <v>0.125</v>
      </c>
      <c r="E122" s="170" t="s">
        <v>1124</v>
      </c>
      <c r="F122" s="165">
        <v>1.26</v>
      </c>
      <c r="G122" s="177" t="s">
        <v>605</v>
      </c>
      <c r="H122" s="166">
        <v>86.218589167835219</v>
      </c>
      <c r="I122" s="12" t="str">
        <f>VLOOKUP(A122,Tabla2[[SAP
Cód BASF]:[Descripción]],2,0)</f>
        <v xml:space="preserve">PERLADO COBRE DE INTERFERENCIA </v>
      </c>
    </row>
    <row r="123" spans="1:9" x14ac:dyDescent="0.2">
      <c r="A123" s="161">
        <v>50214896</v>
      </c>
      <c r="B123" s="162" t="s">
        <v>86</v>
      </c>
      <c r="C123" s="172" t="s">
        <v>87</v>
      </c>
      <c r="D123" s="170">
        <v>0.125</v>
      </c>
      <c r="E123" s="170" t="s">
        <v>1124</v>
      </c>
      <c r="F123" s="165">
        <v>1.1599999999999999</v>
      </c>
      <c r="G123" s="177" t="s">
        <v>605</v>
      </c>
      <c r="H123" s="166">
        <v>86.218589167835219</v>
      </c>
      <c r="I123" s="12" t="str">
        <f>VLOOKUP(A123,Tabla2[[SAP
Cód BASF]:[Descripción]],2,0)</f>
        <v xml:space="preserve">PERLADO COBRE </v>
      </c>
    </row>
    <row r="124" spans="1:9" x14ac:dyDescent="0.2">
      <c r="A124" s="161">
        <v>50214897</v>
      </c>
      <c r="B124" s="162" t="s">
        <v>88</v>
      </c>
      <c r="C124" s="172" t="s">
        <v>89</v>
      </c>
      <c r="D124" s="170">
        <v>0.125</v>
      </c>
      <c r="E124" s="170" t="s">
        <v>1124</v>
      </c>
      <c r="F124" s="165">
        <v>1.28</v>
      </c>
      <c r="G124" s="177" t="s">
        <v>605</v>
      </c>
      <c r="H124" s="166">
        <v>86.218589167835219</v>
      </c>
      <c r="I124" s="12" t="str">
        <f>VLOOKUP(A124,Tabla2[[SAP
Cód BASF]:[Descripción]],2,0)</f>
        <v xml:space="preserve">CORAL </v>
      </c>
    </row>
    <row r="125" spans="1:9" x14ac:dyDescent="0.2">
      <c r="A125" s="161">
        <v>50214898</v>
      </c>
      <c r="B125" s="162" t="s">
        <v>90</v>
      </c>
      <c r="C125" s="172" t="s">
        <v>91</v>
      </c>
      <c r="D125" s="170">
        <v>0.125</v>
      </c>
      <c r="E125" s="170" t="s">
        <v>1124</v>
      </c>
      <c r="F125" s="165">
        <v>1.2589999999999999</v>
      </c>
      <c r="G125" s="177" t="s">
        <v>605</v>
      </c>
      <c r="H125" s="166">
        <v>86.218589167835219</v>
      </c>
      <c r="I125" s="12" t="str">
        <f>VLOOKUP(A125,Tabla2[[SAP
Cód BASF]:[Descripción]],2,0)</f>
        <v xml:space="preserve">PERLADO DORADO FINO </v>
      </c>
    </row>
    <row r="126" spans="1:9" x14ac:dyDescent="0.2">
      <c r="A126" s="161">
        <v>50368892</v>
      </c>
      <c r="B126" s="162" t="s">
        <v>92</v>
      </c>
      <c r="C126" s="172" t="s">
        <v>55</v>
      </c>
      <c r="D126" s="170">
        <v>0.125</v>
      </c>
      <c r="E126" s="170" t="s">
        <v>1124</v>
      </c>
      <c r="F126" s="165">
        <v>1.1189</v>
      </c>
      <c r="G126" s="177" t="s">
        <v>605</v>
      </c>
      <c r="H126" s="166">
        <v>86.218589167835219</v>
      </c>
      <c r="I126" s="12" t="str">
        <f>VLOOKUP(A126,Tabla2[[SAP
Cód BASF]:[Descripción]],2,0)</f>
        <v xml:space="preserve">ALUMINIO GRUESO </v>
      </c>
    </row>
    <row r="127" spans="1:9" x14ac:dyDescent="0.2">
      <c r="A127" s="161">
        <v>50481910</v>
      </c>
      <c r="B127" s="162" t="s">
        <v>1142</v>
      </c>
      <c r="C127" s="172" t="s">
        <v>1143</v>
      </c>
      <c r="D127" s="170">
        <v>0.5</v>
      </c>
      <c r="E127" s="170" t="s">
        <v>1124</v>
      </c>
      <c r="F127" s="165"/>
      <c r="G127" s="177" t="s">
        <v>606</v>
      </c>
      <c r="H127" s="166">
        <v>307.30253374497596</v>
      </c>
      <c r="I127" s="12" t="e">
        <f>VLOOKUP(A127,Tabla2[[SAP
Cód BASF]:[Descripción]],2,0)</f>
        <v>#N/A</v>
      </c>
    </row>
    <row r="128" spans="1:9" x14ac:dyDescent="0.2">
      <c r="A128" s="161">
        <v>50400894</v>
      </c>
      <c r="B128" s="162" t="s">
        <v>448</v>
      </c>
      <c r="C128" s="172" t="s">
        <v>449</v>
      </c>
      <c r="D128" s="170">
        <v>0.5</v>
      </c>
      <c r="E128" s="170" t="s">
        <v>1124</v>
      </c>
      <c r="F128" s="165">
        <v>1.119</v>
      </c>
      <c r="G128" s="177" t="s">
        <v>606</v>
      </c>
      <c r="H128" s="166">
        <v>307.30253374497596</v>
      </c>
      <c r="I128" s="12" t="str">
        <f>VLOOKUP(A128,Tabla2[[SAP
Cód BASF]:[Descripción]],2,0)</f>
        <v>Naraja soleado</v>
      </c>
    </row>
    <row r="129" spans="1:9" x14ac:dyDescent="0.2">
      <c r="A129" s="161">
        <v>50391617</v>
      </c>
      <c r="B129" s="162" t="s">
        <v>450</v>
      </c>
      <c r="C129" s="172" t="s">
        <v>451</v>
      </c>
      <c r="D129" s="170">
        <v>0.5</v>
      </c>
      <c r="E129" s="170" t="s">
        <v>1124</v>
      </c>
      <c r="F129" s="165">
        <v>1.1279999999999999</v>
      </c>
      <c r="G129" s="177" t="s">
        <v>606</v>
      </c>
      <c r="H129" s="166">
        <v>307.30253374497596</v>
      </c>
      <c r="I129" s="12" t="str">
        <f>VLOOKUP(A129,Tabla2[[SAP
Cód BASF]:[Descripción]],2,0)</f>
        <v>Rojo fuego</v>
      </c>
    </row>
    <row r="130" spans="1:9" x14ac:dyDescent="0.2">
      <c r="A130" s="161">
        <v>50455411</v>
      </c>
      <c r="B130" s="162" t="s">
        <v>1144</v>
      </c>
      <c r="C130" s="172" t="s">
        <v>452</v>
      </c>
      <c r="D130" s="170">
        <v>0.5</v>
      </c>
      <c r="E130" s="170" t="s">
        <v>1124</v>
      </c>
      <c r="F130" s="165">
        <v>1.0900000000000001</v>
      </c>
      <c r="G130" s="177" t="s">
        <v>606</v>
      </c>
      <c r="H130" s="166">
        <v>307.30253374497596</v>
      </c>
      <c r="I130" s="12" t="str">
        <f>VLOOKUP(A130,Tabla2[[SAP
Cód BASF]:[Descripción]],2,0)</f>
        <v>Rojo magma</v>
      </c>
    </row>
    <row r="131" spans="1:9" x14ac:dyDescent="0.2">
      <c r="A131" s="161">
        <v>50382545</v>
      </c>
      <c r="B131" s="162" t="s">
        <v>453</v>
      </c>
      <c r="C131" s="172" t="s">
        <v>454</v>
      </c>
      <c r="D131" s="170">
        <v>0.5</v>
      </c>
      <c r="E131" s="170" t="s">
        <v>1124</v>
      </c>
      <c r="F131" s="165">
        <v>1.0880000000000001</v>
      </c>
      <c r="G131" s="177" t="s">
        <v>606</v>
      </c>
      <c r="H131" s="166">
        <v>307.30253374497596</v>
      </c>
      <c r="I131" s="12" t="str">
        <f>VLOOKUP(A131,Tabla2[[SAP
Cód BASF]:[Descripción]],2,0)</f>
        <v>Azul Real</v>
      </c>
    </row>
    <row r="132" spans="1:9" x14ac:dyDescent="0.2">
      <c r="A132" s="161">
        <v>50382546</v>
      </c>
      <c r="B132" s="162" t="s">
        <v>455</v>
      </c>
      <c r="C132" s="172" t="s">
        <v>456</v>
      </c>
      <c r="D132" s="170">
        <v>0.5</v>
      </c>
      <c r="E132" s="170" t="s">
        <v>1124</v>
      </c>
      <c r="F132" s="165">
        <v>1.0620000000000001</v>
      </c>
      <c r="G132" s="177" t="s">
        <v>606</v>
      </c>
      <c r="H132" s="166">
        <v>307.30253374497596</v>
      </c>
      <c r="I132" s="12" t="str">
        <f>VLOOKUP(A132,Tabla2[[SAP
Cód BASF]:[Descripción]],2,0)</f>
        <v>Azul utlra marino</v>
      </c>
    </row>
    <row r="133" spans="1:9" x14ac:dyDescent="0.2">
      <c r="A133" s="161">
        <v>50382991</v>
      </c>
      <c r="B133" s="162" t="s">
        <v>457</v>
      </c>
      <c r="C133" s="172" t="s">
        <v>458</v>
      </c>
      <c r="D133" s="170">
        <v>0.5</v>
      </c>
      <c r="E133" s="170" t="s">
        <v>1124</v>
      </c>
      <c r="F133" s="165">
        <v>1.085</v>
      </c>
      <c r="G133" s="177" t="s">
        <v>606</v>
      </c>
      <c r="H133" s="166">
        <v>307.30253374497596</v>
      </c>
      <c r="I133" s="12" t="str">
        <f>VLOOKUP(A133,Tabla2[[SAP
Cód BASF]:[Descripción]],2,0)</f>
        <v>Azul Jean</v>
      </c>
    </row>
    <row r="134" spans="1:9" x14ac:dyDescent="0.2">
      <c r="A134" s="161">
        <v>50382547</v>
      </c>
      <c r="B134" s="162" t="s">
        <v>459</v>
      </c>
      <c r="C134" s="172" t="s">
        <v>460</v>
      </c>
      <c r="D134" s="170">
        <v>0.5</v>
      </c>
      <c r="E134" s="170" t="s">
        <v>1124</v>
      </c>
      <c r="F134" s="165">
        <v>1.1599999999999999</v>
      </c>
      <c r="G134" s="177" t="s">
        <v>606</v>
      </c>
      <c r="H134" s="166">
        <v>307.30253374497596</v>
      </c>
      <c r="I134" s="12" t="str">
        <f>VLOOKUP(A134,Tabla2[[SAP
Cód BASF]:[Descripción]],2,0)</f>
        <v>Verde primavera</v>
      </c>
    </row>
    <row r="135" spans="1:9" x14ac:dyDescent="0.2">
      <c r="A135" s="161">
        <v>50383022</v>
      </c>
      <c r="B135" s="162" t="s">
        <v>461</v>
      </c>
      <c r="C135" s="172" t="s">
        <v>462</v>
      </c>
      <c r="D135" s="170">
        <v>0.5</v>
      </c>
      <c r="E135" s="170" t="s">
        <v>1124</v>
      </c>
      <c r="F135" s="165">
        <v>1.2050000000000001</v>
      </c>
      <c r="G135" s="177" t="s">
        <v>606</v>
      </c>
      <c r="H135" s="166">
        <v>307.30253374497596</v>
      </c>
      <c r="I135" s="12" t="str">
        <f>VLOOKUP(A135,Tabla2[[SAP
Cód BASF]:[Descripción]],2,0)</f>
        <v>Verde Olvivo</v>
      </c>
    </row>
    <row r="136" spans="1:9" x14ac:dyDescent="0.2">
      <c r="A136" s="161">
        <v>53237110</v>
      </c>
      <c r="B136" s="162" t="s">
        <v>93</v>
      </c>
      <c r="C136" s="172" t="s">
        <v>94</v>
      </c>
      <c r="D136" s="170">
        <v>1</v>
      </c>
      <c r="E136" s="170" t="s">
        <v>1145</v>
      </c>
      <c r="F136" s="165">
        <v>0.92800000000000005</v>
      </c>
      <c r="G136" s="177" t="s">
        <v>606</v>
      </c>
      <c r="H136" s="166">
        <v>118.36170752709631</v>
      </c>
      <c r="I136" s="12" t="str">
        <f>VLOOKUP(A136,Tabla2[[SAP
Cód BASF]:[Descripción]],2,0)</f>
        <v>90 M-01 Aditivo de Efecto 1L IP3B</v>
      </c>
    </row>
    <row r="137" spans="1:9" x14ac:dyDescent="0.2">
      <c r="A137" s="161">
        <v>53165878</v>
      </c>
      <c r="B137" s="162" t="s">
        <v>95</v>
      </c>
      <c r="C137" s="172" t="s">
        <v>96</v>
      </c>
      <c r="D137" s="170">
        <v>0.5</v>
      </c>
      <c r="E137" s="170" t="s">
        <v>1145</v>
      </c>
      <c r="F137" s="165">
        <v>1.022</v>
      </c>
      <c r="G137" s="177" t="s">
        <v>606</v>
      </c>
      <c r="H137" s="166">
        <v>97.44903381694904</v>
      </c>
      <c r="I137" s="12" t="str">
        <f>VLOOKUP(A137,Tabla2[[SAP
Cód BASF]:[Descripción]],2,0)</f>
        <v>90 M-99/00 Alu. Superfino 0,5L IP3A</v>
      </c>
    </row>
    <row r="138" spans="1:9" x14ac:dyDescent="0.2">
      <c r="A138" s="161">
        <v>50148840</v>
      </c>
      <c r="B138" s="162" t="s">
        <v>97</v>
      </c>
      <c r="C138" s="172" t="s">
        <v>98</v>
      </c>
      <c r="D138" s="170">
        <v>1</v>
      </c>
      <c r="E138" s="170" t="s">
        <v>1145</v>
      </c>
      <c r="F138" s="165">
        <v>1.083</v>
      </c>
      <c r="G138" s="177" t="s">
        <v>606</v>
      </c>
      <c r="H138" s="166">
        <v>118.36170752709631</v>
      </c>
      <c r="I138" s="12" t="str">
        <f>VLOOKUP(A138,Tabla2[[SAP
Cód BASF]:[Descripción]],2,0)</f>
        <v>90 M-99/01 Al. Extrafino 1L IP3B</v>
      </c>
    </row>
    <row r="139" spans="1:9" x14ac:dyDescent="0.2">
      <c r="A139" s="161">
        <v>54606843</v>
      </c>
      <c r="B139" s="162" t="s">
        <v>99</v>
      </c>
      <c r="C139" s="172" t="s">
        <v>100</v>
      </c>
      <c r="D139" s="170">
        <v>1</v>
      </c>
      <c r="E139" s="170" t="s">
        <v>1145</v>
      </c>
      <c r="F139" s="165">
        <v>1.0549999999999999</v>
      </c>
      <c r="G139" s="177" t="s">
        <v>606</v>
      </c>
      <c r="H139" s="166">
        <v>222.7307332753486</v>
      </c>
      <c r="I139" s="12" t="str">
        <f>VLOOKUP(A139,Tabla2[[SAP
Cód BASF]:[Descripción]],2,0)</f>
        <v>90 M-99/02 Aluminio Fino 1L IP3B</v>
      </c>
    </row>
    <row r="140" spans="1:9" x14ac:dyDescent="0.2">
      <c r="A140" s="161">
        <v>53164606</v>
      </c>
      <c r="B140" s="162" t="s">
        <v>101</v>
      </c>
      <c r="C140" s="172" t="s">
        <v>102</v>
      </c>
      <c r="D140" s="170">
        <v>0.5</v>
      </c>
      <c r="E140" s="170" t="s">
        <v>1145</v>
      </c>
      <c r="F140" s="165">
        <v>1.0549999999999999</v>
      </c>
      <c r="G140" s="177" t="s">
        <v>606</v>
      </c>
      <c r="H140" s="166">
        <v>97.44903381694904</v>
      </c>
      <c r="I140" s="12" t="str">
        <f>VLOOKUP(A140,Tabla2[[SAP
Cód BASF]:[Descripción]],2,0)</f>
        <v>90 M-99/03 Aluminio Medio 0,5L IP3A</v>
      </c>
    </row>
    <row r="141" spans="1:9" x14ac:dyDescent="0.2">
      <c r="A141" s="161">
        <v>53165719</v>
      </c>
      <c r="B141" s="162" t="s">
        <v>103</v>
      </c>
      <c r="C141" s="172" t="s">
        <v>104</v>
      </c>
      <c r="D141" s="170">
        <v>0.5</v>
      </c>
      <c r="E141" s="170" t="s">
        <v>1145</v>
      </c>
      <c r="F141" s="165">
        <v>1.1060000000000001</v>
      </c>
      <c r="G141" s="177" t="s">
        <v>606</v>
      </c>
      <c r="H141" s="166">
        <v>155.09249719656168</v>
      </c>
      <c r="I141" s="12" t="str">
        <f>VLOOKUP(A141,Tabla2[[SAP
Cód BASF]:[Descripción]],2,0)</f>
        <v>90 M-99/04 Alu. Grueso 0,5L IP3A</v>
      </c>
    </row>
    <row r="142" spans="1:9" x14ac:dyDescent="0.2">
      <c r="A142" s="161">
        <v>53166143</v>
      </c>
      <c r="B142" s="162" t="s">
        <v>105</v>
      </c>
      <c r="C142" s="172" t="s">
        <v>106</v>
      </c>
      <c r="D142" s="170">
        <v>0.5</v>
      </c>
      <c r="E142" s="170" t="s">
        <v>1145</v>
      </c>
      <c r="F142" s="165">
        <v>1.085</v>
      </c>
      <c r="G142" s="177" t="s">
        <v>606</v>
      </c>
      <c r="H142" s="166">
        <v>97.44903381694904</v>
      </c>
      <c r="I142" s="12" t="e">
        <f>VLOOKUP(A142,Tabla2[[SAP
Cód BASF]:[Descripción]],2,0)</f>
        <v>#N/A</v>
      </c>
    </row>
    <row r="143" spans="1:9" x14ac:dyDescent="0.2">
      <c r="A143" s="161">
        <v>53164871</v>
      </c>
      <c r="B143" s="162" t="s">
        <v>107</v>
      </c>
      <c r="C143" s="172" t="s">
        <v>108</v>
      </c>
      <c r="D143" s="170">
        <v>1</v>
      </c>
      <c r="E143" s="170" t="s">
        <v>1145</v>
      </c>
      <c r="F143" s="165">
        <v>1.0429999999999999</v>
      </c>
      <c r="G143" s="177" t="s">
        <v>606</v>
      </c>
      <c r="H143" s="166">
        <v>222.7307332753486</v>
      </c>
      <c r="I143" s="12" t="str">
        <f>VLOOKUP(A143,Tabla2[[SAP
Cód BASF]:[Descripción]],2,0)</f>
        <v>90 M-99/08 Alu. Brillante 1L IP3B</v>
      </c>
    </row>
    <row r="144" spans="1:9" x14ac:dyDescent="0.2">
      <c r="A144" s="161">
        <v>57501567</v>
      </c>
      <c r="B144" s="162" t="s">
        <v>109</v>
      </c>
      <c r="C144" s="172" t="s">
        <v>110</v>
      </c>
      <c r="D144" s="170">
        <v>0.5</v>
      </c>
      <c r="E144" s="170" t="s">
        <v>1145</v>
      </c>
      <c r="F144" s="165">
        <v>1.165</v>
      </c>
      <c r="G144" s="177" t="s">
        <v>606</v>
      </c>
      <c r="H144" s="166">
        <v>118.36170752709631</v>
      </c>
      <c r="I144" s="12" t="str">
        <f>VLOOKUP(A144,Tabla2[[SAP
Cód BASF]:[Descripción]],2,0)</f>
        <v>90M99/21 ALUMINUM AJ90-9121 0,5l IP31 GA</v>
      </c>
    </row>
    <row r="145" spans="1:9" x14ac:dyDescent="0.2">
      <c r="A145" s="161">
        <v>53165295</v>
      </c>
      <c r="B145" s="162" t="s">
        <v>111</v>
      </c>
      <c r="C145" s="172" t="s">
        <v>112</v>
      </c>
      <c r="D145" s="170">
        <v>0.5</v>
      </c>
      <c r="E145" s="170" t="s">
        <v>1145</v>
      </c>
      <c r="F145" s="165">
        <v>1.153</v>
      </c>
      <c r="G145" s="177" t="s">
        <v>606</v>
      </c>
      <c r="H145" s="166">
        <v>155.09249719656168</v>
      </c>
      <c r="I145" s="12" t="str">
        <f>VLOOKUP(A145,Tabla2[[SAP
Cód BASF]:[Descripción]],2,0)</f>
        <v>90M99/22 ALUMINUM AJ90-9122 0,5l IP31 GA</v>
      </c>
    </row>
    <row r="146" spans="1:9" x14ac:dyDescent="0.2">
      <c r="A146" s="161">
        <v>50512921</v>
      </c>
      <c r="B146" s="162" t="s">
        <v>1146</v>
      </c>
      <c r="C146" s="172" t="s">
        <v>1147</v>
      </c>
      <c r="D146" s="170">
        <v>0.5</v>
      </c>
      <c r="E146" s="170" t="s">
        <v>1145</v>
      </c>
      <c r="F146" s="165">
        <v>1.165</v>
      </c>
      <c r="G146" s="177" t="s">
        <v>606</v>
      </c>
      <c r="H146" s="166">
        <v>155.09249719656168</v>
      </c>
      <c r="I146" s="12" t="e">
        <f>VLOOKUP(A146,Tabla2[[SAP
Cód BASF]:[Descripción]],2,0)</f>
        <v>#N/A</v>
      </c>
    </row>
    <row r="147" spans="1:9" x14ac:dyDescent="0.2">
      <c r="A147" s="161">
        <v>50173787</v>
      </c>
      <c r="B147" s="162" t="s">
        <v>113</v>
      </c>
      <c r="C147" s="172" t="s">
        <v>114</v>
      </c>
      <c r="D147" s="170">
        <v>1</v>
      </c>
      <c r="E147" s="170" t="s">
        <v>1145</v>
      </c>
      <c r="F147" s="165">
        <v>0.97499999999999998</v>
      </c>
      <c r="G147" s="177" t="s">
        <v>606</v>
      </c>
      <c r="H147" s="166">
        <v>97.44903381694904</v>
      </c>
      <c r="I147" s="12" t="str">
        <f>VLOOKUP(A147,Tabla2[[SAP
Cód BASF]:[Descripción]],2,0)</f>
        <v>90-1250 1L Negro Profundo</v>
      </c>
    </row>
    <row r="148" spans="1:9" x14ac:dyDescent="0.2">
      <c r="A148" s="161">
        <v>50286110</v>
      </c>
      <c r="B148" s="162" t="s">
        <v>117</v>
      </c>
      <c r="C148" s="172" t="s">
        <v>118</v>
      </c>
      <c r="D148" s="170">
        <v>1</v>
      </c>
      <c r="E148" s="170" t="s">
        <v>1145</v>
      </c>
      <c r="F148" s="165">
        <v>1.5840000000000001</v>
      </c>
      <c r="G148" s="177" t="s">
        <v>606</v>
      </c>
      <c r="H148" s="166">
        <v>118.36170752709631</v>
      </c>
      <c r="I148" s="12" t="str">
        <f>VLOOKUP(A148,Tabla2[[SAP
Cód BASF]:[Descripción]],2,0)</f>
        <v>90 A-031 Blanco 1 L IP3A</v>
      </c>
    </row>
    <row r="149" spans="1:9" x14ac:dyDescent="0.2">
      <c r="A149" s="161">
        <v>53150031</v>
      </c>
      <c r="B149" s="162" t="s">
        <v>119</v>
      </c>
      <c r="C149" s="172" t="s">
        <v>120</v>
      </c>
      <c r="D149" s="170">
        <v>0.5</v>
      </c>
      <c r="E149" s="170" t="s">
        <v>1145</v>
      </c>
      <c r="F149" s="165">
        <v>1.0640000000000001</v>
      </c>
      <c r="G149" s="177" t="s">
        <v>606</v>
      </c>
      <c r="H149" s="166">
        <v>57.07431660090969</v>
      </c>
      <c r="I149" s="12" t="str">
        <f>VLOOKUP(A149,Tabla2[[SAP
Cód BASF]:[Descripción]],2,0)</f>
        <v>90 A-032 Blanco Transp 0,5L IP3A</v>
      </c>
    </row>
    <row r="150" spans="1:9" x14ac:dyDescent="0.2">
      <c r="A150" s="161">
        <v>50356594</v>
      </c>
      <c r="B150" s="162" t="s">
        <v>463</v>
      </c>
      <c r="C150" s="172" t="s">
        <v>464</v>
      </c>
      <c r="D150" s="170">
        <v>1</v>
      </c>
      <c r="E150" s="170" t="s">
        <v>1124</v>
      </c>
      <c r="F150" s="165">
        <v>1.5880000000000001</v>
      </c>
      <c r="G150" s="177" t="s">
        <v>606</v>
      </c>
      <c r="H150" s="166">
        <v>83.289772493118846</v>
      </c>
      <c r="I150" s="12" t="str">
        <f>VLOOKUP(A150,Tabla2[[SAP
Cód BASF]:[Descripción]],2,0)</f>
        <v>90-A 035 Blanco nieve</v>
      </c>
    </row>
    <row r="151" spans="1:9" x14ac:dyDescent="0.2">
      <c r="A151" s="161">
        <v>53150614</v>
      </c>
      <c r="B151" s="162" t="s">
        <v>121</v>
      </c>
      <c r="C151" s="172" t="s">
        <v>122</v>
      </c>
      <c r="D151" s="170">
        <v>0.5</v>
      </c>
      <c r="E151" s="170" t="s">
        <v>1145</v>
      </c>
      <c r="F151" s="165">
        <v>1.196</v>
      </c>
      <c r="G151" s="177" t="s">
        <v>606</v>
      </c>
      <c r="H151" s="166">
        <v>57.07431660090969</v>
      </c>
      <c r="I151" s="12" t="e">
        <f>VLOOKUP(A151,Tabla2[[SAP
Cód BASF]:[Descripción]],2,0)</f>
        <v>#N/A</v>
      </c>
    </row>
    <row r="152" spans="1:9" x14ac:dyDescent="0.2">
      <c r="A152" s="161">
        <v>53150826</v>
      </c>
      <c r="B152" s="162" t="s">
        <v>123</v>
      </c>
      <c r="C152" s="172" t="s">
        <v>124</v>
      </c>
      <c r="D152" s="170">
        <v>0.5</v>
      </c>
      <c r="E152" s="170" t="s">
        <v>1145</v>
      </c>
      <c r="F152" s="165">
        <v>1.012</v>
      </c>
      <c r="G152" s="177" t="s">
        <v>606</v>
      </c>
      <c r="H152" s="166">
        <v>97.44903381694904</v>
      </c>
      <c r="I152" s="12" t="e">
        <f>VLOOKUP(A152,Tabla2[[SAP
Cód BASF]:[Descripción]],2,0)</f>
        <v>#N/A</v>
      </c>
    </row>
    <row r="153" spans="1:9" x14ac:dyDescent="0.2">
      <c r="A153" s="161">
        <v>53151038</v>
      </c>
      <c r="B153" s="162" t="s">
        <v>125</v>
      </c>
      <c r="C153" s="172" t="s">
        <v>126</v>
      </c>
      <c r="D153" s="170">
        <v>0.5</v>
      </c>
      <c r="E153" s="170" t="s">
        <v>1145</v>
      </c>
      <c r="F153" s="165">
        <v>1.1060000000000001</v>
      </c>
      <c r="G153" s="177" t="s">
        <v>606</v>
      </c>
      <c r="H153" s="166">
        <v>64.216414592194624</v>
      </c>
      <c r="I153" s="12" t="e">
        <f>VLOOKUP(A153,Tabla2[[SAP
Cód BASF]:[Descripción]],2,0)</f>
        <v>#N/A</v>
      </c>
    </row>
    <row r="154" spans="1:9" x14ac:dyDescent="0.2">
      <c r="A154" s="161">
        <v>53151409</v>
      </c>
      <c r="B154" s="162" t="s">
        <v>127</v>
      </c>
      <c r="C154" s="172" t="s">
        <v>128</v>
      </c>
      <c r="D154" s="170">
        <v>0.5</v>
      </c>
      <c r="E154" s="170" t="s">
        <v>1145</v>
      </c>
      <c r="F154" s="165">
        <v>1.0409999999999999</v>
      </c>
      <c r="G154" s="177" t="s">
        <v>606</v>
      </c>
      <c r="H154" s="166">
        <v>97.44903381694904</v>
      </c>
      <c r="I154" s="12" t="e">
        <f>VLOOKUP(A154,Tabla2[[SAP
Cód BASF]:[Descripción]],2,0)</f>
        <v>#N/A</v>
      </c>
    </row>
    <row r="155" spans="1:9" x14ac:dyDescent="0.2">
      <c r="A155" s="161">
        <v>53151727</v>
      </c>
      <c r="B155" s="162" t="s">
        <v>129</v>
      </c>
      <c r="C155" s="172" t="s">
        <v>130</v>
      </c>
      <c r="D155" s="170">
        <v>0.5</v>
      </c>
      <c r="E155" s="170" t="s">
        <v>1145</v>
      </c>
      <c r="F155" s="165">
        <v>1.5089999999999999</v>
      </c>
      <c r="G155" s="177" t="s">
        <v>606</v>
      </c>
      <c r="H155" s="166">
        <v>222.7307332753486</v>
      </c>
      <c r="I155" s="12" t="e">
        <f>VLOOKUP(A155,Tabla2[[SAP
Cód BASF]:[Descripción]],2,0)</f>
        <v>#N/A</v>
      </c>
    </row>
    <row r="156" spans="1:9" x14ac:dyDescent="0.2">
      <c r="A156" s="161">
        <v>53151939</v>
      </c>
      <c r="B156" s="162" t="s">
        <v>131</v>
      </c>
      <c r="C156" s="172" t="s">
        <v>132</v>
      </c>
      <c r="D156" s="170">
        <v>0.5</v>
      </c>
      <c r="E156" s="170" t="s">
        <v>1145</v>
      </c>
      <c r="F156" s="165">
        <v>0.995</v>
      </c>
      <c r="G156" s="177" t="s">
        <v>606</v>
      </c>
      <c r="H156" s="166">
        <v>57.07431660090969</v>
      </c>
      <c r="I156" s="12" t="e">
        <f>VLOOKUP(A156,Tabla2[[SAP
Cód BASF]:[Descripción]],2,0)</f>
        <v>#N/A</v>
      </c>
    </row>
    <row r="157" spans="1:9" x14ac:dyDescent="0.2">
      <c r="A157" s="161">
        <v>50219125</v>
      </c>
      <c r="B157" s="162" t="s">
        <v>133</v>
      </c>
      <c r="C157" s="172" t="s">
        <v>134</v>
      </c>
      <c r="D157" s="170">
        <v>0.5</v>
      </c>
      <c r="E157" s="170" t="s">
        <v>1145</v>
      </c>
      <c r="F157" s="165">
        <v>1.002</v>
      </c>
      <c r="G157" s="177" t="s">
        <v>606</v>
      </c>
      <c r="H157" s="166">
        <v>118.36170752709631</v>
      </c>
      <c r="I157" s="12" t="e">
        <f>VLOOKUP(A157,Tabla2[[SAP
Cód BASF]:[Descripción]],2,0)</f>
        <v>#N/A</v>
      </c>
    </row>
    <row r="158" spans="1:9" x14ac:dyDescent="0.2">
      <c r="A158" s="161">
        <v>53151197</v>
      </c>
      <c r="B158" s="162" t="s">
        <v>135</v>
      </c>
      <c r="C158" s="172" t="s">
        <v>136</v>
      </c>
      <c r="D158" s="170">
        <v>0.5</v>
      </c>
      <c r="E158" s="170" t="s">
        <v>1145</v>
      </c>
      <c r="F158" s="165">
        <v>1.022</v>
      </c>
      <c r="G158" s="177" t="s">
        <v>606</v>
      </c>
      <c r="H158" s="166">
        <v>97.44903381694904</v>
      </c>
      <c r="I158" s="12" t="e">
        <f>VLOOKUP(A158,Tabla2[[SAP
Cód BASF]:[Descripción]],2,0)</f>
        <v>#N/A</v>
      </c>
    </row>
    <row r="159" spans="1:9" x14ac:dyDescent="0.2">
      <c r="A159" s="161">
        <v>53152151</v>
      </c>
      <c r="B159" s="162" t="s">
        <v>137</v>
      </c>
      <c r="C159" s="172" t="s">
        <v>138</v>
      </c>
      <c r="D159" s="170">
        <v>0.5</v>
      </c>
      <c r="E159" s="170" t="s">
        <v>1145</v>
      </c>
      <c r="F159" s="165">
        <v>1.0589999999999999</v>
      </c>
      <c r="G159" s="177" t="s">
        <v>606</v>
      </c>
      <c r="H159" s="166">
        <v>97.44903381694904</v>
      </c>
      <c r="I159" s="12" t="e">
        <f>VLOOKUP(A159,Tabla2[[SAP
Cód BASF]:[Descripción]],2,0)</f>
        <v>#N/A</v>
      </c>
    </row>
    <row r="160" spans="1:9" x14ac:dyDescent="0.2">
      <c r="A160" s="161">
        <v>53152840</v>
      </c>
      <c r="B160" s="162" t="s">
        <v>139</v>
      </c>
      <c r="C160" s="172" t="s">
        <v>140</v>
      </c>
      <c r="D160" s="170">
        <v>0.5</v>
      </c>
      <c r="E160" s="170" t="s">
        <v>1145</v>
      </c>
      <c r="F160" s="165">
        <v>1.1140000000000001</v>
      </c>
      <c r="G160" s="177" t="s">
        <v>606</v>
      </c>
      <c r="H160" s="166">
        <v>57.07431660090969</v>
      </c>
      <c r="I160" s="12" t="str">
        <f>VLOOKUP(A160,Tabla2[[SAP
Cód BASF]:[Descripción]],2,0)</f>
        <v>90 A-306 Rojo Oxido 0,5L IP3A</v>
      </c>
    </row>
    <row r="161" spans="1:9" x14ac:dyDescent="0.2">
      <c r="A161" s="161">
        <v>53153105</v>
      </c>
      <c r="B161" s="162" t="s">
        <v>141</v>
      </c>
      <c r="C161" s="172" t="s">
        <v>142</v>
      </c>
      <c r="D161" s="170">
        <v>0.5</v>
      </c>
      <c r="E161" s="170" t="s">
        <v>1145</v>
      </c>
      <c r="F161" s="165">
        <v>0.98599999999999999</v>
      </c>
      <c r="G161" s="177" t="s">
        <v>606</v>
      </c>
      <c r="H161" s="166">
        <v>97.44903381694904</v>
      </c>
      <c r="I161" s="12" t="e">
        <f>VLOOKUP(A161,Tabla2[[SAP
Cód BASF]:[Descripción]],2,0)</f>
        <v>#N/A</v>
      </c>
    </row>
    <row r="162" spans="1:9" x14ac:dyDescent="0.2">
      <c r="A162" s="161">
        <v>53152363</v>
      </c>
      <c r="B162" s="162" t="s">
        <v>143</v>
      </c>
      <c r="C162" s="172" t="s">
        <v>144</v>
      </c>
      <c r="D162" s="170">
        <v>0.5</v>
      </c>
      <c r="E162" s="170" t="s">
        <v>1145</v>
      </c>
      <c r="F162" s="165">
        <v>1.097</v>
      </c>
      <c r="G162" s="177" t="s">
        <v>606</v>
      </c>
      <c r="H162" s="166">
        <v>155.09249719656168</v>
      </c>
      <c r="I162" s="12" t="str">
        <f>VLOOKUP(A162,Tabla2[[SAP
Cód BASF]:[Descripción]],2,0)</f>
        <v>90 A-323 Rojo Claro 0,5L IP3A</v>
      </c>
    </row>
    <row r="163" spans="1:9" x14ac:dyDescent="0.2">
      <c r="A163" s="161">
        <v>53153423</v>
      </c>
      <c r="B163" s="162" t="s">
        <v>145</v>
      </c>
      <c r="C163" s="172" t="s">
        <v>146</v>
      </c>
      <c r="D163" s="170">
        <v>0.5</v>
      </c>
      <c r="E163" s="170" t="s">
        <v>1145</v>
      </c>
      <c r="F163" s="165">
        <v>1.179</v>
      </c>
      <c r="G163" s="177" t="s">
        <v>606</v>
      </c>
      <c r="H163" s="166">
        <v>57.07431660090969</v>
      </c>
      <c r="I163" s="12" t="str">
        <f>VLOOKUP(A163,Tabla2[[SAP
Cód BASF]:[Descripción]],2,0)</f>
        <v>90 A-329 Rojo Transp. 0,5L IP3A</v>
      </c>
    </row>
    <row r="164" spans="1:9" x14ac:dyDescent="0.2">
      <c r="A164" s="161">
        <v>53153794</v>
      </c>
      <c r="B164" s="162" t="s">
        <v>147</v>
      </c>
      <c r="C164" s="172" t="s">
        <v>148</v>
      </c>
      <c r="D164" s="170">
        <v>0.5</v>
      </c>
      <c r="E164" s="170" t="s">
        <v>1145</v>
      </c>
      <c r="F164" s="165">
        <v>0.98099999999999998</v>
      </c>
      <c r="G164" s="177" t="s">
        <v>606</v>
      </c>
      <c r="H164" s="166">
        <v>118.36170752709631</v>
      </c>
      <c r="I164" s="12" t="str">
        <f>VLOOKUP(A164,Tabla2[[SAP
Cód BASF]:[Descripción]],2,0)</f>
        <v>90 A-347 MARRON 0,5l IP31</v>
      </c>
    </row>
    <row r="165" spans="1:9" x14ac:dyDescent="0.2">
      <c r="A165" s="161">
        <v>53153582</v>
      </c>
      <c r="B165" s="162" t="s">
        <v>149</v>
      </c>
      <c r="C165" s="172" t="s">
        <v>150</v>
      </c>
      <c r="D165" s="170">
        <v>1</v>
      </c>
      <c r="E165" s="170" t="s">
        <v>1145</v>
      </c>
      <c r="F165" s="165">
        <v>0.99299999999999999</v>
      </c>
      <c r="G165" s="177" t="s">
        <v>606</v>
      </c>
      <c r="H165" s="166">
        <v>187.40198810951742</v>
      </c>
      <c r="I165" s="12" t="e">
        <f>VLOOKUP(A165,Tabla2[[SAP
Cód BASF]:[Descripción]],2,0)</f>
        <v>#N/A</v>
      </c>
    </row>
    <row r="166" spans="1:9" x14ac:dyDescent="0.2">
      <c r="A166" s="161">
        <v>50384742</v>
      </c>
      <c r="B166" s="162" t="s">
        <v>465</v>
      </c>
      <c r="C166" s="172" t="s">
        <v>466</v>
      </c>
      <c r="D166" s="170">
        <v>0.5</v>
      </c>
      <c r="E166" s="170" t="s">
        <v>1124</v>
      </c>
      <c r="F166" s="165">
        <v>0.97399999999999998</v>
      </c>
      <c r="G166" s="177" t="s">
        <v>606</v>
      </c>
      <c r="H166" s="166">
        <v>97.44903381694904</v>
      </c>
      <c r="I166" s="12" t="str">
        <f>VLOOKUP(A166,Tabla2[[SAP
Cód BASF]:[Descripción]],2,0)</f>
        <v xml:space="preserve">90-A 350 Rojo oscuro </v>
      </c>
    </row>
    <row r="167" spans="1:9" x14ac:dyDescent="0.2">
      <c r="A167" s="161">
        <v>53154165</v>
      </c>
      <c r="B167" s="162" t="s">
        <v>153</v>
      </c>
      <c r="C167" s="172" t="s">
        <v>154</v>
      </c>
      <c r="D167" s="170">
        <v>0.5</v>
      </c>
      <c r="E167" s="170" t="s">
        <v>1145</v>
      </c>
      <c r="F167" s="165">
        <v>0.96599999999999997</v>
      </c>
      <c r="G167" s="177" t="s">
        <v>606</v>
      </c>
      <c r="H167" s="166">
        <v>97.44903381694904</v>
      </c>
      <c r="I167" s="12" t="str">
        <f>VLOOKUP(A167,Tabla2[[SAP
Cód BASF]:[Descripción]],2,0)</f>
        <v>90 A-359 Rosa 0,5L IP3A</v>
      </c>
    </row>
    <row r="168" spans="1:9" x14ac:dyDescent="0.2">
      <c r="A168" s="161">
        <v>53154430</v>
      </c>
      <c r="B168" s="162" t="s">
        <v>155</v>
      </c>
      <c r="C168" s="172" t="s">
        <v>156</v>
      </c>
      <c r="D168" s="170">
        <v>0.5</v>
      </c>
      <c r="E168" s="170" t="s">
        <v>1145</v>
      </c>
      <c r="F168" s="165">
        <v>1.0189999999999999</v>
      </c>
      <c r="G168" s="177" t="s">
        <v>606</v>
      </c>
      <c r="H168" s="166">
        <v>155.09249719656168</v>
      </c>
      <c r="I168" s="12" t="str">
        <f>VLOOKUP(A168,Tabla2[[SAP
Cód BASF]:[Descripción]],2,0)</f>
        <v>90 A-372 ROJO ESCARLATA 0,5l IP31</v>
      </c>
    </row>
    <row r="169" spans="1:9" x14ac:dyDescent="0.2">
      <c r="A169" s="161">
        <v>53154748</v>
      </c>
      <c r="B169" s="162" t="s">
        <v>157</v>
      </c>
      <c r="C169" s="172" t="s">
        <v>158</v>
      </c>
      <c r="D169" s="170">
        <v>0.5</v>
      </c>
      <c r="E169" s="170" t="s">
        <v>1145</v>
      </c>
      <c r="F169" s="165">
        <v>0.97599999999999998</v>
      </c>
      <c r="G169" s="177" t="s">
        <v>606</v>
      </c>
      <c r="H169" s="166">
        <v>97.44903381694904</v>
      </c>
      <c r="I169" s="12" t="str">
        <f>VLOOKUP(A169,Tabla2[[SAP
Cód BASF]:[Descripción]],2,0)</f>
        <v>90 A-378 Rojo Anaranjado 0,5L 1A1</v>
      </c>
    </row>
    <row r="170" spans="1:9" x14ac:dyDescent="0.2">
      <c r="A170" s="161">
        <v>50338390</v>
      </c>
      <c r="B170" s="162" t="s">
        <v>467</v>
      </c>
      <c r="C170" s="172" t="s">
        <v>468</v>
      </c>
      <c r="D170" s="170">
        <v>0.125</v>
      </c>
      <c r="E170" s="170" t="s">
        <v>1124</v>
      </c>
      <c r="F170" s="165">
        <v>1.038</v>
      </c>
      <c r="G170" s="177" t="s">
        <v>606</v>
      </c>
      <c r="H170" s="166">
        <v>90.168119538175588</v>
      </c>
      <c r="I170" s="12" t="str">
        <f>VLOOKUP(A170,Tabla2[[SAP
Cód BASF]:[Descripción]],2,0)</f>
        <v>90-A 3A0 Cereza</v>
      </c>
    </row>
    <row r="171" spans="1:9" x14ac:dyDescent="0.2">
      <c r="A171" s="161">
        <v>53154960</v>
      </c>
      <c r="B171" s="162" t="s">
        <v>159</v>
      </c>
      <c r="C171" s="172" t="s">
        <v>160</v>
      </c>
      <c r="D171" s="170">
        <v>0.5</v>
      </c>
      <c r="E171" s="170" t="s">
        <v>1145</v>
      </c>
      <c r="F171" s="165">
        <v>0.95199999999999996</v>
      </c>
      <c r="G171" s="177" t="s">
        <v>606</v>
      </c>
      <c r="H171" s="166">
        <v>97.44903381694904</v>
      </c>
      <c r="I171" s="12" t="e">
        <f>VLOOKUP(A171,Tabla2[[SAP
Cód BASF]:[Descripción]],2,0)</f>
        <v>#N/A</v>
      </c>
    </row>
    <row r="172" spans="1:9" x14ac:dyDescent="0.2">
      <c r="A172" s="161">
        <v>53155172</v>
      </c>
      <c r="B172" s="162" t="s">
        <v>161</v>
      </c>
      <c r="C172" s="172" t="s">
        <v>162</v>
      </c>
      <c r="D172" s="170">
        <v>0.5</v>
      </c>
      <c r="E172" s="170" t="s">
        <v>1145</v>
      </c>
      <c r="F172" s="165">
        <v>0.98399999999999999</v>
      </c>
      <c r="G172" s="177" t="s">
        <v>606</v>
      </c>
      <c r="H172" s="166">
        <v>97.44903381694904</v>
      </c>
      <c r="I172" s="12" t="str">
        <f>VLOOKUP(A172,Tabla2[[SAP
Cód BASF]:[Descripción]],2,0)</f>
        <v>90 A-430 Violeta Rojizo 0,5L IP3A</v>
      </c>
    </row>
    <row r="173" spans="1:9" x14ac:dyDescent="0.2">
      <c r="A173" s="161">
        <v>53155808</v>
      </c>
      <c r="B173" s="162" t="s">
        <v>163</v>
      </c>
      <c r="C173" s="172" t="s">
        <v>164</v>
      </c>
      <c r="D173" s="170">
        <v>1</v>
      </c>
      <c r="E173" s="170" t="s">
        <v>1145</v>
      </c>
      <c r="F173" s="165">
        <v>1.042</v>
      </c>
      <c r="G173" s="177" t="s">
        <v>606</v>
      </c>
      <c r="H173" s="166">
        <v>155.09249719656168</v>
      </c>
      <c r="I173" s="12" t="str">
        <f>VLOOKUP(A173,Tabla2[[SAP
Cód BASF]:[Descripción]],2,0)</f>
        <v>90 A-503  BLUE 1l IP3B</v>
      </c>
    </row>
    <row r="174" spans="1:9" x14ac:dyDescent="0.2">
      <c r="A174" s="161">
        <v>50180536</v>
      </c>
      <c r="B174" s="162" t="s">
        <v>165</v>
      </c>
      <c r="C174" s="172" t="s">
        <v>166</v>
      </c>
      <c r="D174" s="170">
        <v>1</v>
      </c>
      <c r="E174" s="170" t="s">
        <v>1145</v>
      </c>
      <c r="F174" s="165">
        <v>0.98599999999999999</v>
      </c>
      <c r="G174" s="177" t="s">
        <v>606</v>
      </c>
      <c r="H174" s="166">
        <v>187.40198810951742</v>
      </c>
      <c r="I174" s="12" t="str">
        <f>VLOOKUP(A174,Tabla2[[SAP
Cód BASF]:[Descripción]],2,0)</f>
        <v>90-A 527 1L SAPHIRBLAU (AZUL ZAFIRO)</v>
      </c>
    </row>
    <row r="175" spans="1:9" x14ac:dyDescent="0.2">
      <c r="A175" s="161">
        <v>50429691</v>
      </c>
      <c r="B175" s="162" t="s">
        <v>469</v>
      </c>
      <c r="C175" s="172" t="s">
        <v>470</v>
      </c>
      <c r="D175" s="170">
        <v>0.5</v>
      </c>
      <c r="E175" s="170" t="s">
        <v>1124</v>
      </c>
      <c r="F175" s="165">
        <v>0.96799999999999997</v>
      </c>
      <c r="G175" s="177" t="s">
        <v>606</v>
      </c>
      <c r="H175" s="166">
        <v>222.10605998165028</v>
      </c>
      <c r="I175" s="12" t="str">
        <f>VLOOKUP(A175,Tabla2[[SAP
Cód BASF]:[Descripción]],2,0)</f>
        <v>90-A 528 Azul</v>
      </c>
    </row>
    <row r="176" spans="1:9" x14ac:dyDescent="0.2">
      <c r="A176" s="161">
        <v>50139482</v>
      </c>
      <c r="B176" s="162" t="s">
        <v>171</v>
      </c>
      <c r="C176" s="172" t="s">
        <v>172</v>
      </c>
      <c r="D176" s="170">
        <v>0.5</v>
      </c>
      <c r="E176" s="170" t="s">
        <v>1145</v>
      </c>
      <c r="F176" s="165">
        <v>1.0449999999999999</v>
      </c>
      <c r="G176" s="177" t="s">
        <v>606</v>
      </c>
      <c r="H176" s="166">
        <v>64.216414592194624</v>
      </c>
      <c r="I176" s="12" t="e">
        <f>VLOOKUP(A176,Tabla2[[SAP
Cód BASF]:[Descripción]],2,0)</f>
        <v>#N/A</v>
      </c>
    </row>
    <row r="177" spans="1:9" x14ac:dyDescent="0.2">
      <c r="A177" s="161">
        <v>53156815</v>
      </c>
      <c r="B177" s="162" t="s">
        <v>173</v>
      </c>
      <c r="C177" s="172" t="s">
        <v>174</v>
      </c>
      <c r="D177" s="170">
        <v>1</v>
      </c>
      <c r="E177" s="170" t="s">
        <v>1145</v>
      </c>
      <c r="F177" s="165">
        <v>0.996</v>
      </c>
      <c r="G177" s="177" t="s">
        <v>606</v>
      </c>
      <c r="H177" s="166">
        <v>222.7307332753486</v>
      </c>
      <c r="I177" s="12" t="e">
        <f>VLOOKUP(A177,Tabla2[[SAP
Cód BASF]:[Descripción]],2,0)</f>
        <v>#N/A</v>
      </c>
    </row>
    <row r="178" spans="1:9" x14ac:dyDescent="0.2">
      <c r="A178" s="161">
        <v>53156921</v>
      </c>
      <c r="B178" s="162" t="s">
        <v>175</v>
      </c>
      <c r="C178" s="172" t="s">
        <v>176</v>
      </c>
      <c r="D178" s="170">
        <v>1</v>
      </c>
      <c r="E178" s="170" t="s">
        <v>1145</v>
      </c>
      <c r="F178" s="165">
        <v>0.98699999999999999</v>
      </c>
      <c r="G178" s="177" t="s">
        <v>606</v>
      </c>
      <c r="H178" s="166">
        <v>118.36170752709631</v>
      </c>
      <c r="I178" s="12" t="str">
        <f>VLOOKUP(A178,Tabla2[[SAP
Cód BASF]:[Descripción]],2,0)</f>
        <v>90 A-640 VERDE AZULADO 1l IP31</v>
      </c>
    </row>
    <row r="179" spans="1:9" x14ac:dyDescent="0.2">
      <c r="A179" s="161">
        <v>50392274</v>
      </c>
      <c r="B179" s="162" t="s">
        <v>471</v>
      </c>
      <c r="C179" s="172" t="s">
        <v>472</v>
      </c>
      <c r="D179" s="170">
        <v>0.5</v>
      </c>
      <c r="E179" s="170" t="s">
        <v>1124</v>
      </c>
      <c r="F179" s="165">
        <v>1.032</v>
      </c>
      <c r="G179" s="177" t="s">
        <v>606</v>
      </c>
      <c r="H179" s="166">
        <v>83.289772493118846</v>
      </c>
      <c r="I179" s="12" t="str">
        <f>VLOOKUP(A179,Tabla2[[SAP
Cód BASF]:[Descripción]],2,0)</f>
        <v>90-A 695 Verde</v>
      </c>
    </row>
    <row r="180" spans="1:9" x14ac:dyDescent="0.2">
      <c r="A180" s="161">
        <v>53157663</v>
      </c>
      <c r="B180" s="162" t="s">
        <v>179</v>
      </c>
      <c r="C180" s="172" t="s">
        <v>180</v>
      </c>
      <c r="D180" s="170">
        <v>0.5</v>
      </c>
      <c r="E180" s="170" t="s">
        <v>1145</v>
      </c>
      <c r="F180" s="165">
        <v>0.98099999999999998</v>
      </c>
      <c r="G180" s="177" t="s">
        <v>606</v>
      </c>
      <c r="H180" s="166">
        <v>57.07431660090969</v>
      </c>
      <c r="I180" s="12" t="str">
        <f>VLOOKUP(A180,Tabla2[[SAP
Cód BASF]:[Descripción]],2,0)</f>
        <v>90-A 924 FACTORY BLACK 0,5l IP3A</v>
      </c>
    </row>
    <row r="181" spans="1:9" x14ac:dyDescent="0.2">
      <c r="A181" s="161">
        <v>57048393</v>
      </c>
      <c r="B181" s="162" t="s">
        <v>181</v>
      </c>
      <c r="C181" s="172" t="s">
        <v>182</v>
      </c>
      <c r="D181" s="170">
        <v>1</v>
      </c>
      <c r="E181" s="170" t="s">
        <v>1145</v>
      </c>
      <c r="F181" s="165">
        <v>0.95299999999999996</v>
      </c>
      <c r="G181" s="177" t="s">
        <v>606</v>
      </c>
      <c r="H181" s="166">
        <v>97.44903381694904</v>
      </c>
      <c r="I181" s="12" t="str">
        <f>VLOOKUP(A181,Tabla2[[SAP
Cód BASF]:[Descripción]],2,0)</f>
        <v>90-A 926 BLACK 1l IP3B</v>
      </c>
    </row>
    <row r="182" spans="1:9" x14ac:dyDescent="0.2">
      <c r="A182" s="161">
        <v>50173848</v>
      </c>
      <c r="B182" s="162" t="s">
        <v>183</v>
      </c>
      <c r="C182" s="172" t="s">
        <v>184</v>
      </c>
      <c r="D182" s="170">
        <v>0.5</v>
      </c>
      <c r="E182" s="170" t="s">
        <v>1145</v>
      </c>
      <c r="F182" s="165">
        <v>0.97299999999999998</v>
      </c>
      <c r="G182" s="177" t="s">
        <v>606</v>
      </c>
      <c r="H182" s="166">
        <v>64.216414592194624</v>
      </c>
      <c r="I182" s="12" t="str">
        <f>VLOOKUP(A182,Tabla2[[SAP
Cód BASF]:[Descripción]],2,0)</f>
        <v>90 A-927 Negro Transp. 0,5L 1A1</v>
      </c>
    </row>
    <row r="183" spans="1:9" x14ac:dyDescent="0.2">
      <c r="A183" s="161">
        <v>53157557</v>
      </c>
      <c r="B183" s="162" t="s">
        <v>185</v>
      </c>
      <c r="C183" s="172" t="s">
        <v>186</v>
      </c>
      <c r="D183" s="170">
        <v>0.5</v>
      </c>
      <c r="E183" s="170" t="s">
        <v>1145</v>
      </c>
      <c r="F183" s="165">
        <v>1.0489999999999999</v>
      </c>
      <c r="G183" s="177" t="s">
        <v>606</v>
      </c>
      <c r="H183" s="166">
        <v>57.07431660090969</v>
      </c>
      <c r="I183" s="12" t="str">
        <f>VLOOKUP(A183,Tabla2[[SAP
Cód BASF]:[Descripción]],2,0)</f>
        <v>90-A 997 JET BLACK 0,5l 1A1</v>
      </c>
    </row>
    <row r="184" spans="1:9" x14ac:dyDescent="0.2">
      <c r="A184" s="161">
        <v>53168528</v>
      </c>
      <c r="B184" s="162" t="s">
        <v>187</v>
      </c>
      <c r="C184" s="172" t="s">
        <v>188</v>
      </c>
      <c r="D184" s="170">
        <v>0.5</v>
      </c>
      <c r="E184" s="170" t="s">
        <v>1145</v>
      </c>
      <c r="F184" s="165">
        <v>1.1140000000000001</v>
      </c>
      <c r="G184" s="177" t="s">
        <v>606</v>
      </c>
      <c r="H184" s="166">
        <v>97.44903381694904</v>
      </c>
      <c r="I184" s="12" t="str">
        <f>VLOOKUP(A184,Tabla2[[SAP
Cód BASF]:[Descripción]],2,0)</f>
        <v>93-M 10 0,5L PERLA BLANCA</v>
      </c>
    </row>
    <row r="185" spans="1:9" x14ac:dyDescent="0.2">
      <c r="A185" s="161">
        <v>53168740</v>
      </c>
      <c r="B185" s="162" t="s">
        <v>189</v>
      </c>
      <c r="C185" s="172" t="s">
        <v>190</v>
      </c>
      <c r="D185" s="170">
        <v>0.5</v>
      </c>
      <c r="E185" s="170" t="s">
        <v>1145</v>
      </c>
      <c r="F185" s="165">
        <v>1.1279999999999999</v>
      </c>
      <c r="G185" s="177" t="s">
        <v>606</v>
      </c>
      <c r="H185" s="166">
        <v>97.44903381694904</v>
      </c>
      <c r="I185" s="12" t="str">
        <f>VLOOKUP(A185,Tabla2[[SAP
Cód BASF]:[Descripción]],2,0)</f>
        <v>93-M 11 PERLA BLANCA FINA 0,5L IP3A</v>
      </c>
    </row>
    <row r="186" spans="1:9" x14ac:dyDescent="0.2">
      <c r="A186" s="161">
        <v>53168952</v>
      </c>
      <c r="B186" s="162" t="s">
        <v>191</v>
      </c>
      <c r="C186" s="172" t="s">
        <v>192</v>
      </c>
      <c r="D186" s="170">
        <v>0.5</v>
      </c>
      <c r="E186" s="170" t="s">
        <v>1145</v>
      </c>
      <c r="F186" s="165">
        <v>1.1120000000000001</v>
      </c>
      <c r="G186" s="177" t="s">
        <v>606</v>
      </c>
      <c r="H186" s="166">
        <v>155.09249719656168</v>
      </c>
      <c r="I186" s="12" t="str">
        <f>VLOOKUP(A186,Tabla2[[SAP
Cód BASF]:[Descripción]],2,0)</f>
        <v>93 M-176 GOLD PEARL 0,5l IP3A</v>
      </c>
    </row>
    <row r="187" spans="1:9" x14ac:dyDescent="0.2">
      <c r="A187" s="161">
        <v>53169376</v>
      </c>
      <c r="B187" s="162" t="s">
        <v>193</v>
      </c>
      <c r="C187" s="172" t="s">
        <v>194</v>
      </c>
      <c r="D187" s="170">
        <v>0.5</v>
      </c>
      <c r="E187" s="170" t="s">
        <v>1145</v>
      </c>
      <c r="F187" s="165">
        <v>1.0900000000000001</v>
      </c>
      <c r="G187" s="177" t="s">
        <v>606</v>
      </c>
      <c r="H187" s="166">
        <v>97.44903381694904</v>
      </c>
      <c r="I187" s="12" t="e">
        <f>VLOOKUP(A187,Tabla2[[SAP
Cód BASF]:[Descripción]],2,0)</f>
        <v>#N/A</v>
      </c>
    </row>
    <row r="188" spans="1:9" x14ac:dyDescent="0.2">
      <c r="A188" s="161">
        <v>53169164</v>
      </c>
      <c r="B188" s="162" t="s">
        <v>195</v>
      </c>
      <c r="C188" s="172" t="s">
        <v>196</v>
      </c>
      <c r="D188" s="170">
        <v>0.5</v>
      </c>
      <c r="E188" s="170" t="s">
        <v>1145</v>
      </c>
      <c r="F188" s="165">
        <v>1.143</v>
      </c>
      <c r="G188" s="177" t="s">
        <v>606</v>
      </c>
      <c r="H188" s="166">
        <v>155.09249719656168</v>
      </c>
      <c r="I188" s="12" t="e">
        <f>VLOOKUP(A188,Tabla2[[SAP
Cód BASF]:[Descripción]],2,0)</f>
        <v>#N/A</v>
      </c>
    </row>
    <row r="189" spans="1:9" x14ac:dyDescent="0.2">
      <c r="A189" s="161">
        <v>53169800</v>
      </c>
      <c r="B189" s="162" t="s">
        <v>197</v>
      </c>
      <c r="C189" s="172" t="s">
        <v>198</v>
      </c>
      <c r="D189" s="170">
        <v>0.5</v>
      </c>
      <c r="E189" s="170" t="s">
        <v>1145</v>
      </c>
      <c r="F189" s="165">
        <v>1.137</v>
      </c>
      <c r="G189" s="177" t="s">
        <v>606</v>
      </c>
      <c r="H189" s="166">
        <v>97.44903381694904</v>
      </c>
      <c r="I189" s="12" t="str">
        <f>VLOOKUP(A189,Tabla2[[SAP
Cód BASF]:[Descripción]],2,0)</f>
        <v>93 M-505 Perla Azul 0,5L IP3A</v>
      </c>
    </row>
    <row r="190" spans="1:9" x14ac:dyDescent="0.2">
      <c r="A190" s="161">
        <v>53169694</v>
      </c>
      <c r="B190" s="162" t="s">
        <v>199</v>
      </c>
      <c r="C190" s="172" t="s">
        <v>200</v>
      </c>
      <c r="D190" s="170">
        <v>0.5</v>
      </c>
      <c r="E190" s="170" t="s">
        <v>1145</v>
      </c>
      <c r="F190" s="165">
        <v>1.1419999999999999</v>
      </c>
      <c r="G190" s="177" t="s">
        <v>606</v>
      </c>
      <c r="H190" s="166">
        <v>155.09249719656168</v>
      </c>
      <c r="I190" s="12" t="str">
        <f>VLOOKUP(A190,Tabla2[[SAP
Cód BASF]:[Descripción]],2,0)</f>
        <v>93 M-506 Perla Azul Fina 0,5L IP3A</v>
      </c>
    </row>
    <row r="191" spans="1:9" x14ac:dyDescent="0.2">
      <c r="A191" s="161">
        <v>53171178</v>
      </c>
      <c r="B191" s="162" t="s">
        <v>201</v>
      </c>
      <c r="C191" s="172" t="s">
        <v>202</v>
      </c>
      <c r="D191" s="170">
        <v>0.5</v>
      </c>
      <c r="E191" s="170" t="s">
        <v>1145</v>
      </c>
      <c r="F191" s="165">
        <v>1.1399999999999999</v>
      </c>
      <c r="G191" s="177" t="s">
        <v>606</v>
      </c>
      <c r="H191" s="166">
        <v>319.10348898832581</v>
      </c>
      <c r="I191" s="12" t="e">
        <f>VLOOKUP(A191,Tabla2[[SAP
Cód BASF]:[Descripción]],2,0)</f>
        <v>#N/A</v>
      </c>
    </row>
    <row r="192" spans="1:9" x14ac:dyDescent="0.2">
      <c r="A192" s="161">
        <v>53172132</v>
      </c>
      <c r="B192" s="162" t="s">
        <v>203</v>
      </c>
      <c r="C192" s="172" t="s">
        <v>204</v>
      </c>
      <c r="D192" s="170">
        <v>0.5</v>
      </c>
      <c r="E192" s="170" t="s">
        <v>1145</v>
      </c>
      <c r="F192" s="165">
        <v>1.1519999999999999</v>
      </c>
      <c r="G192" s="177" t="s">
        <v>606</v>
      </c>
      <c r="H192" s="166">
        <v>126.88676278248573</v>
      </c>
      <c r="I192" s="12" t="str">
        <f>VLOOKUP(A192,Tabla2[[SAP
Cód BASF]:[Descripción]],2,0)</f>
        <v>98 M-919 Perla Diamante 0,5L 1A1</v>
      </c>
    </row>
    <row r="193" spans="1:9" x14ac:dyDescent="0.2">
      <c r="A193" s="161">
        <v>53172450</v>
      </c>
      <c r="B193" s="162" t="s">
        <v>205</v>
      </c>
      <c r="C193" s="172" t="s">
        <v>206</v>
      </c>
      <c r="D193" s="170">
        <v>0.5</v>
      </c>
      <c r="E193" s="170" t="s">
        <v>1145</v>
      </c>
      <c r="F193" s="165">
        <v>1.0569999999999999</v>
      </c>
      <c r="G193" s="177" t="s">
        <v>606</v>
      </c>
      <c r="H193" s="166">
        <v>97.44903381694904</v>
      </c>
      <c r="I193" s="12" t="e">
        <f>VLOOKUP(A193,Tabla2[[SAP
Cód BASF]:[Descripción]],2,0)</f>
        <v>#N/A</v>
      </c>
    </row>
    <row r="194" spans="1:9" x14ac:dyDescent="0.2">
      <c r="A194" s="161">
        <v>53170860</v>
      </c>
      <c r="B194" s="162" t="s">
        <v>207</v>
      </c>
      <c r="C194" s="172" t="s">
        <v>208</v>
      </c>
      <c r="D194" s="170">
        <v>0.5</v>
      </c>
      <c r="E194" s="170" t="s">
        <v>1145</v>
      </c>
      <c r="F194" s="165">
        <v>1.2549999999999999</v>
      </c>
      <c r="G194" s="177" t="s">
        <v>606</v>
      </c>
      <c r="H194" s="166">
        <v>187.40198810951742</v>
      </c>
      <c r="I194" s="12" t="e">
        <f>VLOOKUP(A194,Tabla2[[SAP
Cód BASF]:[Descripción]],2,0)</f>
        <v>#N/A</v>
      </c>
    </row>
    <row r="195" spans="1:9" x14ac:dyDescent="0.2">
      <c r="A195" s="161">
        <v>56517493</v>
      </c>
      <c r="B195" s="162" t="s">
        <v>115</v>
      </c>
      <c r="C195" s="172" t="s">
        <v>116</v>
      </c>
      <c r="D195" s="170">
        <v>0.125</v>
      </c>
      <c r="E195" s="170" t="s">
        <v>1145</v>
      </c>
      <c r="F195" s="165">
        <v>0.9</v>
      </c>
      <c r="G195" s="177" t="s">
        <v>606</v>
      </c>
      <c r="H195" s="166">
        <v>222.7307332753486</v>
      </c>
      <c r="I195" s="12" t="e">
        <f>VLOOKUP(A195,Tabla2[[SAP
Cód BASF]:[Descripción]],2,0)</f>
        <v>#N/A</v>
      </c>
    </row>
    <row r="196" spans="1:9" x14ac:dyDescent="0.2">
      <c r="A196" s="161">
        <v>50173143</v>
      </c>
      <c r="B196" s="162" t="s">
        <v>211</v>
      </c>
      <c r="C196" s="172" t="s">
        <v>212</v>
      </c>
      <c r="D196" s="170">
        <v>0.5</v>
      </c>
      <c r="E196" s="170" t="s">
        <v>1145</v>
      </c>
      <c r="F196" s="165">
        <v>1.0389999999999999</v>
      </c>
      <c r="G196" s="177" t="s">
        <v>606</v>
      </c>
      <c r="H196" s="166">
        <v>45.948191158703899</v>
      </c>
      <c r="I196" s="12" t="str">
        <f>VLOOKUP(A196,Tabla2[[SAP
Cód BASF]:[Descripción]],2,0)</f>
        <v xml:space="preserve">93-IC 330 Additiv 0,5L </v>
      </c>
    </row>
    <row r="197" spans="1:9" x14ac:dyDescent="0.2">
      <c r="A197" s="161">
        <v>50173141</v>
      </c>
      <c r="B197" s="162" t="s">
        <v>213</v>
      </c>
      <c r="C197" s="172" t="s">
        <v>214</v>
      </c>
      <c r="D197" s="170">
        <v>1</v>
      </c>
      <c r="E197" s="170" t="s">
        <v>1145</v>
      </c>
      <c r="F197" s="165">
        <v>0.89900000000000002</v>
      </c>
      <c r="G197" s="177" t="s">
        <v>606</v>
      </c>
      <c r="H197" s="166">
        <v>45.948191158703899</v>
      </c>
      <c r="I197" s="12" t="str">
        <f>VLOOKUP(A197,Tabla2[[SAP
Cód BASF]:[Descripción]],2,0)</f>
        <v xml:space="preserve">90-IC 440 Mixing Clear 1L </v>
      </c>
    </row>
    <row r="198" spans="1:9" x14ac:dyDescent="0.2">
      <c r="A198" s="161">
        <v>50172104</v>
      </c>
      <c r="B198" s="162" t="s">
        <v>209</v>
      </c>
      <c r="C198" s="172" t="s">
        <v>210</v>
      </c>
      <c r="D198" s="170">
        <v>5</v>
      </c>
      <c r="E198" s="170" t="s">
        <v>1145</v>
      </c>
      <c r="F198" s="165">
        <v>1.008</v>
      </c>
      <c r="G198" s="177" t="s">
        <v>606</v>
      </c>
      <c r="H198" s="166">
        <v>89.279695298248981</v>
      </c>
      <c r="I198" s="12" t="str">
        <f>VLOOKUP(A198,Tabla2[[SAP
Cód BASF]:[Descripción]],2,0)</f>
        <v>93-E3 Solución Acuosa VE 5L 3H1</v>
      </c>
    </row>
    <row r="199" spans="1:9" x14ac:dyDescent="0.2">
      <c r="A199" s="161">
        <v>50172103</v>
      </c>
      <c r="B199" s="162" t="s">
        <v>215</v>
      </c>
      <c r="C199" s="172" t="s">
        <v>216</v>
      </c>
      <c r="D199" s="170">
        <v>5</v>
      </c>
      <c r="E199" s="170" t="s">
        <v>1145</v>
      </c>
      <c r="F199" s="165">
        <v>1.0109999999999999</v>
      </c>
      <c r="G199" s="177" t="s">
        <v>606</v>
      </c>
      <c r="H199" s="166">
        <v>89.279695298248981</v>
      </c>
      <c r="I199" s="12" t="str">
        <f>VLOOKUP(A199,Tabla2[[SAP
Cód BASF]:[Descripción]],2,0)</f>
        <v>90 M-4 Resina Base Agua CV 5L 3H1</v>
      </c>
    </row>
    <row r="200" spans="1:9" x14ac:dyDescent="0.2">
      <c r="A200" s="161">
        <v>50526017</v>
      </c>
      <c r="B200" s="162" t="s">
        <v>217</v>
      </c>
      <c r="C200" s="172" t="s">
        <v>1148</v>
      </c>
      <c r="D200" s="170">
        <v>1</v>
      </c>
      <c r="E200" s="170" t="s">
        <v>1145</v>
      </c>
      <c r="F200" s="165">
        <v>1</v>
      </c>
      <c r="G200" s="177" t="s">
        <v>606</v>
      </c>
      <c r="H200" s="166">
        <v>91.896382317407756</v>
      </c>
      <c r="I200" s="12" t="e">
        <f>VLOOKUP(A200,Tabla2[[SAP
Cód BASF]:[Descripción]],2,0)</f>
        <v>#N/A</v>
      </c>
    </row>
    <row r="201" spans="1:9" x14ac:dyDescent="0.2">
      <c r="A201" s="161">
        <v>52801610</v>
      </c>
      <c r="B201" s="162" t="s">
        <v>219</v>
      </c>
      <c r="C201" s="172" t="s">
        <v>220</v>
      </c>
      <c r="D201" s="170">
        <v>1</v>
      </c>
      <c r="E201" s="170" t="s">
        <v>1145</v>
      </c>
      <c r="F201" s="165">
        <v>1.0049999999999999</v>
      </c>
      <c r="G201" s="177" t="s">
        <v>606</v>
      </c>
      <c r="H201" s="166">
        <v>45.948191158703899</v>
      </c>
      <c r="I201" s="12" t="e">
        <f>VLOOKUP(A201,Tabla2[[SAP
Cód BASF]:[Descripción]],2,0)</f>
        <v>#N/A</v>
      </c>
    </row>
    <row r="202" spans="1:9" x14ac:dyDescent="0.2">
      <c r="A202" s="161">
        <v>50213967</v>
      </c>
      <c r="B202" s="162" t="s">
        <v>221</v>
      </c>
      <c r="C202" s="172" t="s">
        <v>222</v>
      </c>
      <c r="D202" s="170">
        <v>0.125</v>
      </c>
      <c r="E202" s="170" t="s">
        <v>1124</v>
      </c>
      <c r="F202" s="165">
        <v>1.2589999999999999</v>
      </c>
      <c r="G202" s="177" t="s">
        <v>607</v>
      </c>
      <c r="H202" s="166">
        <v>242.27327437333193</v>
      </c>
      <c r="I202" s="12" t="str">
        <f>VLOOKUP(A202,Tabla2[[SAP
Cód BASF]:[Descripción]],2,0)</f>
        <v>11-LE 015 0,125L Polar brillante</v>
      </c>
    </row>
    <row r="203" spans="1:9" x14ac:dyDescent="0.2">
      <c r="A203" s="161">
        <v>50445046</v>
      </c>
      <c r="B203" s="162" t="s">
        <v>243</v>
      </c>
      <c r="C203" s="172" t="s">
        <v>1149</v>
      </c>
      <c r="D203" s="170">
        <v>0.125</v>
      </c>
      <c r="E203" s="170" t="s">
        <v>1124</v>
      </c>
      <c r="F203" s="165">
        <v>2.2080000000000002</v>
      </c>
      <c r="G203" s="177" t="s">
        <v>607</v>
      </c>
      <c r="H203" s="166">
        <v>198.02187450939348</v>
      </c>
      <c r="I203" s="12" t="e">
        <f>VLOOKUP(A203,Tabla2[[SAP
Cód BASF]:[Descripción]],2,0)</f>
        <v>#N/A</v>
      </c>
    </row>
    <row r="204" spans="1:9" x14ac:dyDescent="0.2">
      <c r="A204" s="161">
        <v>50218617</v>
      </c>
      <c r="B204" s="162" t="s">
        <v>223</v>
      </c>
      <c r="C204" s="172" t="s">
        <v>224</v>
      </c>
      <c r="D204" s="170">
        <v>0.125</v>
      </c>
      <c r="E204" s="170" t="s">
        <v>1124</v>
      </c>
      <c r="F204" s="165">
        <v>1.085</v>
      </c>
      <c r="G204" s="177" t="s">
        <v>607</v>
      </c>
      <c r="H204" s="166">
        <v>489.55989324402117</v>
      </c>
      <c r="I204" s="12" t="str">
        <f>VLOOKUP(A204,Tabla2[[SAP
Cód BASF]:[Descripción]],2,0)</f>
        <v>11-LE 165 0,125L Plata brillante</v>
      </c>
    </row>
    <row r="205" spans="1:9" x14ac:dyDescent="0.2">
      <c r="A205" s="161">
        <v>50218618</v>
      </c>
      <c r="B205" s="162" t="s">
        <v>225</v>
      </c>
      <c r="C205" s="172" t="s">
        <v>226</v>
      </c>
      <c r="D205" s="170">
        <v>0.125</v>
      </c>
      <c r="E205" s="170" t="s">
        <v>1124</v>
      </c>
      <c r="F205" s="165">
        <v>1.0820000000000001</v>
      </c>
      <c r="G205" s="177" t="s">
        <v>607</v>
      </c>
      <c r="H205" s="166">
        <v>586.11125647600602</v>
      </c>
      <c r="I205" s="12" t="str">
        <f>VLOOKUP(A205,Tabla2[[SAP
Cód BASF]:[Descripción]],2,0)</f>
        <v>11-LE 315 0,125L Rojo brillante</v>
      </c>
    </row>
    <row r="206" spans="1:9" x14ac:dyDescent="0.2">
      <c r="A206" s="161">
        <v>50219305</v>
      </c>
      <c r="B206" s="162" t="s">
        <v>227</v>
      </c>
      <c r="C206" s="172" t="s">
        <v>228</v>
      </c>
      <c r="D206" s="170">
        <v>0.125</v>
      </c>
      <c r="E206" s="170" t="s">
        <v>1124</v>
      </c>
      <c r="F206" s="165">
        <v>1.1819999999999999</v>
      </c>
      <c r="G206" s="177" t="s">
        <v>607</v>
      </c>
      <c r="H206" s="166">
        <v>284.12789784918101</v>
      </c>
      <c r="I206" s="12" t="str">
        <f>VLOOKUP(A206,Tabla2[[SAP
Cód BASF]:[Descripción]],2,0)</f>
        <v>11-LE 375 0,125L Marrón brillante</v>
      </c>
    </row>
    <row r="207" spans="1:9" x14ac:dyDescent="0.2">
      <c r="A207" s="161">
        <v>50219308</v>
      </c>
      <c r="B207" s="162" t="s">
        <v>229</v>
      </c>
      <c r="C207" s="172" t="s">
        <v>230</v>
      </c>
      <c r="D207" s="170">
        <v>0.125</v>
      </c>
      <c r="E207" s="170" t="s">
        <v>1124</v>
      </c>
      <c r="F207" s="165">
        <v>1.0860000000000001</v>
      </c>
      <c r="G207" s="177" t="s">
        <v>607</v>
      </c>
      <c r="H207" s="166">
        <v>489.54942697158407</v>
      </c>
      <c r="I207" s="12" t="str">
        <f>VLOOKUP(A207,Tabla2[[SAP
Cód BASF]:[Descripción]],2,0)</f>
        <v>11-LE 385 0,125L Magenta brillante</v>
      </c>
    </row>
    <row r="208" spans="1:9" x14ac:dyDescent="0.2">
      <c r="A208" s="161">
        <v>50521585</v>
      </c>
      <c r="B208" s="162" t="s">
        <v>231</v>
      </c>
      <c r="C208" s="172" t="s">
        <v>1150</v>
      </c>
      <c r="D208" s="170">
        <v>0.125</v>
      </c>
      <c r="E208" s="170" t="s">
        <v>1124</v>
      </c>
      <c r="F208" s="165">
        <v>1.232</v>
      </c>
      <c r="G208" s="177" t="s">
        <v>607</v>
      </c>
      <c r="H208" s="166">
        <v>423.69564079752996</v>
      </c>
      <c r="I208" s="12" t="e">
        <f>VLOOKUP(A208,Tabla2[[SAP
Cód BASF]:[Descripción]],2,0)</f>
        <v>#N/A</v>
      </c>
    </row>
    <row r="209" spans="1:9" x14ac:dyDescent="0.2">
      <c r="A209" s="161">
        <v>50219309</v>
      </c>
      <c r="B209" s="162" t="s">
        <v>233</v>
      </c>
      <c r="C209" s="172" t="s">
        <v>234</v>
      </c>
      <c r="D209" s="170">
        <v>0.125</v>
      </c>
      <c r="E209" s="170" t="s">
        <v>1124</v>
      </c>
      <c r="F209" s="165">
        <v>1.0820000000000001</v>
      </c>
      <c r="G209" s="177" t="s">
        <v>607</v>
      </c>
      <c r="H209" s="166">
        <v>489.54942697158407</v>
      </c>
      <c r="I209" s="12" t="str">
        <f>VLOOKUP(A209,Tabla2[[SAP
Cód BASF]:[Descripción]],2,0)</f>
        <v>11-LE 535 0,125L Azul brillante</v>
      </c>
    </row>
    <row r="210" spans="1:9" x14ac:dyDescent="0.2">
      <c r="A210" s="161">
        <v>50218620</v>
      </c>
      <c r="B210" s="162" t="s">
        <v>235</v>
      </c>
      <c r="C210" s="172" t="s">
        <v>236</v>
      </c>
      <c r="D210" s="170">
        <v>0.125</v>
      </c>
      <c r="E210" s="170" t="s">
        <v>1124</v>
      </c>
      <c r="F210" s="165">
        <v>1.0840000000000001</v>
      </c>
      <c r="G210" s="177" t="s">
        <v>607</v>
      </c>
      <c r="H210" s="166">
        <v>586.11125647600602</v>
      </c>
      <c r="I210" s="12" t="str">
        <f>VLOOKUP(A210,Tabla2[[SAP
Cód BASF]:[Descripción]],2,0)</f>
        <v>11-LE 545 0,125L Cian brillante</v>
      </c>
    </row>
    <row r="211" spans="1:9" x14ac:dyDescent="0.2">
      <c r="A211" s="161">
        <v>50218621</v>
      </c>
      <c r="B211" s="162" t="s">
        <v>237</v>
      </c>
      <c r="C211" s="172" t="s">
        <v>238</v>
      </c>
      <c r="D211" s="170">
        <v>0.125</v>
      </c>
      <c r="E211" s="170" t="s">
        <v>1124</v>
      </c>
      <c r="F211" s="165">
        <v>1.2310000000000001</v>
      </c>
      <c r="G211" s="177" t="s">
        <v>607</v>
      </c>
      <c r="H211" s="166">
        <v>586.11125647600602</v>
      </c>
      <c r="I211" s="12" t="str">
        <f>VLOOKUP(A211,Tabla2[[SAP
Cód BASF]:[Descripción]],2,0)</f>
        <v>11-LE 615 0,125L tropical shimmer</v>
      </c>
    </row>
    <row r="212" spans="1:9" x14ac:dyDescent="0.2">
      <c r="A212" s="161">
        <v>50215003</v>
      </c>
      <c r="B212" s="162" t="s">
        <v>239</v>
      </c>
      <c r="C212" s="172" t="s">
        <v>240</v>
      </c>
      <c r="D212" s="170">
        <v>0.125</v>
      </c>
      <c r="E212" s="170" t="s">
        <v>1124</v>
      </c>
      <c r="F212" s="165">
        <v>1.0840000000000001</v>
      </c>
      <c r="G212" s="177" t="s">
        <v>607</v>
      </c>
      <c r="H212" s="166">
        <v>489.54942697158407</v>
      </c>
      <c r="I212" s="12" t="str">
        <f>VLOOKUP(A212,Tabla2[[SAP
Cód BASF]:[Descripción]],2,0)</f>
        <v>11-LE 645 0,125L Verde brillante</v>
      </c>
    </row>
    <row r="213" spans="1:9" x14ac:dyDescent="0.2">
      <c r="A213" s="161">
        <v>50219381</v>
      </c>
      <c r="B213" s="162" t="s">
        <v>241</v>
      </c>
      <c r="C213" s="172" t="s">
        <v>242</v>
      </c>
      <c r="D213" s="170">
        <v>0.125</v>
      </c>
      <c r="E213" s="170" t="s">
        <v>1124</v>
      </c>
      <c r="F213" s="165">
        <v>1.083</v>
      </c>
      <c r="G213" s="177" t="s">
        <v>607</v>
      </c>
      <c r="H213" s="166">
        <v>489.54942697158407</v>
      </c>
      <c r="I213" s="12" t="str">
        <f>VLOOKUP(A213,Tabla2[[SAP
Cód BASF]:[Descripción]],2,0)</f>
        <v>11-LE 915 0,125L Oro brillante</v>
      </c>
    </row>
    <row r="214" spans="1:9" x14ac:dyDescent="0.2">
      <c r="A214" s="161">
        <v>50335182</v>
      </c>
      <c r="B214" s="162" t="s">
        <v>301</v>
      </c>
      <c r="C214" s="172" t="s">
        <v>302</v>
      </c>
      <c r="D214" s="170">
        <v>0.125</v>
      </c>
      <c r="E214" s="170" t="s">
        <v>1124</v>
      </c>
      <c r="F214" s="165">
        <v>2.016</v>
      </c>
      <c r="G214" s="177" t="s">
        <v>607</v>
      </c>
      <c r="H214" s="166">
        <v>198.02187450939348</v>
      </c>
      <c r="I214" s="12" t="str">
        <f>VLOOKUP(A214,Tabla2[[SAP
Cód BASF]:[Descripción]],2,0)</f>
        <v>11-LE 35U 0,125L AVELLANA</v>
      </c>
    </row>
    <row r="215" spans="1:9" x14ac:dyDescent="0.2">
      <c r="A215" s="161">
        <v>53101324</v>
      </c>
      <c r="B215" s="162" t="s">
        <v>245</v>
      </c>
      <c r="C215" s="172" t="s">
        <v>246</v>
      </c>
      <c r="D215" s="170">
        <v>1</v>
      </c>
      <c r="E215" s="170" t="s">
        <v>1124</v>
      </c>
      <c r="F215" s="165">
        <v>1.012</v>
      </c>
      <c r="G215" s="177" t="s">
        <v>608</v>
      </c>
      <c r="H215" s="166">
        <v>26.489117983963343</v>
      </c>
      <c r="I215" s="12" t="str">
        <f>VLOOKUP(A215,Tabla2[[SAP
Cód BASF]:[Descripción]],2,0)</f>
        <v>OCRE TINGIMENTO</v>
      </c>
    </row>
    <row r="216" spans="1:9" x14ac:dyDescent="0.2">
      <c r="A216" s="161">
        <v>53109645</v>
      </c>
      <c r="B216" s="162" t="s">
        <v>247</v>
      </c>
      <c r="C216" s="172" t="s">
        <v>248</v>
      </c>
      <c r="D216" s="170">
        <v>3.5</v>
      </c>
      <c r="E216" s="170" t="s">
        <v>1124</v>
      </c>
      <c r="F216" s="165">
        <v>0.99199999999999999</v>
      </c>
      <c r="G216" s="177" t="s">
        <v>608</v>
      </c>
      <c r="H216" s="166">
        <v>100.2290950744559</v>
      </c>
      <c r="I216" s="12" t="str">
        <f>VLOOKUP(A216,Tabla2[[SAP
Cód BASF]:[Descripción]],2,0)</f>
        <v xml:space="preserve">NEGRO TINGIMENTO </v>
      </c>
    </row>
    <row r="217" spans="1:9" x14ac:dyDescent="0.2">
      <c r="A217" s="161">
        <v>53106836</v>
      </c>
      <c r="B217" s="162" t="s">
        <v>250</v>
      </c>
      <c r="C217" s="172" t="s">
        <v>251</v>
      </c>
      <c r="D217" s="170">
        <v>1</v>
      </c>
      <c r="E217" s="170" t="s">
        <v>1124</v>
      </c>
      <c r="F217" s="165">
        <v>0.999</v>
      </c>
      <c r="G217" s="177" t="s">
        <v>608</v>
      </c>
      <c r="H217" s="166">
        <v>25.057273768613975</v>
      </c>
      <c r="I217" s="12" t="str">
        <f>VLOOKUP(A217,Tabla2[[SAP
Cód BASF]:[Descripción]],2,0)</f>
        <v xml:space="preserve">AZUL TINGIMENTO </v>
      </c>
    </row>
    <row r="218" spans="1:9" x14ac:dyDescent="0.2">
      <c r="A218" s="161">
        <v>53100105</v>
      </c>
      <c r="B218" s="162" t="s">
        <v>252</v>
      </c>
      <c r="C218" s="172" t="s">
        <v>253</v>
      </c>
      <c r="D218" s="170">
        <v>1</v>
      </c>
      <c r="E218" s="170" t="s">
        <v>1124</v>
      </c>
      <c r="F218" s="165">
        <v>1.034</v>
      </c>
      <c r="G218" s="177" t="s">
        <v>608</v>
      </c>
      <c r="H218" s="166">
        <v>30.06872852233677</v>
      </c>
      <c r="I218" s="12" t="e">
        <f>VLOOKUP(A218,Tabla2[[SAP
Cód BASF]:[Descripción]],2,0)</f>
        <v>#N/A</v>
      </c>
    </row>
    <row r="219" spans="1:9" x14ac:dyDescent="0.2">
      <c r="A219" s="161">
        <v>53105352</v>
      </c>
      <c r="B219" s="162" t="s">
        <v>254</v>
      </c>
      <c r="C219" s="172" t="s">
        <v>49</v>
      </c>
      <c r="D219" s="170">
        <v>3.5</v>
      </c>
      <c r="E219" s="170" t="s">
        <v>1124</v>
      </c>
      <c r="F219" s="165">
        <v>1.006</v>
      </c>
      <c r="G219" s="177" t="s">
        <v>608</v>
      </c>
      <c r="H219" s="166">
        <v>314.13122467329316</v>
      </c>
      <c r="I219" s="12" t="str">
        <f>VLOOKUP(A219,Tabla2[[SAP
Cód BASF]:[Descripción]],2,0)</f>
        <v xml:space="preserve">ROJO OSCURO </v>
      </c>
    </row>
    <row r="220" spans="1:9" x14ac:dyDescent="0.2">
      <c r="A220" s="161">
        <v>53110069</v>
      </c>
      <c r="B220" s="162" t="s">
        <v>255</v>
      </c>
      <c r="C220" s="172" t="s">
        <v>256</v>
      </c>
      <c r="D220" s="170">
        <v>3.5</v>
      </c>
      <c r="E220" s="170" t="s">
        <v>1124</v>
      </c>
      <c r="F220" s="165">
        <v>1.0069999999999999</v>
      </c>
      <c r="G220" s="177" t="s">
        <v>608</v>
      </c>
      <c r="H220" s="166">
        <v>110.35977780241164</v>
      </c>
      <c r="I220" s="12" t="str">
        <f>VLOOKUP(A220,Tabla2[[SAP
Cód BASF]:[Descripción]],2,0)</f>
        <v xml:space="preserve">NEGRO PROFIUNDO </v>
      </c>
    </row>
    <row r="221" spans="1:9" x14ac:dyDescent="0.2">
      <c r="A221" s="161">
        <v>53103126</v>
      </c>
      <c r="B221" s="162" t="s">
        <v>473</v>
      </c>
      <c r="C221" s="172" t="s">
        <v>474</v>
      </c>
      <c r="D221" s="170">
        <v>1</v>
      </c>
      <c r="E221" s="170" t="s">
        <v>1124</v>
      </c>
      <c r="F221" s="165">
        <v>1.0940000000000001</v>
      </c>
      <c r="G221" s="177" t="s">
        <v>608</v>
      </c>
      <c r="H221" s="166">
        <v>70.477897252090798</v>
      </c>
      <c r="I221" s="12" t="str">
        <f>VLOOKUP(A221,Tabla2[[SAP
Cód BASF]:[Descripción]],2,0)</f>
        <v>NARANJA AMARELADO</v>
      </c>
    </row>
    <row r="222" spans="1:9" x14ac:dyDescent="0.2">
      <c r="A222" s="161">
        <v>53102702</v>
      </c>
      <c r="B222" s="162" t="s">
        <v>257</v>
      </c>
      <c r="C222" s="172" t="s">
        <v>53</v>
      </c>
      <c r="D222" s="170">
        <v>1</v>
      </c>
      <c r="E222" s="170" t="s">
        <v>1124</v>
      </c>
      <c r="F222" s="165">
        <v>1.077</v>
      </c>
      <c r="G222" s="177" t="s">
        <v>608</v>
      </c>
      <c r="H222" s="166">
        <v>86.711253987609169</v>
      </c>
      <c r="I222" s="12" t="str">
        <f>VLOOKUP(A222,Tabla2[[SAP
Cód BASF]:[Descripción]],2,0)</f>
        <v xml:space="preserve">NARANJA CLARO </v>
      </c>
    </row>
    <row r="223" spans="1:9" x14ac:dyDescent="0.2">
      <c r="A223" s="161">
        <v>53103656</v>
      </c>
      <c r="B223" s="162" t="s">
        <v>258</v>
      </c>
      <c r="C223" s="172" t="s">
        <v>259</v>
      </c>
      <c r="D223" s="170">
        <v>3.5</v>
      </c>
      <c r="E223" s="170" t="s">
        <v>1124</v>
      </c>
      <c r="F223" s="165">
        <v>1.018</v>
      </c>
      <c r="G223" s="177" t="s">
        <v>608</v>
      </c>
      <c r="H223" s="166">
        <v>141.62240966364678</v>
      </c>
      <c r="I223" s="12" t="str">
        <f>VLOOKUP(A223,Tabla2[[SAP
Cód BASF]:[Descripción]],2,0)</f>
        <v xml:space="preserve">RUBI </v>
      </c>
    </row>
    <row r="224" spans="1:9" x14ac:dyDescent="0.2">
      <c r="A224" s="161">
        <v>53104451</v>
      </c>
      <c r="B224" s="162" t="s">
        <v>262</v>
      </c>
      <c r="C224" s="172" t="s">
        <v>263</v>
      </c>
      <c r="D224" s="170">
        <v>3.5</v>
      </c>
      <c r="E224" s="170" t="s">
        <v>1124</v>
      </c>
      <c r="F224" s="165">
        <v>1.048</v>
      </c>
      <c r="G224" s="177" t="s">
        <v>608</v>
      </c>
      <c r="H224" s="166">
        <v>193.52375321780045</v>
      </c>
      <c r="I224" s="12" t="str">
        <f>VLOOKUP(A224,Tabla2[[SAP
Cód BASF]:[Descripción]],2,0)</f>
        <v xml:space="preserve">ROJO BRILLANTE </v>
      </c>
    </row>
    <row r="225" spans="1:9" x14ac:dyDescent="0.2">
      <c r="A225" s="161">
        <v>53100953</v>
      </c>
      <c r="B225" s="162" t="s">
        <v>264</v>
      </c>
      <c r="C225" s="172" t="s">
        <v>52</v>
      </c>
      <c r="D225" s="170">
        <v>1</v>
      </c>
      <c r="E225" s="170" t="s">
        <v>1124</v>
      </c>
      <c r="F225" s="165">
        <v>1.1160000000000001</v>
      </c>
      <c r="G225" s="177" t="s">
        <v>608</v>
      </c>
      <c r="H225" s="166">
        <v>24.341351660939292</v>
      </c>
      <c r="I225" s="12" t="str">
        <f>VLOOKUP(A225,Tabla2[[SAP
Cód BASF]:[Descripción]],2,0)</f>
        <v xml:space="preserve">OCRE </v>
      </c>
    </row>
    <row r="226" spans="1:9" x14ac:dyDescent="0.2">
      <c r="A226" s="161">
        <v>53107260</v>
      </c>
      <c r="B226" s="162" t="s">
        <v>265</v>
      </c>
      <c r="C226" s="172" t="s">
        <v>51</v>
      </c>
      <c r="D226" s="170">
        <v>1</v>
      </c>
      <c r="E226" s="170" t="s">
        <v>1124</v>
      </c>
      <c r="F226" s="165">
        <v>1.004</v>
      </c>
      <c r="G226" s="177" t="s">
        <v>608</v>
      </c>
      <c r="H226" s="166">
        <v>37.227949599083615</v>
      </c>
      <c r="I226" s="12" t="str">
        <f>VLOOKUP(A226,Tabla2[[SAP
Cód BASF]:[Descripción]],2,0)</f>
        <v xml:space="preserve">AZUL HELIO </v>
      </c>
    </row>
    <row r="227" spans="1:9" x14ac:dyDescent="0.2">
      <c r="A227" s="161">
        <v>53099840</v>
      </c>
      <c r="B227" s="162" t="s">
        <v>266</v>
      </c>
      <c r="C227" s="172" t="s">
        <v>54</v>
      </c>
      <c r="D227" s="170">
        <v>3.5</v>
      </c>
      <c r="E227" s="170" t="s">
        <v>1124</v>
      </c>
      <c r="F227" s="165">
        <v>1.3919999999999999</v>
      </c>
      <c r="G227" s="177" t="s">
        <v>608</v>
      </c>
      <c r="H227" s="166">
        <v>81.930126002290962</v>
      </c>
      <c r="I227" s="12" t="str">
        <f>VLOOKUP(A227,Tabla2[[SAP
Cód BASF]:[Descripción]],2,0)</f>
        <v xml:space="preserve">BLANCO </v>
      </c>
    </row>
    <row r="228" spans="1:9" x14ac:dyDescent="0.2">
      <c r="A228" s="161">
        <v>53107631</v>
      </c>
      <c r="B228" s="162" t="s">
        <v>267</v>
      </c>
      <c r="C228" s="172" t="s">
        <v>268</v>
      </c>
      <c r="D228" s="170">
        <v>1</v>
      </c>
      <c r="E228" s="170" t="s">
        <v>1124</v>
      </c>
      <c r="F228" s="165">
        <v>1.0129999999999999</v>
      </c>
      <c r="G228" s="177" t="s">
        <v>608</v>
      </c>
      <c r="H228" s="166">
        <v>27.205040091638029</v>
      </c>
      <c r="I228" s="12" t="str">
        <f>VLOOKUP(A228,Tabla2[[SAP
Cód BASF]:[Descripción]],2,0)</f>
        <v xml:space="preserve">AZUL MEDIO </v>
      </c>
    </row>
    <row r="229" spans="1:9" x14ac:dyDescent="0.2">
      <c r="A229" s="161">
        <v>53108373</v>
      </c>
      <c r="B229" s="162" t="s">
        <v>269</v>
      </c>
      <c r="C229" s="172" t="s">
        <v>270</v>
      </c>
      <c r="D229" s="170">
        <v>1</v>
      </c>
      <c r="E229" s="170" t="s">
        <v>1124</v>
      </c>
      <c r="F229" s="165">
        <v>1.026</v>
      </c>
      <c r="G229" s="177" t="s">
        <v>608</v>
      </c>
      <c r="H229" s="166">
        <v>28.636884306987398</v>
      </c>
      <c r="I229" s="12" t="str">
        <f>VLOOKUP(A229,Tabla2[[SAP
Cód BASF]:[Descripción]],2,0)</f>
        <v xml:space="preserve">VERDE OSCURO </v>
      </c>
    </row>
    <row r="230" spans="1:9" x14ac:dyDescent="0.2">
      <c r="A230" s="161">
        <v>53108797</v>
      </c>
      <c r="B230" s="162" t="s">
        <v>271</v>
      </c>
      <c r="C230" s="172" t="s">
        <v>272</v>
      </c>
      <c r="D230" s="170">
        <v>1</v>
      </c>
      <c r="E230" s="170" t="s">
        <v>1124</v>
      </c>
      <c r="F230" s="165">
        <v>1.0369999999999999</v>
      </c>
      <c r="G230" s="177" t="s">
        <v>608</v>
      </c>
      <c r="H230" s="166">
        <v>39.70113506195981</v>
      </c>
      <c r="I230" s="12" t="str">
        <f>VLOOKUP(A230,Tabla2[[SAP
Cód BASF]:[Descripción]],2,0)</f>
        <v xml:space="preserve">VERDE MEDIO </v>
      </c>
    </row>
    <row r="231" spans="1:9" x14ac:dyDescent="0.2">
      <c r="A231" s="161">
        <v>53108108</v>
      </c>
      <c r="B231" s="162" t="s">
        <v>273</v>
      </c>
      <c r="C231" s="172" t="s">
        <v>274</v>
      </c>
      <c r="D231" s="170">
        <v>1</v>
      </c>
      <c r="E231" s="170" t="s">
        <v>1124</v>
      </c>
      <c r="F231" s="165">
        <v>1.0009999999999999</v>
      </c>
      <c r="G231" s="177" t="s">
        <v>608</v>
      </c>
      <c r="H231" s="166">
        <v>45.81901489117984</v>
      </c>
      <c r="I231" s="12" t="str">
        <f>VLOOKUP(A231,Tabla2[[SAP
Cód BASF]:[Descripción]],2,0)</f>
        <v>VERDE TINGIMENTO 1 L</v>
      </c>
    </row>
    <row r="232" spans="1:9" x14ac:dyDescent="0.2">
      <c r="A232" s="161">
        <v>53103921</v>
      </c>
      <c r="B232" s="162" t="s">
        <v>275</v>
      </c>
      <c r="C232" s="173" t="s">
        <v>276</v>
      </c>
      <c r="D232" s="170">
        <v>1</v>
      </c>
      <c r="E232" s="170" t="s">
        <v>1124</v>
      </c>
      <c r="F232" s="165">
        <v>0.996</v>
      </c>
      <c r="G232" s="177" t="s">
        <v>608</v>
      </c>
      <c r="H232" s="166">
        <v>33.648339060710185</v>
      </c>
      <c r="I232" s="12" t="str">
        <f>VLOOKUP(A232,Tabla2[[SAP
Cód BASF]:[Descripción]],2,0)</f>
        <v>ESCARLATA 1 L</v>
      </c>
    </row>
    <row r="233" spans="1:9" x14ac:dyDescent="0.2">
      <c r="A233" s="161">
        <v>53110758</v>
      </c>
      <c r="B233" s="162" t="s">
        <v>277</v>
      </c>
      <c r="C233" s="173" t="s">
        <v>278</v>
      </c>
      <c r="D233" s="170">
        <v>1</v>
      </c>
      <c r="E233" s="170" t="s">
        <v>1124</v>
      </c>
      <c r="F233" s="165">
        <v>1.004</v>
      </c>
      <c r="G233" s="177" t="s">
        <v>608</v>
      </c>
      <c r="H233" s="166">
        <v>35.080183276059564</v>
      </c>
      <c r="I233" s="12" t="str">
        <f>VLOOKUP(A233,Tabla2[[SAP
Cód BASF]:[Descripción]],2,0)</f>
        <v>NEGRO 1 L</v>
      </c>
    </row>
    <row r="234" spans="1:9" x14ac:dyDescent="0.2">
      <c r="A234" s="161">
        <v>53100529</v>
      </c>
      <c r="B234" s="162" t="s">
        <v>279</v>
      </c>
      <c r="C234" s="173" t="s">
        <v>280</v>
      </c>
      <c r="D234" s="170">
        <v>1</v>
      </c>
      <c r="E234" s="170" t="s">
        <v>1124</v>
      </c>
      <c r="F234" s="165">
        <v>1.381</v>
      </c>
      <c r="G234" s="177" t="s">
        <v>608</v>
      </c>
      <c r="H234" s="166">
        <v>139.92043257091476</v>
      </c>
      <c r="I234" s="12" t="str">
        <f>VLOOKUP(A234,Tabla2[[SAP
Cód BASF]:[Descripción]],2,0)</f>
        <v>AMARILLO LIMON 1 L</v>
      </c>
    </row>
    <row r="235" spans="1:9" x14ac:dyDescent="0.2">
      <c r="A235" s="161">
        <v>53231174</v>
      </c>
      <c r="B235" s="162" t="s">
        <v>281</v>
      </c>
      <c r="C235" s="172" t="s">
        <v>282</v>
      </c>
      <c r="D235" s="170">
        <v>3.5</v>
      </c>
      <c r="E235" s="170" t="s">
        <v>1124</v>
      </c>
      <c r="F235" s="165">
        <v>0.98199999999999998</v>
      </c>
      <c r="G235" s="177" t="s">
        <v>608</v>
      </c>
      <c r="H235" s="166">
        <v>119.40821256038647</v>
      </c>
      <c r="I235" s="12" t="str">
        <f>VLOOKUP(A235,Tabla2[[SAP
Cód BASF]:[Descripción]],2,0)</f>
        <v xml:space="preserve">RESINA PARA POLIURETANO 522-M0 </v>
      </c>
    </row>
    <row r="236" spans="1:9" x14ac:dyDescent="0.2">
      <c r="A236" s="161">
        <v>50492323</v>
      </c>
      <c r="B236" s="162" t="s">
        <v>1151</v>
      </c>
      <c r="C236" s="163" t="s">
        <v>1152</v>
      </c>
      <c r="D236" s="164">
        <v>1</v>
      </c>
      <c r="E236" s="170" t="s">
        <v>1124</v>
      </c>
      <c r="F236" s="174">
        <v>0.98299999999999998</v>
      </c>
      <c r="G236" s="179" t="s">
        <v>1159</v>
      </c>
      <c r="H236" s="166">
        <v>22.225806451612907</v>
      </c>
      <c r="I236" s="12" t="e">
        <f>VLOOKUP(A236,Tabla2[[SAP
Cód BASF]:[Descripción]],2,0)</f>
        <v>#N/A</v>
      </c>
    </row>
    <row r="237" spans="1:9" x14ac:dyDescent="0.2">
      <c r="A237" s="161">
        <v>50492334</v>
      </c>
      <c r="B237" s="162" t="s">
        <v>1153</v>
      </c>
      <c r="C237" s="163" t="s">
        <v>1154</v>
      </c>
      <c r="D237" s="164">
        <v>0.5</v>
      </c>
      <c r="E237" s="170" t="s">
        <v>1124</v>
      </c>
      <c r="F237" s="174">
        <v>0.97199999999999998</v>
      </c>
      <c r="G237" s="179" t="s">
        <v>1159</v>
      </c>
      <c r="H237" s="166">
        <v>15.956989247311828</v>
      </c>
      <c r="I237" s="12" t="e">
        <f>VLOOKUP(A237,Tabla2[[SAP
Cód BASF]:[Descripción]],2,0)</f>
        <v>#N/A</v>
      </c>
    </row>
    <row r="238" spans="1:9" x14ac:dyDescent="0.2">
      <c r="A238" s="161">
        <v>50493580</v>
      </c>
      <c r="B238" s="162" t="s">
        <v>1155</v>
      </c>
      <c r="C238" s="163" t="s">
        <v>1156</v>
      </c>
      <c r="D238" s="164">
        <v>5</v>
      </c>
      <c r="E238" s="170" t="s">
        <v>1124</v>
      </c>
      <c r="F238" s="174">
        <v>0.88100000000000001</v>
      </c>
      <c r="G238" s="179" t="s">
        <v>1159</v>
      </c>
      <c r="H238" s="166">
        <v>46.344444444444441</v>
      </c>
      <c r="I238" s="12" t="e">
        <f>VLOOKUP(A238,Tabla2[[SAP
Cód BASF]:[Descripción]],2,0)</f>
        <v>#N/A</v>
      </c>
    </row>
    <row r="240" spans="1:9" x14ac:dyDescent="0.2">
      <c r="H240" s="169"/>
    </row>
  </sheetData>
  <conditionalFormatting sqref="B236:B237">
    <cfRule type="expression" dxfId="4" priority="2">
      <formula>#REF!</formula>
    </cfRule>
  </conditionalFormatting>
  <conditionalFormatting sqref="B238">
    <cfRule type="expression" dxfId="3" priority="1">
      <formula>#REF!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 S A P   C � d   B A S F < / s t r i n g > < / k e y > < v a l u e > < i n t > 1 2 1 < / i n t > < / v a l u e > < / i t e m > < i t e m > < k e y > < s t r i n g > C � d _   P r o d u c t o < / s t r i n g > < / k e y > < v a l u e > < i n t > 1 2 6 < / i n t > < / v a l u e > < / i t e m > < i t e m > < k e y > < s t r i n g > D e s c r i p c i � n < / s t r i n g > < / k e y > < v a l u e > < i n t > 1 0 8 < / i n t > < / v a l u e > < / i t e m > < i t e m > < k e y > < s t r i n g > P r e s e n t a c i � n < / s t r i n g > < / k e y > < v a l u e > < i n t > 1 1 7 < / i n t > < / v a l u e > < / i t e m > < i t e m > < k e y > < s t r i n g > U n i d   P r e c i o < / s t r i n g > < / k e y > < v a l u e > < i n t > 1 0 7 < / i n t > < / v a l u e > < / i t e m > < i t e m > < k e y > < s t r i n g > P r e c i o     T a l l e r < / s t r i n g > < / k e y > < v a l u e > < i n t > 1 1 5 < / i n t > < / v a l u e > < / i t e m > < i t e m > < k e y > < s t r i n g > D e n s i d a d   g r / l t < / s t r i n g > < / k e y > < v a l u e > < i n t > 1 2 4 < / i n t > < / v a l u e > < / i t e m > < i t e m > < k e y > < s t r i n g > U n i d _ c o n s u m o < / s t r i n g > < / k e y > < v a l u e > < i n t > 1 2 8 < / i n t > < / v a l u e > < / i t e m > < i t e m > < k e y > < s t r i n g > D i v i s o r < / s t r i n g > < / k e y > < v a l u e > < i n t > 7 9 < / i n t > < / v a l u e > < / i t e m > < i t e m > < k e y > < s t r i n g > C o n s u m o   u n i t < / s t r i n g > < / k e y > < v a l u e > < i n t > 1 2 2 < / i n t > < / v a l u e > < / i t e m > < i t e m > < k e y > < s t r i n g > P r e c i o   u n i t   x   C o n s u m o < / s t r i n g > < / k e y > < v a l u e > < i n t > 1 7 4 < / i n t > < / v a l u e > < / i t e m > < i t e m > < k e y > < s t r i n g > L � N E A < / s t r i n g > < / k e y > < v a l u e > < i n t > 7 2 < / i n t > < / v a l u e > < / i t e m > < i t e m > < k e y > < s t r i n g > C L A S E < / s t r i n g > < / k e y > < v a l u e > < i n t > 7 3 < / i n t > < / v a l u e > < / i t e m > < / C o l u m n W i d t h s > < C o l u m n D i s p l a y I n d e x > < i t e m > < k e y > < s t r i n g > S A P   C � d   B A S F < / s t r i n g > < / k e y > < v a l u e > < i n t > 0 < / i n t > < / v a l u e > < / i t e m > < i t e m > < k e y > < s t r i n g > C � d _   P r o d u c t o < / s t r i n g > < / k e y > < v a l u e > < i n t > 1 < / i n t > < / v a l u e > < / i t e m > < i t e m > < k e y > < s t r i n g > D e s c r i p c i � n < / s t r i n g > < / k e y > < v a l u e > < i n t > 2 < / i n t > < / v a l u e > < / i t e m > < i t e m > < k e y > < s t r i n g > P r e s e n t a c i � n < / s t r i n g > < / k e y > < v a l u e > < i n t > 3 < / i n t > < / v a l u e > < / i t e m > < i t e m > < k e y > < s t r i n g > U n i d   P r e c i o < / s t r i n g > < / k e y > < v a l u e > < i n t > 4 < / i n t > < / v a l u e > < / i t e m > < i t e m > < k e y > < s t r i n g > P r e c i o     T a l l e r < / s t r i n g > < / k e y > < v a l u e > < i n t > 5 < / i n t > < / v a l u e > < / i t e m > < i t e m > < k e y > < s t r i n g > D e n s i d a d   g r / l t < / s t r i n g > < / k e y > < v a l u e > < i n t > 6 < / i n t > < / v a l u e > < / i t e m > < i t e m > < k e y > < s t r i n g > U n i d _ c o n s u m o < / s t r i n g > < / k e y > < v a l u e > < i n t > 7 < / i n t > < / v a l u e > < / i t e m > < i t e m > < k e y > < s t r i n g > D i v i s o r < / s t r i n g > < / k e y > < v a l u e > < i n t > 8 < / i n t > < / v a l u e > < / i t e m > < i t e m > < k e y > < s t r i n g > C o n s u m o   u n i t < / s t r i n g > < / k e y > < v a l u e > < i n t > 9 < / i n t > < / v a l u e > < / i t e m > < i t e m > < k e y > < s t r i n g > P r e c i o   u n i t   x   C o n s u m o < / s t r i n g > < / k e y > < v a l u e > < i n t > 1 0 < / i n t > < / v a l u e > < / i t e m > < i t e m > < k e y > < s t r i n g > L � N E A < / s t r i n g > < / k e y > < v a l u e > < i n t > 1 1 < / i n t > < / v a l u e > < / i t e m > < i t e m > < k e y > < s t r i n g > C L A S E 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 M o d e l o < / s t r i n g > < / k e y > < v a l u e > < i n t > 8 4 < / i n t > < / v a l u e > < / i t e m > < i t e m > < k e y > < s t r i n g > M a r c a < / s t r i n g > < / k e y > < v a l u e > < i n t > 7 3 < / i n t > < / v a l u e > < / i t e m > < / C o l u m n W i d t h s > < C o l u m n D i s p l a y I n d e x > < i t e m > < k e y > < s t r i n g > M o d e l o < / s t r i n g > < / k e y > < v a l u e > < i n t > 0 < / i n t > < / v a l u e > < / i t e m > < i t e m > < k e y > < s t r i n g > M a r c a 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 C o l u m n s \ � r e a _ s o l i c 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 C o l u m n s \ P l a c a   /   L o t e 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 P a � o s 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 C o l u m n s \ Q u i n c e n a 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 C o l u m n s \ C � d _ P r i n c i p a l 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 C � d i g o s 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 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 C o l u m n s \ M o d e l o s   v e h � c u l o s 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 P r e c i o s 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 P r e c i o s 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 C o l u m n s \ S A P   C � d   B A S F 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 C o l u m n s \ C � d _ 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 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  T a l l e r 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 C o l u m n s \ D e n s i d a d   g r / l t 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 C o l u m n s \ U n i d _ c o n s u m o 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  x   C o n s u m o 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 M o d e l o s 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 M o d e l o s 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l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 M a r c a < / s t r i n g > < / k e y > < v a l u e > < i n t > 7 3 < / i n t > < / v a l u e > < / i t e m > < i t e m > < k e y > < s t r i n g > C � d _ P r i n c i p a l < / s t r i n g > < / k e y > < v a l u e > < i n t > 1 2 1 < / i n t > < / v a l u e > < / i t e m > < i t e m > < k e y > < s t r i n g > C � d _ S e c < / s t r i n g > < / k e y > < v a l u e > < i n t > 8 8 < / i n t > < / v a l u e > < / i t e m > < i t e m > < k e y > < s t r i n g > O t r o s   C � d i g o s < / s t r i n g > < / k e y > < v a l u e > < i n t > 1 2 2 < / i n t > < / v a l u e > < / i t e m > < i t e m > < k e y > < s t r i n g > D e s c r i p c i � n   c o l o r < / s t r i n g > < / k e y > < v a l u e > < i n t > 1 4 2 < / i n t > < / v a l u e > < / i t e m > < i t e m > < k e y > < s t r i n g > M o d e l o s   v e h � c u l o s < / s t r i n g > < / k e y > < v a l u e > < i n t > 1 5 1 < / i n t > < / v a l u e > < / i t e m > < i t e m > < k e y > < s t r i n g > M u e s t r a < / s t r i n g > < / k e y > < v a l u e > < i n t > 8 7 < / i n t > < / v a l u e > < / i t e m > < / C o l u m n W i d t h s > < C o l u m n D i s p l a y I n d e x > < i t e m > < k e y > < s t r i n g > M a r c a < / s t r i n g > < / k e y > < v a l u e > < i n t > 0 < / i n t > < / v a l u e > < / i t e m > < i t e m > < k e y > < s t r i n g > C � d _ P r i n c i p a l < / s t r i n g > < / k e y > < v a l u e > < i n t > 1 < / i n t > < / v a l u e > < / i t e m > < i t e m > < k e y > < s t r i n g > C � d _ S e c < / s t r i n g > < / k e y > < v a l u e > < i n t > 2 < / i n t > < / v a l u e > < / i t e m > < i t e m > < k e y > < s t r i n g > O t r o s   C � d i g o s < / s t r i n g > < / k e y > < v a l u e > < i n t > 3 < / i n t > < / v a l u e > < / i t e m > < i t e m > < k e y > < s t r i n g > D e s c r i p c i � n   c o l o r < / s t r i n g > < / k e y > < v a l u e > < i n t > 4 < / i n t > < / v a l u e > < / i t e m > < i t e m > < k e y > < s t r i n g > M o d e l o s   v e h � c u l o s < / s t r i n g > < / k e y > < v a l u e > < i n t > 5 < / i n t > < / v a l u e > < / i t e m > < i t e m > < k e y > < s t r i n g > M u e s t r a 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 � r e a _ s o l i c < / s t r i n g > < / k e y > < v a l u e > < i n t > 1 0 0 < / i n t > < / v a l u e > < / i t e m > < i t e m > < k e y > < s t r i n g > P l a c a   /   L o t e < / s t r i n g > < / k e y > < v a l u e > < i n t > 1 0 7 < / i n t > < / v a l u e > < / i t e m > < i t e m > < k e y > < s t r i n g > O T < / s t r i n g > < / k e y > < v a l u e > < i n t > 5 3 < / i n t > < / v a l u e > < / i t e m > < i t e m > < k e y > < s t r i n g > M o d e l o < / s t r i n g > < / k e y > < v a l u e > < i n t > 8 4 < / i n t > < / v a l u e > < / i t e m > < i t e m > < k e y > < s t r i n g > M a r c a < / s t r i n g > < / k e y > < v a l u e > < i n t > 7 3 < / i n t > < / v a l u e > < / i t e m > < i t e m > < k e y > < s t r i n g > C � d _ c o l o r < / s t r i n g > < / k e y > < v a l u e > < i n t > 9 8 < / i n t > < / v a l u e > < / i t e m > < i t e m > < k e y > < s t r i n g > C o l o r < / s t r i n g > < / k e y > < v a l u e > < i n t > 6 9 < / i n t > < / v a l u e > < / i t e m > < i t e m > < k e y > < s t r i n g > P i n t o r < / s t r i n g > < / k e y > < v a l u e > < i n t > 7 4 < / i n t > < / v a l u e > < / i t e m > < i t e m > < k e y > < s t r i n g > #   P a � o s < / s t r i n g > < / k e y > < v a l u e > < i n t > 8 3 < / i n t > < / v a l u e > < / i t e m > < i t e m > < k e y > < s t r i n g > M e s < / s t r i n g > < / k e y > < v a l u e > < i n t > 6 2 < / i n t > < / v a l u e > < / i t e m > < i t e m > < k e y > < s t r i n g > Q u i n c e n a < / s t r i n g > < / k e y > < v a l u e > < i n t > 9 5 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 � r e a _ s o l i c < / s t r i n g > < / k e y > < v a l u e > < i n t > 1 < / i n t > < / v a l u e > < / i t e m > < i t e m > < k e y > < s t r i n g > P l a c a   /   L o t e < / s t r i n g > < / k e y > < v a l u e > < i n t > 2 < / i n t > < / v a l u e > < / i t e m > < i t e m > < k e y > < s t r i n g > O T < / s t r i n g > < / k e y > < v a l u e > < i n t > 3 < / i n t > < / v a l u e > < / i t e m > < i t e m > < k e y > < s t r i n g > M o d e l o < / s t r i n g > < / k e y > < v a l u e > < i n t > 4 < / i n t > < / v a l u e > < / i t e m > < i t e m > < k e y > < s t r i n g > M a r c a < / s t r i n g > < / k e y > < v a l u e > < i n t > 5 < / i n t > < / v a l u e > < / i t e m > < i t e m > < k e y > < s t r i n g > C � d _ c o l o r < / s t r i n g > < / k e y > < v a l u e > < i n t > 6 < / i n t > < / v a l u e > < / i t e m > < i t e m > < k e y > < s t r i n g > C o l o r < / s t r i n g > < / k e y > < v a l u e > < i n t > 7 < / i n t > < / v a l u e > < / i t e m > < i t e m > < k e y > < s t r i n g > P i n t o r < / s t r i n g > < / k e y > < v a l u e > < i n t > 8 < / i n t > < / v a l u e > < / i t e m > < i t e m > < k e y > < s t r i n g > #   P a � o s < / s t r i n g > < / k e y > < v a l u e > < i n t > 9 < / i n t > < / v a l u e > < / i t e m > < i t e m > < k e y > < s t r i n g > M e s < / s t r i n g > < / k e y > < v a l u e > < i n t > 1 0 < / i n t > < / v a l u e > < / i t e m > < i t e m > < k e y > < s t r i n g > Q u i n c e n a 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2A99C3E-08A1-4325-8470-AF58BBDDA222}">
  <ds:schemaRefs/>
</ds:datastoreItem>
</file>

<file path=customXml/itemProps2.xml><?xml version="1.0" encoding="utf-8"?>
<ds:datastoreItem xmlns:ds="http://schemas.openxmlformats.org/officeDocument/2006/customXml" ds:itemID="{DB2901BE-6A8F-4791-94FB-D3FA8F04542B}">
  <ds:schemaRefs/>
</ds:datastoreItem>
</file>

<file path=customXml/itemProps3.xml><?xml version="1.0" encoding="utf-8"?>
<ds:datastoreItem xmlns:ds="http://schemas.openxmlformats.org/officeDocument/2006/customXml" ds:itemID="{FCF5FF70-3A37-42B7-813B-4D180D97BD92}">
  <ds:schemaRefs/>
</ds:datastoreItem>
</file>

<file path=customXml/itemProps4.xml><?xml version="1.0" encoding="utf-8"?>
<ds:datastoreItem xmlns:ds="http://schemas.openxmlformats.org/officeDocument/2006/customXml" ds:itemID="{4A410E98-C1DC-485C-B7E4-DA3E780B8FA4}">
  <ds:schemaRefs/>
</ds:datastoreItem>
</file>

<file path=customXml/itemProps5.xml><?xml version="1.0" encoding="utf-8"?>
<ds:datastoreItem xmlns:ds="http://schemas.openxmlformats.org/officeDocument/2006/customXml" ds:itemID="{16E03464-DF61-42B1-91E1-97BEF0A44E69}">
  <ds:schemaRefs/>
</ds:datastoreItem>
</file>

<file path=customXml/itemProps6.xml><?xml version="1.0" encoding="utf-8"?>
<ds:datastoreItem xmlns:ds="http://schemas.openxmlformats.org/officeDocument/2006/customXml" ds:itemID="{7F78F936-9950-4AF1-9150-3B27ADB5EE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Hoja1</vt:lpstr>
      <vt:lpstr>Productos</vt:lpstr>
      <vt:lpstr>Cliente-Producto</vt:lpstr>
      <vt:lpstr>T_Colores</vt:lpstr>
      <vt:lpstr>T_Modelos</vt:lpstr>
      <vt:lpstr>T_Períodos</vt:lpstr>
      <vt:lpstr>Fórmula_Pintura</vt:lpstr>
      <vt:lpstr>Fórmula_Prueba</vt:lpstr>
      <vt:lpstr>ListaDistribuidor2019 L55 y 90</vt:lpstr>
      <vt:lpstr>'Cliente-Producto'!Modelos</vt:lpstr>
      <vt:lpstr>Modelos</vt:lpstr>
      <vt:lpstr>'Cliente-Producto'!Períodos</vt:lpstr>
      <vt:lpstr>Períodos</vt:lpstr>
      <vt:lpstr>'Cliente-Producto'!Precios</vt:lpstr>
      <vt:lpstr>Precios</vt:lpstr>
    </vt:vector>
  </TitlesOfParts>
  <Company>BASF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Alvarez</dc:creator>
  <cp:lastModifiedBy>Noel</cp:lastModifiedBy>
  <cp:lastPrinted>2018-12-27T17:07:43Z</cp:lastPrinted>
  <dcterms:created xsi:type="dcterms:W3CDTF">2013-09-13T17:57:06Z</dcterms:created>
  <dcterms:modified xsi:type="dcterms:W3CDTF">2019-03-05T22:45:26Z</dcterms:modified>
</cp:coreProperties>
</file>