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ealismOverhaul\Notes\"/>
    </mc:Choice>
  </mc:AlternateContent>
  <bookViews>
    <workbookView xWindow="0" yWindow="0" windowWidth="0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39" i="1"/>
  <c r="F40" i="1"/>
  <c r="E39" i="1"/>
  <c r="E40" i="1"/>
  <c r="P26" i="1"/>
  <c r="L25" i="1"/>
  <c r="Q25" i="1" s="1"/>
  <c r="Q32" i="1"/>
  <c r="P27" i="1"/>
  <c r="P28" i="1"/>
  <c r="P29" i="1"/>
  <c r="P30" i="1"/>
  <c r="P31" i="1"/>
  <c r="P32" i="1"/>
  <c r="P25" i="1"/>
  <c r="L32" i="1"/>
  <c r="O32" i="1"/>
  <c r="N32" i="1"/>
  <c r="O31" i="1"/>
  <c r="N31" i="1"/>
  <c r="L31" i="1"/>
  <c r="Q31" i="1" s="1"/>
  <c r="O30" i="1"/>
  <c r="N30" i="1"/>
  <c r="L30" i="1"/>
  <c r="Q30" i="1" s="1"/>
  <c r="O29" i="1"/>
  <c r="N29" i="1"/>
  <c r="L29" i="1"/>
  <c r="Q29" i="1" s="1"/>
  <c r="O28" i="1"/>
  <c r="N28" i="1"/>
  <c r="L28" i="1"/>
  <c r="Q28" i="1" s="1"/>
  <c r="O27" i="1"/>
  <c r="N27" i="1"/>
  <c r="L27" i="1"/>
  <c r="O26" i="1"/>
  <c r="N26" i="1"/>
  <c r="L26" i="1"/>
  <c r="N25" i="1"/>
  <c r="K25" i="1"/>
  <c r="J25" i="1"/>
  <c r="O25" i="1" s="1"/>
  <c r="Q27" i="1" l="1"/>
  <c r="Q26" i="1"/>
</calcChain>
</file>

<file path=xl/sharedStrings.xml><?xml version="1.0" encoding="utf-8"?>
<sst xmlns="http://schemas.openxmlformats.org/spreadsheetml/2006/main" count="57" uniqueCount="49">
  <si>
    <t>basicAvionics</t>
  </si>
  <si>
    <t>matureAvionics</t>
  </si>
  <si>
    <t>longTermAvionics</t>
  </si>
  <si>
    <t>PA kW/t</t>
  </si>
  <si>
    <t>PA cost/t</t>
  </si>
  <si>
    <t>tTMR</t>
  </si>
  <si>
    <t>cost/t</t>
  </si>
  <si>
    <t>kW/t</t>
  </si>
  <si>
    <t>Shape</t>
  </si>
  <si>
    <t>Cost</t>
  </si>
  <si>
    <t>Mass</t>
  </si>
  <si>
    <t>Diameter</t>
  </si>
  <si>
    <t>Length</t>
  </si>
  <si>
    <t>Volume</t>
  </si>
  <si>
    <t>Controllable
Mass</t>
  </si>
  <si>
    <t>Tank</t>
  </si>
  <si>
    <t>EC</t>
  </si>
  <si>
    <t>Hibernate</t>
  </si>
  <si>
    <t>Volume for Avionics</t>
  </si>
  <si>
    <t>tech</t>
  </si>
  <si>
    <t>costPerControlledTon</t>
  </si>
  <si>
    <t>kWPerTon</t>
  </si>
  <si>
    <t>tonnageMassRatio
at 0.25 density</t>
  </si>
  <si>
    <t>density at
PA tTMR</t>
  </si>
  <si>
    <t>PA tMR
at Tech</t>
  </si>
  <si>
    <t>PA costPerControlledTon</t>
  </si>
  <si>
    <t>PA
kWPerTon</t>
  </si>
  <si>
    <t>Early Controllable Core</t>
  </si>
  <si>
    <t>Octagon</t>
  </si>
  <si>
    <t>Ranger Block III Core</t>
  </si>
  <si>
    <t>Hexagon</t>
  </si>
  <si>
    <t>improvedAvionics</t>
  </si>
  <si>
    <t>Early Cube Satellite Bus</t>
  </si>
  <si>
    <t>Cuboid</t>
  </si>
  <si>
    <t>1t Satellite Bus</t>
  </si>
  <si>
    <t>Surveyor Core</t>
  </si>
  <si>
    <t>Small Modern Satellite Bus</t>
  </si>
  <si>
    <t>Medium Modern Satellite Bus</t>
  </si>
  <si>
    <t>basic
Avionics</t>
  </si>
  <si>
    <t>interplanetary
Probes</t>
  </si>
  <si>
    <t>mature
Avionics</t>
  </si>
  <si>
    <t>largeScale
Avionics</t>
  </si>
  <si>
    <t>advanced
Avionics</t>
  </si>
  <si>
    <t>longTerm
Avionics</t>
  </si>
  <si>
    <t>modern
Avionics</t>
  </si>
  <si>
    <t>PA Density</t>
  </si>
  <si>
    <t>Prefab Density</t>
  </si>
  <si>
    <t>Mariner Core</t>
  </si>
  <si>
    <t>interplanetary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</si>
</sst>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A-4FF8-A683-4BDC25251796}"/>
            </c:ext>
          </c:extLst>
        </c:ser>
        <c:ser>
          <c:idx val="1"/>
          <c:order val="1"/>
          <c:tx>
            <c:v>Prefab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0.51500000000000001</c:v>
                </c:pt>
                <c:pt idx="1">
                  <c:v>0.51600000000000001</c:v>
                </c:pt>
                <c:pt idx="2">
                  <c:v>0.33300000000000002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0.32500000000000001</c:v>
                </c:pt>
                <c:pt idx="6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A-4FF8-A683-4BDC2525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98623"/>
        <c:axId val="1348002367"/>
      </c:scatterChart>
      <c:valAx>
        <c:axId val="13479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02367"/>
        <c:crosses val="autoZero"/>
        <c:crossBetween val="midCat"/>
      </c:valAx>
      <c:valAx>
        <c:axId val="13480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costPerControlledTon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4850</c:v>
                </c:pt>
                <c:pt idx="1">
                  <c:v>3000</c:v>
                </c:pt>
                <c:pt idx="2">
                  <c:v>2300</c:v>
                </c:pt>
                <c:pt idx="3">
                  <c:v>2000</c:v>
                </c:pt>
                <c:pt idx="4">
                  <c:v>1750</c:v>
                </c:pt>
                <c:pt idx="5">
                  <c:v>1500</c:v>
                </c:pt>
                <c:pt idx="6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D-4A81-8520-F4619343AAE5}"/>
            </c:ext>
          </c:extLst>
        </c:ser>
        <c:ser>
          <c:idx val="1"/>
          <c:order val="1"/>
          <c:tx>
            <c:v>Prefab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5330.85</c:v>
                </c:pt>
                <c:pt idx="1">
                  <c:v>2431.7384619999998</c:v>
                </c:pt>
                <c:pt idx="2">
                  <c:v>4005.7</c:v>
                </c:pt>
                <c:pt idx="3">
                  <c:v>4005.7</c:v>
                </c:pt>
                <c:pt idx="4">
                  <c:v>4005.7</c:v>
                </c:pt>
                <c:pt idx="5">
                  <c:v>1952.4675319999999</c:v>
                </c:pt>
                <c:pt idx="6">
                  <c:v>1952.4675319999999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D-4A81-8520-F461934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46735"/>
        <c:axId val="1448143823"/>
      </c:scatterChart>
      <c:valAx>
        <c:axId val="14481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43823"/>
        <c:crosses val="autoZero"/>
        <c:crossBetween val="midCat"/>
      </c:valAx>
      <c:valAx>
        <c:axId val="14481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4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kWPerTon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0.25</c:v>
                </c:pt>
                <c:pt idx="1">
                  <c:v>0.1</c:v>
                </c:pt>
                <c:pt idx="2">
                  <c:v>5.2999999999999999E-2</c:v>
                </c:pt>
                <c:pt idx="3">
                  <c:v>3.2000000000000001E-2</c:v>
                </c:pt>
                <c:pt idx="4">
                  <c:v>0.02</c:v>
                </c:pt>
                <c:pt idx="5">
                  <c:v>1.2999999999999999E-2</c:v>
                </c:pt>
                <c:pt idx="6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9-4CF6-8841-1108DDA4E145}"/>
            </c:ext>
          </c:extLst>
        </c:ser>
        <c:ser>
          <c:idx val="1"/>
          <c:order val="1"/>
          <c:tx>
            <c:v>Prefab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Sheet1!$B$1:$H$1</c:f>
              <c:strCache>
                <c:ptCount val="7"/>
                <c:pt idx="0">
                  <c:v>basic
Avionics</c:v>
                </c:pt>
                <c:pt idx="1">
                  <c:v>interplanetary
Probes</c:v>
                </c:pt>
                <c:pt idx="2">
                  <c:v>mature
Avionics</c:v>
                </c:pt>
                <c:pt idx="3">
                  <c:v>largeScale
Avionics</c:v>
                </c:pt>
                <c:pt idx="4">
                  <c:v>advanced
Avionics</c:v>
                </c:pt>
                <c:pt idx="5">
                  <c:v>longTerm
Avionics</c:v>
                </c:pt>
                <c:pt idx="6">
                  <c:v>modern
Avionics</c:v>
                </c:pt>
              </c:strCache>
            </c:str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0.25</c:v>
                </c:pt>
                <c:pt idx="1">
                  <c:v>0.123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1.1999999999999999E-3</c:v>
                </c:pt>
                <c:pt idx="6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9-4CF6-8841-1108DDA4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31695"/>
        <c:axId val="1454028783"/>
      </c:scatterChart>
      <c:valAx>
        <c:axId val="14540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28783"/>
        <c:crosses val="autoZero"/>
        <c:crossBetween val="midCat"/>
      </c:valAx>
      <c:valAx>
        <c:axId val="14540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3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0</xdr:row>
      <xdr:rowOff>142875</xdr:rowOff>
    </xdr:from>
    <xdr:to>
      <xdr:col>19</xdr:col>
      <xdr:colOff>219075</xdr:colOff>
      <xdr:row>17</xdr:row>
      <xdr:rowOff>3906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8</xdr:row>
      <xdr:rowOff>9525</xdr:rowOff>
    </xdr:from>
    <xdr:to>
      <xdr:col>12</xdr:col>
      <xdr:colOff>328612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8</xdr:row>
      <xdr:rowOff>19050</xdr:rowOff>
    </xdr:from>
    <xdr:to>
      <xdr:col>4</xdr:col>
      <xdr:colOff>661987</xdr:colOff>
      <xdr:row>22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"/>
  <sheetViews>
    <sheetView tabSelected="1" workbookViewId="0"/>
  </sheetViews>
  <sheetFormatPr defaultRowHeight="15" x14ac:dyDescent="0.25"/>
  <cols>
    <col min="1" max="1" width="27.85546875" bestFit="1" customWidth="1"/>
    <col min="2" max="2" width="8.7109375" bestFit="1" customWidth="1"/>
    <col min="3" max="3" width="13.85546875" bestFit="1" customWidth="1"/>
    <col min="4" max="4" width="8.42578125" bestFit="1" customWidth="1"/>
    <col min="5" max="5" width="10" bestFit="1" customWidth="1"/>
    <col min="6" max="6" width="9.42578125" bestFit="1" customWidth="1"/>
    <col min="7" max="8" width="12" bestFit="1" customWidth="1"/>
    <col min="9" max="9" width="7" bestFit="1" customWidth="1"/>
    <col min="10" max="10" width="5" bestFit="1" customWidth="1"/>
    <col min="11" max="11" width="9.85546875" bestFit="1" customWidth="1"/>
    <col min="12" max="12" width="8.42578125" bestFit="1" customWidth="1"/>
    <col min="13" max="13" width="17.28515625" bestFit="1" customWidth="1"/>
    <col min="14" max="15" width="12" bestFit="1" customWidth="1"/>
    <col min="16" max="16" width="11" bestFit="1" customWidth="1"/>
    <col min="17" max="17" width="12" bestFit="1" customWidth="1"/>
    <col min="18" max="18" width="7.42578125" bestFit="1" customWidth="1"/>
    <col min="19" max="19" width="8.7109375" bestFit="1" customWidth="1"/>
    <col min="20" max="20" width="9" bestFit="1" customWidth="1"/>
  </cols>
  <sheetData>
    <row r="1" spans="1:8" ht="30" x14ac:dyDescent="0.25">
      <c r="A1" s="2"/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2" t="s">
        <v>45</v>
      </c>
      <c r="B2" s="3">
        <v>0.5</v>
      </c>
      <c r="C2" s="3">
        <v>0.5</v>
      </c>
      <c r="D2" s="3">
        <v>0.32</v>
      </c>
      <c r="E2" s="3">
        <v>0.32</v>
      </c>
      <c r="F2" s="3">
        <v>0.32</v>
      </c>
      <c r="G2" s="3">
        <v>0.32</v>
      </c>
      <c r="H2" s="3">
        <v>0.32</v>
      </c>
    </row>
    <row r="3" spans="1:8" x14ac:dyDescent="0.25">
      <c r="A3" s="2" t="s">
        <v>4</v>
      </c>
      <c r="B3" s="3">
        <v>4850</v>
      </c>
      <c r="C3" s="3">
        <v>3000</v>
      </c>
      <c r="D3" s="3">
        <v>2300</v>
      </c>
      <c r="E3" s="3">
        <v>2000</v>
      </c>
      <c r="F3" s="3">
        <v>1750</v>
      </c>
      <c r="G3" s="3">
        <v>1500</v>
      </c>
      <c r="H3" s="3">
        <v>1200</v>
      </c>
    </row>
    <row r="4" spans="1:8" x14ac:dyDescent="0.25">
      <c r="A4" s="2" t="s">
        <v>3</v>
      </c>
      <c r="B4" s="3">
        <v>0.25</v>
      </c>
      <c r="C4" s="3">
        <v>0.1</v>
      </c>
      <c r="D4" s="3">
        <v>5.2999999999999999E-2</v>
      </c>
      <c r="E4" s="3">
        <v>3.2000000000000001E-2</v>
      </c>
      <c r="F4" s="3">
        <v>0.02</v>
      </c>
      <c r="G4" s="3">
        <v>1.2999999999999999E-2</v>
      </c>
      <c r="H4" s="3">
        <v>9.2999999999999992E-3</v>
      </c>
    </row>
    <row r="5" spans="1:8" x14ac:dyDescent="0.25">
      <c r="A5" s="2" t="s">
        <v>5</v>
      </c>
      <c r="B5" s="3">
        <v>29.17</v>
      </c>
      <c r="C5" s="3">
        <v>16.883120000000002</v>
      </c>
      <c r="D5" s="3">
        <v>8.4210499999999993</v>
      </c>
      <c r="E5" s="3">
        <v>8.4210499999999993</v>
      </c>
      <c r="F5" s="3">
        <v>8.4210499999999993</v>
      </c>
      <c r="G5" s="3">
        <v>23.692309999999999</v>
      </c>
      <c r="H5" s="3">
        <v>23.692309999999999</v>
      </c>
    </row>
    <row r="6" spans="1:8" x14ac:dyDescent="0.25">
      <c r="A6" s="2" t="s">
        <v>46</v>
      </c>
      <c r="B6" s="3">
        <v>0.51500000000000001</v>
      </c>
      <c r="C6" s="3">
        <v>0.51600000000000001</v>
      </c>
      <c r="D6" s="3">
        <v>0.33300000000000002</v>
      </c>
      <c r="E6" s="3">
        <v>0.33300000000000002</v>
      </c>
      <c r="F6" s="3">
        <v>0.33300000000000002</v>
      </c>
      <c r="G6" s="3">
        <v>0.32500000000000001</v>
      </c>
      <c r="H6" s="3">
        <v>0.32500000000000001</v>
      </c>
    </row>
    <row r="7" spans="1:8" x14ac:dyDescent="0.25">
      <c r="A7" s="2" t="s">
        <v>6</v>
      </c>
      <c r="B7" s="3">
        <v>5330.85</v>
      </c>
      <c r="C7" s="3">
        <v>2431.7384619999998</v>
      </c>
      <c r="D7" s="3">
        <v>4005.7</v>
      </c>
      <c r="E7" s="3">
        <v>4005.7</v>
      </c>
      <c r="F7" s="3">
        <v>4005.7</v>
      </c>
      <c r="G7" s="3">
        <v>1952.4675319999999</v>
      </c>
      <c r="H7" s="3">
        <v>1952.4675319999999</v>
      </c>
    </row>
    <row r="8" spans="1:8" x14ac:dyDescent="0.25">
      <c r="A8" s="2" t="s">
        <v>7</v>
      </c>
      <c r="B8" s="3">
        <v>0.25</v>
      </c>
      <c r="C8" s="3">
        <v>0.123</v>
      </c>
      <c r="D8" s="3">
        <v>0.12</v>
      </c>
      <c r="E8" s="3">
        <v>0.12</v>
      </c>
      <c r="F8" s="3">
        <v>0.12</v>
      </c>
      <c r="G8" s="3">
        <v>1.1999999999999999E-3</v>
      </c>
      <c r="H8" s="3">
        <v>1.1999999999999999E-3</v>
      </c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B10" s="1"/>
      <c r="C10" s="1"/>
      <c r="D10" s="1"/>
      <c r="E10" s="1"/>
      <c r="F10" s="1"/>
      <c r="G10" s="1"/>
      <c r="H10" s="1"/>
    </row>
    <row r="11" spans="1:8" x14ac:dyDescent="0.25">
      <c r="B11" s="1"/>
      <c r="C11" s="1"/>
      <c r="D11" s="1"/>
      <c r="E11" s="1"/>
      <c r="F11" s="1"/>
      <c r="G11" s="1"/>
      <c r="H11" s="1"/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  <row r="17" spans="1:20" x14ac:dyDescent="0.25">
      <c r="B17" s="1"/>
      <c r="C17" s="1"/>
      <c r="D17" s="1"/>
      <c r="E17" s="1"/>
      <c r="F17" s="1"/>
      <c r="G17" s="1"/>
      <c r="H17" s="1"/>
    </row>
    <row r="18" spans="1:20" x14ac:dyDescent="0.25">
      <c r="B18" s="1"/>
      <c r="C18" s="1"/>
      <c r="D18" s="1"/>
      <c r="E18" s="1"/>
      <c r="F18" s="1"/>
      <c r="G18" s="1"/>
      <c r="H18" s="1"/>
    </row>
    <row r="19" spans="1:20" x14ac:dyDescent="0.25">
      <c r="B19" s="1"/>
      <c r="C19" s="1"/>
      <c r="D19" s="1"/>
      <c r="E19" s="1"/>
      <c r="F19" s="1"/>
      <c r="G19" s="1"/>
      <c r="H19" s="1"/>
    </row>
    <row r="20" spans="1:20" x14ac:dyDescent="0.25">
      <c r="B20" s="1"/>
      <c r="C20" s="1"/>
      <c r="D20" s="1"/>
      <c r="E20" s="1"/>
      <c r="F20" s="1"/>
      <c r="G20" s="1"/>
      <c r="H20" s="1"/>
    </row>
    <row r="21" spans="1:20" x14ac:dyDescent="0.25">
      <c r="B21" s="1"/>
      <c r="C21" s="1"/>
      <c r="D21" s="1"/>
      <c r="E21" s="1"/>
      <c r="F21" s="1"/>
      <c r="G21" s="1"/>
      <c r="H21" s="1"/>
    </row>
    <row r="22" spans="1:20" x14ac:dyDescent="0.25">
      <c r="B22" s="1"/>
      <c r="C22" s="1"/>
      <c r="D22" s="1"/>
      <c r="E22" s="1"/>
      <c r="F22" s="1"/>
      <c r="G22" s="1"/>
      <c r="H22" s="1"/>
    </row>
    <row r="23" spans="1:20" x14ac:dyDescent="0.25">
      <c r="B23" s="1"/>
      <c r="C23" s="1"/>
      <c r="D23" s="1"/>
      <c r="E23" s="1"/>
      <c r="F23" s="1"/>
      <c r="G23" s="1"/>
      <c r="H23" s="1"/>
    </row>
    <row r="24" spans="1:20" ht="60" x14ac:dyDescent="0.25">
      <c r="A24" s="2"/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4" t="s">
        <v>14</v>
      </c>
      <c r="I24" s="3" t="s">
        <v>15</v>
      </c>
      <c r="J24" s="3" t="s">
        <v>16</v>
      </c>
      <c r="K24" s="3" t="s">
        <v>17</v>
      </c>
      <c r="L24" s="4" t="s">
        <v>18</v>
      </c>
      <c r="M24" s="4" t="s">
        <v>19</v>
      </c>
      <c r="N24" s="4" t="s">
        <v>20</v>
      </c>
      <c r="O24" s="4" t="s">
        <v>21</v>
      </c>
      <c r="P24" s="4" t="s">
        <v>22</v>
      </c>
      <c r="Q24" s="4" t="s">
        <v>23</v>
      </c>
      <c r="R24" s="5" t="s">
        <v>24</v>
      </c>
      <c r="S24" s="5" t="s">
        <v>25</v>
      </c>
      <c r="T24" s="5" t="s">
        <v>26</v>
      </c>
    </row>
    <row r="25" spans="1:20" x14ac:dyDescent="0.25">
      <c r="A25" s="2" t="s">
        <v>27</v>
      </c>
      <c r="B25" s="3" t="s">
        <v>28</v>
      </c>
      <c r="C25" s="9">
        <v>970</v>
      </c>
      <c r="D25" s="3">
        <v>0.05</v>
      </c>
      <c r="E25" s="3">
        <v>0.46500000000000002</v>
      </c>
      <c r="F25" s="3">
        <v>0.19</v>
      </c>
      <c r="G25" s="9">
        <v>0.105</v>
      </c>
      <c r="H25" s="3">
        <v>0.2</v>
      </c>
      <c r="I25" s="3">
        <v>6.6E-3</v>
      </c>
      <c r="J25" s="3">
        <f>50*0.001</f>
        <v>0.05</v>
      </c>
      <c r="K25" s="3">
        <f>1*0.001</f>
        <v>1E-3</v>
      </c>
      <c r="L25" s="3">
        <f>G25-I25</f>
        <v>9.8400000000000001E-2</v>
      </c>
      <c r="M25" s="3" t="s">
        <v>0</v>
      </c>
      <c r="N25" s="3">
        <f>C25/H25</f>
        <v>4850</v>
      </c>
      <c r="O25" s="3">
        <f>J25/H25</f>
        <v>0.25</v>
      </c>
      <c r="P25" s="3">
        <f>H25/D25</f>
        <v>4</v>
      </c>
      <c r="Q25" s="3">
        <f>H25/(L25*P25)</f>
        <v>0.50813008130081305</v>
      </c>
      <c r="R25" s="3">
        <v>4</v>
      </c>
      <c r="S25" s="3">
        <v>4850</v>
      </c>
      <c r="T25" s="3">
        <v>0.25</v>
      </c>
    </row>
    <row r="26" spans="1:20" x14ac:dyDescent="0.25">
      <c r="A26" s="2" t="s">
        <v>29</v>
      </c>
      <c r="B26" s="3" t="s">
        <v>30</v>
      </c>
      <c r="C26" s="3">
        <v>1500</v>
      </c>
      <c r="D26" s="9">
        <v>7.6899999999999996E-2</v>
      </c>
      <c r="E26" s="3">
        <v>0.8</v>
      </c>
      <c r="F26" s="3">
        <v>0.43</v>
      </c>
      <c r="G26" s="3">
        <v>0.249</v>
      </c>
      <c r="H26" s="9">
        <v>0.5</v>
      </c>
      <c r="I26" s="9">
        <v>0.1</v>
      </c>
      <c r="J26" s="9">
        <v>0.05</v>
      </c>
      <c r="K26" s="3">
        <v>1.5E-3</v>
      </c>
      <c r="L26" s="3">
        <f t="shared" ref="L26:L32" si="0">G26-I26</f>
        <v>0.14899999999999999</v>
      </c>
      <c r="M26" s="3" t="s">
        <v>31</v>
      </c>
      <c r="N26" s="3">
        <f t="shared" ref="N26:N32" si="1">C26/H26</f>
        <v>3000</v>
      </c>
      <c r="O26" s="3">
        <f t="shared" ref="O26:O32" si="2">J26/H26</f>
        <v>0.1</v>
      </c>
      <c r="P26" s="3">
        <f t="shared" ref="P26:P32" si="3">H26/D26</f>
        <v>6.5019505851755532</v>
      </c>
      <c r="Q26" s="3">
        <f t="shared" ref="Q26:Q32" si="4">H26/(L26*P26)</f>
        <v>0.5161073825503355</v>
      </c>
      <c r="R26" s="3">
        <v>5</v>
      </c>
      <c r="S26" s="3">
        <v>3000</v>
      </c>
      <c r="T26" s="3">
        <v>0.1</v>
      </c>
    </row>
    <row r="27" spans="1:20" x14ac:dyDescent="0.25">
      <c r="A27" s="2" t="s">
        <v>32</v>
      </c>
      <c r="B27" s="3" t="s">
        <v>33</v>
      </c>
      <c r="C27" s="9">
        <v>9000</v>
      </c>
      <c r="D27" s="9">
        <v>0.66</v>
      </c>
      <c r="E27" s="3">
        <v>1.45</v>
      </c>
      <c r="F27" s="3">
        <v>1.7</v>
      </c>
      <c r="G27" s="3">
        <v>3.57</v>
      </c>
      <c r="H27" s="3">
        <v>3.3</v>
      </c>
      <c r="I27" s="9">
        <v>1.52</v>
      </c>
      <c r="J27" s="9">
        <v>0.33</v>
      </c>
      <c r="K27" s="3">
        <v>2E-3</v>
      </c>
      <c r="L27" s="3">
        <f>G27-I27</f>
        <v>2.0499999999999998</v>
      </c>
      <c r="M27" s="3" t="s">
        <v>31</v>
      </c>
      <c r="N27" s="3">
        <f t="shared" si="1"/>
        <v>2727.2727272727275</v>
      </c>
      <c r="O27" s="3">
        <f t="shared" si="2"/>
        <v>0.1</v>
      </c>
      <c r="P27" s="3">
        <f t="shared" si="3"/>
        <v>4.9999999999999991</v>
      </c>
      <c r="Q27" s="3">
        <f t="shared" si="4"/>
        <v>0.32195121951219524</v>
      </c>
      <c r="R27" s="3">
        <v>5</v>
      </c>
      <c r="S27" s="3">
        <v>3000</v>
      </c>
      <c r="T27" s="3">
        <v>0.1</v>
      </c>
    </row>
    <row r="28" spans="1:20" x14ac:dyDescent="0.25">
      <c r="A28" s="2" t="s">
        <v>34</v>
      </c>
      <c r="B28" s="3" t="s">
        <v>30</v>
      </c>
      <c r="C28" s="9">
        <v>2300</v>
      </c>
      <c r="D28" s="9">
        <v>0.15</v>
      </c>
      <c r="E28" s="3">
        <v>1.4</v>
      </c>
      <c r="F28" s="3">
        <v>1</v>
      </c>
      <c r="G28" s="3">
        <v>1.7</v>
      </c>
      <c r="H28" s="3">
        <v>1</v>
      </c>
      <c r="I28" s="9">
        <v>1.25</v>
      </c>
      <c r="J28" s="3">
        <v>0.12</v>
      </c>
      <c r="K28" s="3">
        <v>1.5E-3</v>
      </c>
      <c r="L28" s="3">
        <f t="shared" si="0"/>
        <v>0.44999999999999996</v>
      </c>
      <c r="M28" s="3" t="s">
        <v>1</v>
      </c>
      <c r="N28" s="3">
        <f t="shared" si="1"/>
        <v>2300</v>
      </c>
      <c r="O28" s="3">
        <f t="shared" si="2"/>
        <v>0.12</v>
      </c>
      <c r="P28" s="3">
        <f t="shared" si="3"/>
        <v>6.666666666666667</v>
      </c>
      <c r="Q28" s="3">
        <f t="shared" si="4"/>
        <v>0.33333333333333331</v>
      </c>
      <c r="R28" s="3">
        <v>6.5</v>
      </c>
      <c r="S28" s="3">
        <v>2300</v>
      </c>
      <c r="T28" s="3">
        <v>5.2999999999999999E-2</v>
      </c>
    </row>
    <row r="29" spans="1:20" x14ac:dyDescent="0.25">
      <c r="A29" s="2" t="s">
        <v>35</v>
      </c>
      <c r="B29" s="3" t="s">
        <v>28</v>
      </c>
      <c r="C29" s="9">
        <v>2500</v>
      </c>
      <c r="D29" s="9">
        <v>0.15</v>
      </c>
      <c r="E29" s="3">
        <v>2.0499999999999998</v>
      </c>
      <c r="F29" s="3">
        <v>0.3</v>
      </c>
      <c r="G29" s="3">
        <v>1.04</v>
      </c>
      <c r="H29" s="3">
        <v>1</v>
      </c>
      <c r="I29" s="9">
        <v>0.57499999999999996</v>
      </c>
      <c r="J29" s="3">
        <v>0.12</v>
      </c>
      <c r="K29" s="3">
        <v>1.5E-3</v>
      </c>
      <c r="L29" s="3">
        <f>G29-I29</f>
        <v>0.46500000000000008</v>
      </c>
      <c r="M29" s="3" t="s">
        <v>1</v>
      </c>
      <c r="N29" s="3">
        <f t="shared" si="1"/>
        <v>2500</v>
      </c>
      <c r="O29" s="3">
        <f t="shared" si="2"/>
        <v>0.12</v>
      </c>
      <c r="P29" s="3">
        <f t="shared" si="3"/>
        <v>6.666666666666667</v>
      </c>
      <c r="Q29" s="3">
        <f t="shared" si="4"/>
        <v>0.32258064516129026</v>
      </c>
      <c r="R29" s="3">
        <v>6.5</v>
      </c>
      <c r="S29" s="3">
        <v>2300</v>
      </c>
      <c r="T29" s="3">
        <v>5.2999999999999999E-2</v>
      </c>
    </row>
    <row r="30" spans="1:20" x14ac:dyDescent="0.25">
      <c r="A30" s="2" t="s">
        <v>36</v>
      </c>
      <c r="B30" s="3" t="s">
        <v>33</v>
      </c>
      <c r="C30" s="9">
        <v>11500</v>
      </c>
      <c r="D30" s="3">
        <v>0.51200000000000001</v>
      </c>
      <c r="E30" s="3">
        <v>1.45</v>
      </c>
      <c r="F30" s="3">
        <v>1.7</v>
      </c>
      <c r="G30" s="3">
        <v>3.57</v>
      </c>
      <c r="H30" s="3">
        <v>7.7</v>
      </c>
      <c r="I30" s="9">
        <v>2</v>
      </c>
      <c r="J30" s="3">
        <v>0.01</v>
      </c>
      <c r="K30" s="3">
        <v>2E-3</v>
      </c>
      <c r="L30" s="3">
        <f t="shared" si="0"/>
        <v>1.5699999999999998</v>
      </c>
      <c r="M30" s="3" t="s">
        <v>2</v>
      </c>
      <c r="N30" s="3">
        <f t="shared" si="1"/>
        <v>1493.5064935064934</v>
      </c>
      <c r="O30" s="3">
        <f t="shared" si="2"/>
        <v>1.2987012987012987E-3</v>
      </c>
      <c r="P30" s="3">
        <f t="shared" si="3"/>
        <v>15.0390625</v>
      </c>
      <c r="Q30" s="3">
        <f t="shared" si="4"/>
        <v>0.3261146496815287</v>
      </c>
      <c r="R30" s="3">
        <v>15</v>
      </c>
      <c r="S30" s="3">
        <v>1500</v>
      </c>
      <c r="T30" s="3">
        <v>1.2999999999999999E-2</v>
      </c>
    </row>
    <row r="31" spans="1:20" x14ac:dyDescent="0.25">
      <c r="A31" s="2" t="s">
        <v>37</v>
      </c>
      <c r="B31" s="3" t="s">
        <v>33</v>
      </c>
      <c r="C31" s="9">
        <v>17500</v>
      </c>
      <c r="D31" s="3">
        <v>0.77600000000000002</v>
      </c>
      <c r="E31" s="3">
        <v>1.875</v>
      </c>
      <c r="F31" s="3">
        <v>2.2999999999999998</v>
      </c>
      <c r="G31" s="3">
        <v>8.09</v>
      </c>
      <c r="H31" s="3">
        <v>12</v>
      </c>
      <c r="I31" s="9">
        <v>5.7</v>
      </c>
      <c r="J31" s="3">
        <v>0.02</v>
      </c>
      <c r="K31" s="3">
        <v>2E-3</v>
      </c>
      <c r="L31" s="3">
        <f t="shared" si="0"/>
        <v>2.3899999999999997</v>
      </c>
      <c r="M31" s="3" t="s">
        <v>2</v>
      </c>
      <c r="N31" s="3">
        <f t="shared" si="1"/>
        <v>1458.3333333333333</v>
      </c>
      <c r="O31" s="3">
        <f t="shared" si="2"/>
        <v>1.6666666666666668E-3</v>
      </c>
      <c r="P31" s="3">
        <f t="shared" si="3"/>
        <v>15.463917525773196</v>
      </c>
      <c r="Q31" s="3">
        <f t="shared" si="4"/>
        <v>0.32468619246861929</v>
      </c>
      <c r="R31" s="3">
        <v>15</v>
      </c>
      <c r="S31" s="3">
        <v>1500</v>
      </c>
      <c r="T31" s="3">
        <v>1.2999999999999999E-2</v>
      </c>
    </row>
    <row r="32" spans="1:20" x14ac:dyDescent="0.25">
      <c r="A32" s="6" t="s">
        <v>47</v>
      </c>
      <c r="B32" s="7" t="s">
        <v>30</v>
      </c>
      <c r="C32" s="10">
        <v>950</v>
      </c>
      <c r="D32" s="7">
        <v>6.4000000000000001E-2</v>
      </c>
      <c r="E32" s="7">
        <v>0.77500000000000002</v>
      </c>
      <c r="F32" s="7">
        <v>0.3</v>
      </c>
      <c r="G32" s="7">
        <v>0.156</v>
      </c>
      <c r="H32" s="7">
        <v>0.32</v>
      </c>
      <c r="I32" s="7">
        <v>3.4000000000000002E-2</v>
      </c>
      <c r="J32" s="7">
        <v>0.05</v>
      </c>
      <c r="K32" s="7">
        <v>8.0000000000000002E-3</v>
      </c>
      <c r="L32" s="7">
        <f t="shared" si="0"/>
        <v>0.122</v>
      </c>
      <c r="M32" s="7" t="s">
        <v>48</v>
      </c>
      <c r="N32" s="7">
        <f t="shared" si="1"/>
        <v>2968.75</v>
      </c>
      <c r="O32" s="7">
        <f t="shared" si="2"/>
        <v>0.15625</v>
      </c>
      <c r="P32" s="3">
        <f t="shared" si="3"/>
        <v>5</v>
      </c>
      <c r="Q32" s="3">
        <f t="shared" si="4"/>
        <v>0.52459016393442626</v>
      </c>
      <c r="R32" s="7">
        <v>5</v>
      </c>
      <c r="S32" s="7">
        <v>3000</v>
      </c>
      <c r="T32" s="7">
        <v>0.1</v>
      </c>
    </row>
    <row r="34" spans="4:6" x14ac:dyDescent="0.25">
      <c r="D34" s="8">
        <v>1.45</v>
      </c>
    </row>
    <row r="38" spans="4:6" x14ac:dyDescent="0.25">
      <c r="E38">
        <v>0.67800000000000005</v>
      </c>
      <c r="F38">
        <v>0.499</v>
      </c>
    </row>
    <row r="39" spans="4:6" x14ac:dyDescent="0.25">
      <c r="E39">
        <f>E38*E40</f>
        <v>0.98419354838709683</v>
      </c>
      <c r="F39">
        <f>F38*F40</f>
        <v>0.72748947368421057</v>
      </c>
    </row>
    <row r="40" spans="4:6" x14ac:dyDescent="0.25">
      <c r="E40">
        <f>0.675/0.465</f>
        <v>1.4516129032258065</v>
      </c>
      <c r="F40">
        <f>0.277/0.19</f>
        <v>1.4578947368421054</v>
      </c>
    </row>
    <row r="41" spans="4:6" x14ac:dyDescent="0.25">
      <c r="F41">
        <f>0.096*F40</f>
        <v>0.13995789473684211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2019-06-04T15:23:57Z</dcterms:created>
  <dcterms:modified xsi:type="dcterms:W3CDTF">2019-06-07T18:16:24Z</dcterms:modified>
</cp:coreProperties>
</file>